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7.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Metadata" sheetId="2" state="visible" r:id="rId3"/>
    <sheet name="CO2_fluxes_&amp;_partitioning" sheetId="3" state="visible" r:id="rId4"/>
    <sheet name="Weekly Fluxes" sheetId="4" state="visible" r:id="rId5"/>
    <sheet name="mbc" sheetId="5" state="visible" r:id="rId6"/>
    <sheet name="enzyme" sheetId="6" state="visible" r:id="rId7"/>
    <sheet name="soil" sheetId="7" state="visible" r:id="rId8"/>
    <sheet name="turnover" sheetId="8" state="visible" r:id="rId9"/>
    <sheet name="CUE" sheetId="9" state="visible" r:id="rId10"/>
    <sheet name="Stats_file" sheetId="10" state="visible" r:id="rId11"/>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R976" authorId="0">
      <text>
        <r>
          <rPr>
            <b val="true"/>
            <sz val="10"/>
            <color rgb="FF000000"/>
            <rFont val="Calibri"/>
            <family val="2"/>
            <charset val="1"/>
          </rPr>
          <t xml:space="preserve">Microsoft Office User:
original value 561.9, which is highly suspect. Omit and mean substitute for upscaling
</t>
        </r>
      </text>
    </comment>
    <comment ref="V976" authorId="0">
      <text>
        <r>
          <rPr>
            <b val="true"/>
            <sz val="10"/>
            <color rgb="FF000000"/>
            <rFont val="Calibri"/>
            <family val="2"/>
            <charset val="1"/>
          </rPr>
          <t xml:space="preserve">Microsoft Office User:
</t>
        </r>
        <r>
          <rPr>
            <sz val="10"/>
            <color rgb="FF000000"/>
            <rFont val="Calibri"/>
            <family val="2"/>
            <charset val="1"/>
          </rPr>
          <t xml:space="preserve">impossible outlier -- omit (9390.2‰ is impossible, given experiment); use mean substitute for scaling up</t>
        </r>
      </text>
    </comment>
  </commentList>
</comments>
</file>

<file path=xl/comments5.xml><?xml version="1.0" encoding="utf-8"?>
<comments xmlns="http://schemas.openxmlformats.org/spreadsheetml/2006/main" xmlns:xdr="http://schemas.openxmlformats.org/drawingml/2006/spreadsheetDrawing">
  <authors>
    <author> </author>
  </authors>
  <commentList>
    <comment ref="R86" authorId="0">
      <text>
        <r>
          <rPr>
            <b val="true"/>
            <sz val="10"/>
            <color rgb="FF000000"/>
            <rFont val="Calibri"/>
            <family val="2"/>
            <charset val="1"/>
          </rPr>
          <t xml:space="preserve">Microsoft Office User:
</t>
        </r>
        <r>
          <rPr>
            <sz val="10"/>
            <color rgb="FF000000"/>
            <rFont val="Calibri"/>
            <family val="2"/>
            <charset val="1"/>
          </rPr>
          <t xml:space="preserve">-188.482385876722 is not a possible delta value for the microbial biomass after 5 weeks of 13C addition. Use mean substitution
</t>
        </r>
      </text>
    </comment>
  </commentList>
</comments>
</file>

<file path=xl/comments7.xml><?xml version="1.0" encoding="utf-8"?>
<comments xmlns="http://schemas.openxmlformats.org/spreadsheetml/2006/main" xmlns:xdr="http://schemas.openxmlformats.org/drawingml/2006/spreadsheetDrawing">
  <authors>
    <author> </author>
  </authors>
  <commentList>
    <comment ref="H37" authorId="0">
      <text>
        <r>
          <rPr>
            <b val="true"/>
            <sz val="10"/>
            <color rgb="FF000000"/>
            <rFont val="Calibri"/>
            <family val="2"/>
            <charset val="1"/>
          </rPr>
          <t xml:space="preserve">Microsoft Office User:
</t>
        </r>
        <r>
          <rPr>
            <sz val="10"/>
            <color rgb="FF000000"/>
            <rFont val="Calibri"/>
            <family val="2"/>
            <charset val="1"/>
          </rPr>
          <t xml:space="preserve">same as t0 values for this treatment - still a problem here</t>
        </r>
      </text>
    </comment>
  </commentList>
</comments>
</file>

<file path=xl/sharedStrings.xml><?xml version="1.0" encoding="utf-8"?>
<sst xmlns="http://schemas.openxmlformats.org/spreadsheetml/2006/main" count="18268" uniqueCount="1161">
  <si>
    <t xml:space="preserve">ECOSS Metadata Submission Template</t>
  </si>
  <si>
    <t xml:space="preserve">Version 2015.03</t>
  </si>
  <si>
    <t xml:space="preserve">Documentation and Instructions:</t>
  </si>
  <si>
    <t xml:space="preserve">♦Save this file as a new document, with the file name using the following form: "EDA_Project Name_Last Name_First Initial_Date."  For example, for the example seen in purple on the "Meta-data" tab, the title would be "EDA_SIO2_FL_005_Hungate_B_2015_02_16.xlsx."  Note that the date is the day that the data archival file is submitted to the ECOSS Data Manager or uploaded to the ECOSS server.  The date should follow the "YYYY_MM_DD" format.</t>
  </si>
  <si>
    <t xml:space="preserve">♦Fill in all blank cells as completely as possible unless directed otherwise by notes in the field.  </t>
  </si>
  <si>
    <t xml:space="preserve">♦Do not insert or delete rows or columns within the template; information is extracted programmatically and will not function if altered.  If you have multiple entries please use the next empty column or row.  You may choose to copy the entry column and paste it over the next empty column if some information and fields will be identical.</t>
  </si>
  <si>
    <t xml:space="preserve">♦Fields highlighted in orange are categorical metadata groupings.</t>
  </si>
  <si>
    <t xml:space="preserve">♦Fields highlighted in blue indicate a specific type of metadata to be entered.</t>
  </si>
  <si>
    <t xml:space="preserve">♦Each field is identified as "Required" or "Optional."  Required items, highlighted in green, are necessary to meet metadata standards set forth by the LTER network and NSF.  However, there will be instances where  a required field will not be applicable to specific dataset and can not be entered.  Use the code N/A for instances where the specified item is not applicable.</t>
  </si>
  <si>
    <t xml:space="preserve">♦Fields highlighted in purple provide instructions on how exactly to enter metadata of each type.</t>
  </si>
  <si>
    <t xml:space="preserve">♦Fields highlighted in red are a provided example.  This one case will not  demonstrate how the information should be input for every data file or situation but should serve as a general example that should show basic operation in a generic case.</t>
  </si>
  <si>
    <t xml:space="preserve">Contact the ECOSS Data Manager if you have any questions or suggestions regarding this form.</t>
  </si>
  <si>
    <t xml:space="preserve">ECOSS Data Archival: Oak Creek Species Labeling Project (OCSLP_AZ_04_2015)</t>
  </si>
  <si>
    <t xml:space="preserve">This document has been adapted from the metadata form developed by Harvard Forest (rev. 7-Jul-2009) and the CIPEHR LTER (version 2008.01).  </t>
  </si>
  <si>
    <r>
      <rPr>
        <b val="true"/>
        <sz val="12"/>
        <color rgb="FF000000"/>
        <rFont val="Arial"/>
        <family val="2"/>
        <charset val="1"/>
      </rPr>
      <t xml:space="preserve">NOTE</t>
    </r>
    <r>
      <rPr>
        <sz val="12"/>
        <color rgb="FF000000"/>
        <rFont val="Arial"/>
        <family val="2"/>
        <charset val="1"/>
      </rPr>
      <t xml:space="preserve">:  Please complete a copy of this form for each specific project.  For ongoing projects please enter only the information to be updated.  Metadata should be entered as text.  Graphics (maps, photos, etc) – if any – should be submitted as separate files.  Rename this file to include the Dataset ID (or your last name) in the filename.</t>
    </r>
  </si>
  <si>
    <t xml:space="preserve">Metadata Grouping</t>
  </si>
  <si>
    <t xml:space="preserve">Metadata</t>
  </si>
  <si>
    <t xml:space="preserve">Necessity</t>
  </si>
  <si>
    <t xml:space="preserve">Instructions</t>
  </si>
  <si>
    <t xml:space="preserve">Entry:</t>
  </si>
  <si>
    <t xml:space="preserve">Contact Person</t>
  </si>
  <si>
    <t xml:space="preserve">1. First Name</t>
  </si>
  <si>
    <t xml:space="preserve">Required.</t>
  </si>
  <si>
    <t xml:space="preserve">[Contact person's first name. This is the person who answers questions about project methods or the use of data.] </t>
  </si>
  <si>
    <t xml:space="preserve">Xiaojun</t>
  </si>
  <si>
    <t xml:space="preserve">2. Middle Name</t>
  </si>
  <si>
    <t xml:space="preserve">Optional.</t>
  </si>
  <si>
    <t xml:space="preserve">[Contact person's middle name.]</t>
  </si>
  <si>
    <t xml:space="preserve">3. Last Name</t>
  </si>
  <si>
    <t xml:space="preserve">[Contact person's last name.]</t>
  </si>
  <si>
    <t xml:space="preserve">Liu</t>
  </si>
  <si>
    <t xml:space="preserve">4. Suffix</t>
  </si>
  <si>
    <t xml:space="preserve">[Contact person's preferred suffix.]</t>
  </si>
  <si>
    <t xml:space="preserve">5. Address</t>
  </si>
  <si>
    <t xml:space="preserve">[Contact person's permanent address. Put complete address information into one line, separated by semi-colons.]</t>
  </si>
  <si>
    <t xml:space="preserve">Department of Microbiology at University of Massachusetts Amherst</t>
  </si>
  <si>
    <t xml:space="preserve">6. City</t>
  </si>
  <si>
    <t xml:space="preserve">[City of contact person's address.]</t>
  </si>
  <si>
    <t xml:space="preserve">Amherst</t>
  </si>
  <si>
    <t xml:space="preserve">7. State</t>
  </si>
  <si>
    <t xml:space="preserve">[State of contact person's address.]</t>
  </si>
  <si>
    <t xml:space="preserve">MA</t>
  </si>
  <si>
    <t xml:space="preserve">8. Postal ZIP Code</t>
  </si>
  <si>
    <t xml:space="preserve">[Postal ZIP Code of contact person's address.]</t>
  </si>
  <si>
    <t xml:space="preserve">9. Country</t>
  </si>
  <si>
    <t xml:space="preserve">[Country of contact person's address.]</t>
  </si>
  <si>
    <t xml:space="preserve">USA</t>
  </si>
  <si>
    <t xml:space="preserve">10. Primary e-mail</t>
  </si>
  <si>
    <t xml:space="preserve">[Contact person's primary e-mail.]</t>
  </si>
  <si>
    <t xml:space="preserve">xj.allen.liu@gmail.com</t>
  </si>
  <si>
    <t xml:space="preserve">11. Secondary e-mail</t>
  </si>
  <si>
    <t xml:space="preserve">[Secondary e-mail for contact person. This should be a long-term e-mail address where the contact person can be reached if she/he moves to a new institution.</t>
  </si>
  <si>
    <t xml:space="preserve">12. Primary phone number</t>
  </si>
  <si>
    <t xml:space="preserve">[Contact person's primary phone number.]</t>
  </si>
  <si>
    <t xml:space="preserve">928 255 3607</t>
  </si>
  <si>
    <t xml:space="preserve">13. Secondary phone number</t>
  </si>
  <si>
    <t xml:space="preserve">[Contact person's secondary phone number.]</t>
  </si>
  <si>
    <t xml:space="preserve">14. Cell phone number</t>
  </si>
  <si>
    <t xml:space="preserve">[Contact person's cell phone number.]</t>
  </si>
  <si>
    <t xml:space="preserve">15. Fax number</t>
  </si>
  <si>
    <t xml:space="preserve">[Contact person's fax number.]</t>
  </si>
  <si>
    <t xml:space="preserve">928-523-0565</t>
  </si>
  <si>
    <t xml:space="preserve">16. Personal URL</t>
  </si>
  <si>
    <t xml:space="preserve">[Contact person's web site address.  If there are more than two, please separate addresses with a semi-colon.</t>
  </si>
  <si>
    <t xml:space="preserve">https://xjaliu.weebly.com</t>
  </si>
  <si>
    <t xml:space="preserve">17. Title</t>
  </si>
  <si>
    <t xml:space="preserve">[Official job title of contact person.]</t>
  </si>
  <si>
    <t xml:space="preserve">Graduate student</t>
  </si>
  <si>
    <t xml:space="preserve">18. Core Area(s)</t>
  </si>
  <si>
    <t xml:space="preserve">[Choose one or more of the following that applies to the core research areas of the contact person: 1) Terrestrial Ecology, 2) Soil Ecology, 3) Aquatic Ecology, 4) Fire Ecology, 5) Tree physiology, 6) Organic Matter Processing, 7) Decomposition, 8) C and N Fluxes, 9) Priming, 10) Stable Isotope Probing, 11) Metabolic Flux, 12) Food Webs, 13) Nutrient cycling, 14) Trophic Dynamics, 15) Microbes, 16) Arthropods, 17) Vertebrates, 18) Plants, 19) Microbial Communities, 20) Arthropod Communities, 21) Vertebrate Communities, 22) Plant Communities, 23) Restoration, 24) Human Disease, 25) Data Management, 26) Modeling, 27) Synthesis, 28) Meta-analysis, 29) Other.]</t>
  </si>
  <si>
    <t xml:space="preserve">2, 6, 7, 8, 9, 10, 11, 13, 15, 19</t>
  </si>
  <si>
    <t xml:space="preserve">19. Keyword(s)</t>
  </si>
  <si>
    <t xml:space="preserve">[List all key words to be associated with this person.  Separate multiple entries with a semicolon.] </t>
  </si>
  <si>
    <t xml:space="preserve">microbial ecology; biogeochemistry; soil organic matter decomposition; C and N flux; stable isotope probing; priming; enzyme activity, carbon use efficiency, biomass turnover</t>
  </si>
  <si>
    <t xml:space="preserve">Other Personnel</t>
  </si>
  <si>
    <t xml:space="preserve">20. Lead investigators</t>
  </si>
  <si>
    <t xml:space="preserve">[Principal investigators and/or senior scientists responsible for the project (first and last name).  Please list names in desired order.]  </t>
  </si>
  <si>
    <t xml:space="preserve">Bruce Hungate</t>
  </si>
  <si>
    <t xml:space="preserve">21. Other investigators</t>
  </si>
  <si>
    <t xml:space="preserve">[Other key personnel (first and last name).  Names will be listed in alphabetical order.]</t>
  </si>
  <si>
    <t xml:space="preserve">Bruce Hungate, Rebecca Mau, Paul Dijkstra</t>
  </si>
  <si>
    <t xml:space="preserve">Egbert Schwartz</t>
  </si>
  <si>
    <t xml:space="preserve">Paul Dijkstra</t>
  </si>
  <si>
    <t xml:space="preserve">Data Files</t>
  </si>
  <si>
    <t xml:space="preserve">22. Dataset ID</t>
  </si>
  <si>
    <t xml:space="preserve">[Dataset identifier number, if known (for this data stream, the initial tag is MPCER_SICO2, etc).  New datasets will be assigned an ID number by the Information Manager.]  </t>
  </si>
  <si>
    <t xml:space="preserve">23. Dataset Title</t>
  </si>
  <si>
    <t xml:space="preserve">[Dataset title.  Titles longer than 80 characters may be shortened.] </t>
  </si>
  <si>
    <t xml:space="preserve">24. Start Date</t>
  </si>
  <si>
    <t xml:space="preserve">[Start date for data collection (field studies) or period studied (historical or paleo studies).  Dates should describe the data, not (necessarily) the project.  Include month and day if appropriate.]</t>
  </si>
  <si>
    <t xml:space="preserve">25. End Date</t>
  </si>
  <si>
    <t xml:space="preserve">[End date for data collection or period studied. Include month and day if appropriate.  Use “ongoing” for continuing projects.]  </t>
  </si>
  <si>
    <t xml:space="preserve">26. Location</t>
  </si>
  <si>
    <t xml:space="preserve">[Brief description of study site location (Prospect Hill Tract, etc)]   </t>
  </si>
  <si>
    <t xml:space="preserve">Cool desert grassland, piñon-juniper, ponderosa pine, mixed conifer, </t>
  </si>
  <si>
    <t xml:space="preserve">27. Latitude</t>
  </si>
  <si>
    <t xml:space="preserve">[Latitude of study site.  For multiple sites or landscape to regional studies, give the range in latitude.  Use decimal fractions of a degree.]  </t>
  </si>
  <si>
    <t xml:space="preserve">grassland (35.58N), piñon-juniper(35.50N), ponderosa pine (35.42N), and mixed conifer (35.35N). </t>
  </si>
  <si>
    <t xml:space="preserve">28. Longitude</t>
  </si>
  <si>
    <t xml:space="preserve">[Longitude of study site.  For multiple sites or landscape to regional studies, give the range in longitude.  Use decimal fractions of a degree.]</t>
  </si>
  <si>
    <t xml:space="preserve">grassland (111.57W), piñon-juniper (111.62W), ponderosa pine (111.67W),and mixed conifer (111.73W). </t>
  </si>
  <si>
    <t xml:space="preserve">29. Elevation</t>
  </si>
  <si>
    <t xml:space="preserve">[Elevation of study site in meters above sea level.  For multiple sites or landscape to regional studies, give the range in elevation.]</t>
  </si>
  <si>
    <t xml:space="preserve">1760 – 2620 m a.s.l.</t>
  </si>
  <si>
    <t xml:space="preserve">30. Taxa</t>
  </si>
  <si>
    <t xml:space="preserve">[Particular species, genera, families, etc studied.  Include both scientific and common names.  Enter NA for projects not focused on particular taxa.]</t>
  </si>
  <si>
    <t xml:space="preserve">N/A</t>
  </si>
  <si>
    <t xml:space="preserve">31. Measurement Frequency</t>
  </si>
  <si>
    <t xml:space="preserve">[Measurement frequency; periodicity of data collection; information necessary to understand temporal sampling regime.(1:Continually, 2:Daily, 3:Weekly, 4:Monthly, 5:Annually, 6:Unknown, 7:As needed, 8:Irregular.]</t>
  </si>
  <si>
    <t xml:space="preserve">32. Processing Corrections</t>
  </si>
  <si>
    <t xml:space="preserve">[Any notes about data processing procedures, techniques, or corrections.]</t>
  </si>
  <si>
    <t xml:space="preserve">33. Additional Study Information</t>
  </si>
  <si>
    <t xml:space="preserve">[Other descriptive information about the study. References and locations of maps, photographs, videos, GIS layers, physical specimens or collections (taxonomic collections will require more descriptive information), field notebooks, associated web pages. Provide titles, descriptions and URLs.]</t>
  </si>
  <si>
    <t xml:space="preserve">34. QA/QC</t>
  </si>
  <si>
    <t xml:space="preserve">[Person(s) involved with quality assurances and controls.]</t>
  </si>
  <si>
    <t xml:space="preserve">Xiaojun Liu</t>
  </si>
  <si>
    <t xml:space="preserve">35. Data Submitter</t>
  </si>
  <si>
    <t xml:space="preserve">[Individual responsible for submitting this data to the data manager.]</t>
  </si>
  <si>
    <t xml:space="preserve">36. Date Submitted for Release</t>
  </si>
  <si>
    <t xml:space="preserve">[Date the submitter has provided data files and metadata to the data manager.]</t>
  </si>
  <si>
    <t xml:space="preserve">37. Access Constraints</t>
  </si>
  <si>
    <t xml:space="preserve">[Access will either be public or restricted.  Choose one of the following (1: Online, 2: Restricted due to proprietary and/or publication issues, 3: Restricted due to legal (i.e., location of sensitive resources) or copyright issues, 4: Restricted due to QA/QC issues.]</t>
  </si>
  <si>
    <t xml:space="preserve">38. Use Constraints for Public</t>
  </si>
  <si>
    <t xml:space="preserve">[Restrictions and legal prerequisites for using the data after access is granted. These include any access constraints applied to assure the protection of privacy or intellectual property, and any special restrictions or limitations on using the database.]</t>
  </si>
  <si>
    <t xml:space="preserve">Data will be housed on the Center for Ecosystem Scinece and Society (ECOSS) server.  Data are subject to the ECOSS Date Use Policy.</t>
  </si>
  <si>
    <t xml:space="preserve">39. Status</t>
  </si>
  <si>
    <t xml:space="preserve">[What is the status and condition of the study and data. Ongoing or Complete ( or Hosted for non-original data that we provide from other research entities).]</t>
  </si>
  <si>
    <t xml:space="preserve">Complete</t>
  </si>
  <si>
    <t xml:space="preserve">40. Future Update Frequency</t>
  </si>
  <si>
    <t xml:space="preserve">[The frequency with which changes and additions are made to the study after the initial establishment. Choose one of the following (1:Continually, 2:Daily, 3:Weekly, 4:Monthly, 5:Annually, 6:Unknown, 7:As needed, 8:Irregular, 9:None planned.]</t>
  </si>
  <si>
    <t xml:space="preserve">41. Data Credits</t>
  </si>
  <si>
    <t xml:space="preserve">[Persons contributing work to data used in the acknowledgment to be added to general study citation.  Agency grants can be listed here.]</t>
  </si>
  <si>
    <t xml:space="preserve">The National Science Foundation (DEB-1241094).</t>
  </si>
  <si>
    <t xml:space="preserve">42. Instrumentation Used</t>
  </si>
  <si>
    <t xml:space="preserve">[List and describe all instruments used to produce data.]</t>
  </si>
  <si>
    <t xml:space="preserve">LICOR, Picarro, Isotope ratio mass spectrometer</t>
  </si>
  <si>
    <t xml:space="preserve">43. Statistics/Algorithms</t>
  </si>
  <si>
    <t xml:space="preserve">[List and describe statistical analysis and algorithms used to produce or evaluate data.]</t>
  </si>
  <si>
    <t xml:space="preserve">44. Categories</t>
  </si>
  <si>
    <t xml:space="preserve">[Choose one or more of the following that applies to this project: 1) Succession, 2) Vegetation, 3) Stand Structure, 4) Hydrology, 5) Water Quality, 6)Tropic Interactions, 7) Stream Ecology, 8) Primary Production, 9) Disturbance, 10) Decomposition, 11) Climate, 12) Biogeochemistry, 13) Soils, 14) GIS, 15) Biological Diversity, 16) Human Dimensions. All can be listed in a single cell, separated by a semicolon, but please choose a primary category and list it first.]</t>
  </si>
  <si>
    <t xml:space="preserve">7; 6; 10</t>
  </si>
  <si>
    <t xml:space="preserve">45. Sites</t>
  </si>
  <si>
    <t xml:space="preserve">[List all research sites used or referenced in this data.]</t>
  </si>
  <si>
    <t xml:space="preserve">46. Keywords</t>
  </si>
  <si>
    <t xml:space="preserve">[Include relevant keywords for this project.]</t>
  </si>
  <si>
    <t xml:space="preserve">Carbon use efficiency; Exocellular enzyme activity; Isotopic tracer; Soil organic matter decomposition; Microbial biomass turnover; Carbon sequestration</t>
  </si>
  <si>
    <t xml:space="preserve">47. Abstract</t>
  </si>
  <si>
    <t xml:space="preserve">[Concise (~1 page) abstract.  This can be the abstract from the paper you submit to the Special Feature of New Phytologist, and it can be extended if desired. Abstracts may contain multiple paragraphs and section headings.]</t>
  </si>
  <si>
    <r>
      <rPr>
        <sz val="12"/>
        <color rgb="FF000000"/>
        <rFont val="Calibri"/>
        <family val="2"/>
        <charset val="1"/>
      </rPr>
      <t xml:space="preserve">Organic matter input to soils can accelerate native soil carbon (C) decomposition, a process called the priming effect. Priming is ubiquitous, but a universal explanation remains elusive, in part because of variation in the direction and magnitude of the response across different ecosystems and in response to the amount and stoichiometry of added substrate. Here, we conducted five-week incubations in four soils (grassland, piñon-juniper, ponderosa pine, mixed conifer), varying the amount of substrate added (as </t>
    </r>
    <r>
      <rPr>
        <vertAlign val="superscript"/>
        <sz val="12"/>
        <color rgb="FF000000"/>
        <rFont val="Calibri"/>
        <family val="2"/>
        <charset val="1"/>
      </rPr>
      <t xml:space="preserve">13</t>
    </r>
    <r>
      <rPr>
        <sz val="12"/>
        <color rgb="FF000000"/>
        <rFont val="Calibri"/>
        <family val="2"/>
        <charset val="1"/>
      </rPr>
      <t xml:space="preserve">C-glucose, either 350 or 1000 µg C g</t>
    </r>
    <r>
      <rPr>
        <vertAlign val="superscript"/>
        <sz val="12"/>
        <color rgb="FF000000"/>
        <rFont val="Calibri"/>
        <family val="2"/>
        <charset val="1"/>
      </rPr>
      <t xml:space="preserve">-1</t>
    </r>
    <r>
      <rPr>
        <sz val="12"/>
        <color rgb="FF000000"/>
        <rFont val="Calibri"/>
        <family val="2"/>
        <charset val="1"/>
      </rPr>
      <t xml:space="preserve">) and its C to N ratio (either with no added N such that the C to N ratio was infinite, or with sufficient NH</t>
    </r>
    <r>
      <rPr>
        <vertAlign val="subscript"/>
        <sz val="12"/>
        <color rgb="FF000000"/>
        <rFont val="Calibri"/>
        <family val="2"/>
        <charset val="1"/>
      </rPr>
      <t xml:space="preserve">4</t>
    </r>
    <r>
      <rPr>
        <sz val="12"/>
        <color rgb="FF000000"/>
        <rFont val="Calibri"/>
        <family val="2"/>
        <charset val="1"/>
      </rPr>
      <t xml:space="preserve">NO</t>
    </r>
    <r>
      <rPr>
        <vertAlign val="subscript"/>
        <sz val="12"/>
        <color rgb="FF000000"/>
        <rFont val="Calibri"/>
        <family val="2"/>
        <charset val="1"/>
      </rPr>
      <t xml:space="preserve">3 </t>
    </r>
    <r>
      <rPr>
        <sz val="12"/>
        <color rgb="FF000000"/>
        <rFont val="Calibri"/>
        <family val="2"/>
        <charset val="1"/>
      </rPr>
      <t xml:space="preserve">to bring the C to N ratio of the added substrate to 10). The responses of priming to the amount and C to N ratio of the added substrate were consistent across ecosystems: priming increased with the rate of substrate addition and declined when the substrate C to N ratio was reduced. Across all ecosystems and treatments, the priming effect was positively correlated with enzyme activities and microbial turnover, and negatively with microbial biomass C and soil N, suggesting causal relationships. However, structural equation models failed to identify these as key intermediates mediating the priming effect. Specifically, priming was not explained by changes in microbial biomass or turnover (expectations of the “activation” hypothesis), nor by extracellular enzyme activities or the microbial C to N ratio (expectations of the “stoichiometry” hypothesis). The strongest explanatory pathways in the SEM models were the substrate and C-to-N ratio treatments, themselves, with no intermediates, suggesting that the actual drivers were not included in the ancillary measurements we conducted, or that those measurements lacked sufficient sensitivity to reveal causal relationships. Thus, our findings did not clearly support current models for the priming effect, though the consistent effects of the amount and C-to-N ratio of the added substrate demonstrates shared responses across a wide array of soil ecosystems, and suggests that general mechanisms underlie the response</t>
    </r>
  </si>
  <si>
    <t xml:space="preserve">48. Experimental design</t>
  </si>
  <si>
    <t xml:space="preserve">[Detailed description of the experimental design.]</t>
  </si>
  <si>
    <t xml:space="preserve">Two incubations were conducted, one in April and October 2014. </t>
  </si>
  <si>
    <t xml:space="preserve">49. Field Methods</t>
  </si>
  <si>
    <t xml:space="preserve">[Detailed methods not covered in Abstract. Methods may contain multiple paragraphs and sections headings.  This can be the methods section from a paper describing these results, or may include more information as appropriate. Enter NA if not required for your project.]</t>
  </si>
  <si>
    <t xml:space="preserve">50. Lab Methods</t>
  </si>
  <si>
    <t xml:space="preserve">The d13C value of the added glucose was 1356.9‰ (2.58 at% 13C) for the incubations conducted in October (where rates of C and N addition were high). For the April incubation, where C and N addition rates were lower, the d13C value of the added glucose was 1159‰ (2.369 at% 13C)</t>
  </si>
  <si>
    <t xml:space="preserve">51. Related Materials</t>
  </si>
  <si>
    <t xml:space="preserve">[List any related materials (maps, photos, etc).  Please submit these items as separate files.]</t>
  </si>
  <si>
    <t xml:space="preserve">52. Related Links</t>
  </si>
  <si>
    <t xml:space="preserve">[List any related links (project website, etc)]  </t>
  </si>
  <si>
    <t xml:space="preserve">53. Related Datasets</t>
  </si>
  <si>
    <t xml:space="preserve">[List any related datasets in the SICO2 Data Archive]</t>
  </si>
  <si>
    <t xml:space="preserve">54. Research Topic</t>
  </si>
  <si>
    <t xml:space="preserve">[Please select one or more research topics that apply to this project and its associated datasets: 1) Organic Matter Processing, 2) Decomposition, 3) C and N Fluxes, 4) Priming, 5) Stable Isotope Probing/Tracers, 6) Natural Abundance Isotopes, 7) Metabolic Flux, 8) Food Webs, 9) Nutrient cycling, 10) Trophic Dynamics, 11) Microbes, 12) Arthropods, 13) Vertebrates, 14) Plants, 15) Microbial Communities, 16) Arthropod Communities, 17) Vertebrate Communities, 18) Plant Communities, 19) Abundance, 20) Biomass, 21) Growth, 22) Density, 23) Allometry, 24) Assimilation, 25) Photosynthesis, 26) Respiration, 27) qPCR, 28) DNA Sequencing, 29) Belowground Biomass, 30) Aboveground Biomass, 31) Plant-Arthropod Interactions, 32) Soil Element Concentrations, 33) Plant Element Concentrations, 34) Litter Element Concentrations/Phytochemistry, 35) Soil Physical Properties, 36) Ecosystem-Atmosphere Gas Exchange, 37) Soil Biological Properties, 38) Human Disease, 39) Data Management, 40) Modeling, 41) Synthesis, 42) Meta-analysis, 43) Other.]]</t>
  </si>
  <si>
    <t xml:space="preserve">1,2,3,4,5,20,21,24</t>
  </si>
  <si>
    <t xml:space="preserve">55. Study Type</t>
  </si>
  <si>
    <t xml:space="preserve">[Please select one or more study types from the list: 1) Long-Term Measurements, 2) Short-Term Measurements, 3) Field Experiment, 4) Lab study, 5) Observational Study, 6) Restoration Study, 7) Historical Study, 8) Paleological Study, 9) Modelling, 10) Meta-Analysis.]</t>
  </si>
  <si>
    <t xml:space="preserve">2, 4</t>
  </si>
  <si>
    <t xml:space="preserve">56. Publications</t>
  </si>
  <si>
    <t xml:space="preserve">[List all related publications.  For ongoing projects, list new publications.  Please do not include manuscripts or publications in press.]</t>
  </si>
  <si>
    <t xml:space="preserve">57. Data Tables</t>
  </si>
  <si>
    <t xml:space="preserve">[List all new or updated data tables (or other data objects).  Each data table should be numbered and listed in its own column in the same row.  Metadata for each table (headers, variable names, variable descriptions, measurement units, codes) should be entered in separate tabs, with one tab for EACH data table. If more information is needed to clearly explain a data table, please do so in the tab for that data table by adding an additional header row ABOVE the headers in the data table.  Also, in the data table tabs, please use appropriate units that are both clear and unambiguous.  For example, do not simply list counts; rather, list counts per unit area or sampling effort.  Do not use dimensionless units unless the units are specified.  For example, do not simply state "C:N," as that does not tell us how the ratio was calculated (i.e., on a mass or molar basis); rather, use "C:N (g C / g N)" or "C:N (mol C / mol N)." ]</t>
  </si>
  <si>
    <t xml:space="preserve">2. Raw insect isotope data</t>
  </si>
  <si>
    <t xml:space="preserve">3. Raw insect gut contents data</t>
  </si>
  <si>
    <t xml:space="preserve">4. C, N flux, all taxa</t>
  </si>
  <si>
    <t xml:space="preserve">5. C, N flux, leaf pack total</t>
  </si>
  <si>
    <t xml:space="preserve">6. C, N flux, paired by leaf pack</t>
  </si>
  <si>
    <t xml:space="preserve">7. C, N flux, gut contents</t>
  </si>
  <si>
    <t xml:space="preserve">8. C flux taxa matrix</t>
  </si>
  <si>
    <t xml:space="preserve">9. N flux taxa matrix</t>
  </si>
  <si>
    <t xml:space="preserve">10. Abundance taxa matrix</t>
  </si>
  <si>
    <t xml:space="preserve">Images</t>
  </si>
  <si>
    <t xml:space="preserve">58. Image Title (s)</t>
  </si>
  <si>
    <t xml:space="preserve">[Descriptive title of image.]</t>
  </si>
  <si>
    <t xml:space="preserve">59. Image File Name (s)</t>
  </si>
  <si>
    <t xml:space="preserve">[Exact file name, as submitted to the data manager.  Please use a descriptive and formatted file name, providing a site, data file, or personal reference and not using improper characters such as &lt;space&gt;, ?, and &amp;.]</t>
  </si>
  <si>
    <t xml:space="preserve">60. Image Description (s)</t>
  </si>
  <si>
    <t xml:space="preserve">[Describe the equipment and protocols used in generating or processing the photo.]</t>
  </si>
  <si>
    <t xml:space="preserve">61. Image Date (s)</t>
  </si>
  <si>
    <t xml:space="preserve">[yyyy-mm-dd]</t>
  </si>
  <si>
    <t xml:space="preserve">62. Image Photographer (s)</t>
  </si>
  <si>
    <t xml:space="preserve">[Who took the photo?]</t>
  </si>
  <si>
    <t xml:space="preserve">63. Image Scan Date</t>
  </si>
  <si>
    <t xml:space="preserve">[If a scanned object, when was it scanned?]</t>
  </si>
  <si>
    <t xml:space="preserve">64. Scan Description</t>
  </si>
  <si>
    <t xml:space="preserve">[Describe the scanning process and equipment used in generating or processing the photo.]</t>
  </si>
  <si>
    <t xml:space="preserve">65. Primary Image</t>
  </si>
  <si>
    <t xml:space="preserve">[Is this individual image the primary image (1) for this reference type or is it a secondary (0) image.]</t>
  </si>
  <si>
    <t xml:space="preserve">66. Site Layout</t>
  </si>
  <si>
    <t xml:space="preserve">[Is this individual image the primary site layout diagram for a site? 1=yes; 0=no.]</t>
  </si>
  <si>
    <t xml:space="preserve">67. Image Reference Type</t>
  </si>
  <si>
    <t xml:space="preserve">[What should this image be associated with: 1) site, 2) personnel, 3) data file.]</t>
  </si>
  <si>
    <t xml:space="preserve">68. Image Reference Object</t>
  </si>
  <si>
    <t xml:space="preserve">[Which site, person, or data file should this image be linked to?]</t>
  </si>
  <si>
    <t xml:space="preserve">69. Image Keywords</t>
  </si>
  <si>
    <t xml:space="preserve">[Please list all key words to be associated with this site.  Separate multiple entries with the ' |' symbol. A text list of existing keywords is located on BNZ data submission web page.  In the future, keywords will be submitted through an interactive web page.] </t>
  </si>
  <si>
    <t xml:space="preserve">Supplementary Materials</t>
  </si>
  <si>
    <t xml:space="preserve">70. Supplementary Study Materials</t>
  </si>
  <si>
    <t xml:space="preserve">[List any other supplementary material associated with this project (e.g., press material, illustrations drawn for publication or publicity, associated documentaries, etc.).]</t>
  </si>
  <si>
    <t xml:space="preserve">71. File Names of Associated Supplementary Material</t>
  </si>
  <si>
    <t xml:space="preserve">[List specific file names for associated material.]</t>
  </si>
  <si>
    <t xml:space="preserve">72. Location of supplementary material</t>
  </si>
  <si>
    <t xml:space="preserve">[List locations (e.g., website URL, file path location on ECOSS database)].</t>
  </si>
  <si>
    <t xml:space="preserve">General comments and descriptions</t>
  </si>
  <si>
    <r>
      <rPr>
        <b val="true"/>
        <sz val="11"/>
        <color rgb="FF000000"/>
        <rFont val="Calibri"/>
        <family val="2"/>
        <charset val="1"/>
      </rPr>
      <t xml:space="preserve">Note: columns in black are raw data; </t>
    </r>
    <r>
      <rPr>
        <b val="true"/>
        <sz val="11"/>
        <color rgb="FF002060"/>
        <rFont val="Calibri (Body)"/>
        <family val="0"/>
        <charset val="1"/>
      </rPr>
      <t xml:space="preserve">columns in blue are calculated; </t>
    </r>
    <r>
      <rPr>
        <b val="true"/>
        <sz val="11"/>
        <color rgb="FF7030A0"/>
        <rFont val="Calibri (Body)"/>
        <family val="0"/>
        <charset val="1"/>
      </rPr>
      <t xml:space="preserve">columns in purple are sorting codes (for "sumif" calculations"</t>
    </r>
  </si>
  <si>
    <t xml:space="preserve">conversion from delta to at%</t>
  </si>
  <si>
    <t xml:space="preserve">mixing model calculation</t>
  </si>
  <si>
    <t xml:space="preserve">instantaneous rate</t>
  </si>
  <si>
    <t xml:space="preserve">integrated over 48 or 72 hours</t>
  </si>
  <si>
    <t xml:space="preserve">sorting code, cumulative</t>
  </si>
  <si>
    <t xml:space="preserve">total, cumulative</t>
  </si>
  <si>
    <t xml:space="preserve">sorting code, by week</t>
  </si>
  <si>
    <t xml:space="preserve">weekly</t>
  </si>
  <si>
    <t xml:space="preserve">Description of data (by column)</t>
  </si>
  <si>
    <t xml:space="preserve">This is the name of the experiment, which is either the "low substrate" addition experiment or the "high substrate" addition experiment</t>
  </si>
  <si>
    <t xml:space="preserve">week of soil sample</t>
  </si>
  <si>
    <t xml:space="preserve">within week measurement number (#1 = after 2 days, #2 = after 5 days, and #3 = after 7 days)</t>
  </si>
  <si>
    <t xml:space="preserve">abbreviation for ecosystem type from which sample was taken</t>
  </si>
  <si>
    <t xml:space="preserve">field replicate number</t>
  </si>
  <si>
    <t xml:space="preserve">Xiaojun treatment code</t>
  </si>
  <si>
    <t xml:space="preserve">substrate addition treatment rate (no addition = nothing added; low addition = 350 ug C/g soil/week; high addition = 1000 ug C/g soil/week)</t>
  </si>
  <si>
    <r>
      <rPr>
        <sz val="10"/>
        <rFont val="Calibri"/>
        <family val="2"/>
        <charset val="1"/>
      </rPr>
      <t xml:space="preserve">substrate C:N treatment (no addition = no substrate added; </t>
    </r>
    <r>
      <rPr>
        <sz val="10"/>
        <rFont val="Symbol"/>
        <family val="0"/>
        <charset val="2"/>
      </rPr>
      <t xml:space="preserve">¥</t>
    </r>
    <r>
      <rPr>
        <sz val="10"/>
        <rFont val="Calibri"/>
        <family val="2"/>
        <charset val="1"/>
      </rPr>
      <t xml:space="preserve"> = no N added with C; 10 = enough N added to bring C:N ratio to a value of 10)</t>
    </r>
  </si>
  <si>
    <t xml:space="preserve">Date of the beginning of the incubation, with the t0 sample</t>
  </si>
  <si>
    <t xml:space="preserve">Time of the beginning of the incubation with t0 sample</t>
  </si>
  <si>
    <t xml:space="preserve">Date of the end of the incubation, with the t1 sample</t>
  </si>
  <si>
    <t xml:space="preserve">Time of the end of the incubation with t1 sample</t>
  </si>
  <si>
    <t xml:space="preserve">Time elapsed during the incubation period</t>
  </si>
  <si>
    <t xml:space="preserve">dry weight of soil in the jar</t>
  </si>
  <si>
    <t xml:space="preserve">volume of jar occupied by soil</t>
  </si>
  <si>
    <t xml:space="preserve">CO2 concentration at the beginning of the measurement period</t>
  </si>
  <si>
    <t xml:space="preserve">CO2 concentration at the end of the measurement period</t>
  </si>
  <si>
    <t xml:space="preserve">change in CO2 concentration during the measurement period</t>
  </si>
  <si>
    <t xml:space="preserve">(jars are 0.473 L; room T is 296 K; pressure in Flagstaff is 0.8 atm)</t>
  </si>
  <si>
    <t xml:space="preserve">CO2 flux, summed over representative time period (either 48 or 72 h)</t>
  </si>
  <si>
    <r>
      <rPr>
        <sz val="12"/>
        <rFont val="Symbol"/>
        <family val="0"/>
        <charset val="2"/>
      </rPr>
      <t xml:space="preserve">d</t>
    </r>
    <r>
      <rPr>
        <vertAlign val="superscript"/>
        <sz val="12"/>
        <rFont val="Calibri (Body)"/>
        <family val="0"/>
        <charset val="1"/>
      </rPr>
      <t xml:space="preserve">13</t>
    </r>
    <r>
      <rPr>
        <sz val="12"/>
        <rFont val="Calibri"/>
        <family val="2"/>
        <charset val="1"/>
      </rPr>
      <t xml:space="preserve">C value of soil-respired CO</t>
    </r>
    <r>
      <rPr>
        <vertAlign val="subscript"/>
        <sz val="12"/>
        <rFont val="Calibri (Body)"/>
        <family val="0"/>
        <charset val="1"/>
      </rPr>
      <t xml:space="preserve">2</t>
    </r>
    <r>
      <rPr>
        <sz val="12"/>
        <rFont val="Calibri"/>
        <family val="2"/>
        <charset val="1"/>
      </rPr>
      <t xml:space="preserve"> (Picarro, 30 sec delta)</t>
    </r>
  </si>
  <si>
    <r>
      <rPr>
        <sz val="12"/>
        <rFont val="Symbol"/>
        <family val="0"/>
        <charset val="2"/>
      </rPr>
      <t xml:space="preserve">d</t>
    </r>
    <r>
      <rPr>
        <vertAlign val="superscript"/>
        <sz val="12"/>
        <rFont val="Calibri (Body)"/>
        <family val="0"/>
        <charset val="1"/>
      </rPr>
      <t xml:space="preserve">13</t>
    </r>
    <r>
      <rPr>
        <sz val="12"/>
        <rFont val="Calibri"/>
        <family val="2"/>
        <charset val="1"/>
      </rPr>
      <t xml:space="preserve">C value of soil carbon, measured at the beginning of the experiment</t>
    </r>
  </si>
  <si>
    <r>
      <rPr>
        <sz val="12"/>
        <rFont val="Symbol"/>
        <family val="0"/>
        <charset val="2"/>
      </rPr>
      <t xml:space="preserve">d</t>
    </r>
    <r>
      <rPr>
        <vertAlign val="superscript"/>
        <sz val="12"/>
        <rFont val="Calibri (Body)"/>
        <family val="0"/>
        <charset val="1"/>
      </rPr>
      <t xml:space="preserve">13</t>
    </r>
    <r>
      <rPr>
        <sz val="12"/>
        <rFont val="Calibri"/>
        <family val="2"/>
        <charset val="1"/>
      </rPr>
      <t xml:space="preserve">C value of added glucose</t>
    </r>
  </si>
  <si>
    <r>
      <rPr>
        <sz val="12"/>
        <color rgb="FF002060"/>
        <rFont val="Calibri"/>
        <family val="2"/>
        <charset val="1"/>
      </rPr>
      <t xml:space="preserve">atom% 13C value of soil-respired CO</t>
    </r>
    <r>
      <rPr>
        <vertAlign val="subscript"/>
        <sz val="12"/>
        <color rgb="FF002060"/>
        <rFont val="Calibri (Body)"/>
        <family val="0"/>
        <charset val="1"/>
      </rPr>
      <t xml:space="preserve">2</t>
    </r>
    <r>
      <rPr>
        <sz val="12"/>
        <color rgb="FF002060"/>
        <rFont val="Calibri"/>
        <family val="2"/>
        <charset val="1"/>
      </rPr>
      <t xml:space="preserve"> (converted from delta value) </t>
    </r>
  </si>
  <si>
    <t xml:space="preserve">atom% 13C value of soil carbon, measured at the beginning of the experiment</t>
  </si>
  <si>
    <t xml:space="preserve">atom% 13C value of added glucose</t>
  </si>
  <si>
    <t xml:space="preserve">proportion respired CO2 derived from glucose</t>
  </si>
  <si>
    <t xml:space="preserve">proportion respired CO2 derived from SOM</t>
  </si>
  <si>
    <t xml:space="preserve">flux of respired CO2 derived from glucose</t>
  </si>
  <si>
    <t xml:space="preserve">flux of respired CO2 derived from SOM</t>
  </si>
  <si>
    <t xml:space="preserve">difference in flux from SOM between substrate added and not added (= priming effect)</t>
  </si>
  <si>
    <t xml:space="preserve">difference in flux from SOM between substrate added and not added (priming)</t>
  </si>
  <si>
    <t xml:space="preserve">Description of units (by column)</t>
  </si>
  <si>
    <t xml:space="preserve">week</t>
  </si>
  <si>
    <t xml:space="preserve">ordinal rank</t>
  </si>
  <si>
    <t xml:space="preserve">none</t>
  </si>
  <si>
    <t xml:space="preserve">code</t>
  </si>
  <si>
    <t xml:space="preserve">C to N mass ratio of added substrate </t>
  </si>
  <si>
    <t xml:space="preserve">caldenar day</t>
  </si>
  <si>
    <t xml:space="preserve">time of day</t>
  </si>
  <si>
    <t xml:space="preserve">hours</t>
  </si>
  <si>
    <t xml:space="preserve">mass of soil</t>
  </si>
  <si>
    <t xml:space="preserve">volume of soil</t>
  </si>
  <si>
    <t xml:space="preserve">ppmV concentration</t>
  </si>
  <si>
    <t xml:space="preserve">change in ppmV concentration</t>
  </si>
  <si>
    <t xml:space="preserve">micrograms CO2-C per gram soil per hour</t>
  </si>
  <si>
    <t xml:space="preserve">flux rate integrated over 48 or 72 hours</t>
  </si>
  <si>
    <t xml:space="preserve">per mil scale (‰), standard is Vienna PDB</t>
  </si>
  <si>
    <t xml:space="preserve">atom%</t>
  </si>
  <si>
    <t xml:space="preserve">proportion  </t>
  </si>
  <si>
    <t xml:space="preserve">flux, ug C/g/h</t>
  </si>
  <si>
    <t xml:space="preserve">flux, ug C/g/(48 or 72 h)</t>
  </si>
  <si>
    <t xml:space="preserve">flux, ug C/g/5 weeks</t>
  </si>
  <si>
    <t xml:space="preserve">ugC/g soil/week</t>
  </si>
  <si>
    <t xml:space="preserve">Column headings and units</t>
  </si>
  <si>
    <t xml:space="preserve">Experiment</t>
  </si>
  <si>
    <t xml:space="preserve">Week</t>
  </si>
  <si>
    <t xml:space="preserve"># within week</t>
  </si>
  <si>
    <t xml:space="preserve">Soil</t>
  </si>
  <si>
    <t xml:space="preserve">Field replicate</t>
  </si>
  <si>
    <t xml:space="preserve">Substrate</t>
  </si>
  <si>
    <t xml:space="preserve">substrate treatment</t>
  </si>
  <si>
    <t xml:space="preserve">CN treatment</t>
  </si>
  <si>
    <t xml:space="preserve">Date
t0</t>
  </si>
  <si>
    <t xml:space="preserve">Time
t0</t>
  </si>
  <si>
    <t xml:space="preserve">Date
t1</t>
  </si>
  <si>
    <t xml:space="preserve">Time
t1</t>
  </si>
  <si>
    <t xml:space="preserve">Time 
(h)</t>
  </si>
  <si>
    <t xml:space="preserve">Soil dry wt 
(g)</t>
  </si>
  <si>
    <t xml:space="preserve">Soil 
volume (L)</t>
  </si>
  <si>
    <t xml:space="preserve">room air CO2 (ppm)</t>
  </si>
  <si>
    <t xml:space="preserve">t1 CO2 
(ppm)</t>
  </si>
  <si>
    <t xml:space="preserve">t1-t0 CO2 
(ppm)</t>
  </si>
  <si>
    <t xml:space="preserve">ug CO2-C /
g soil / h</t>
  </si>
  <si>
    <t xml:space="preserve">ug CO2-C /
g soil / (48 or 72h)</t>
  </si>
  <si>
    <r>
      <rPr>
        <b val="true"/>
        <sz val="11"/>
        <color rgb="FF000000"/>
        <rFont val="Symbol"/>
        <family val="0"/>
        <charset val="2"/>
      </rPr>
      <t xml:space="preserve">d</t>
    </r>
    <r>
      <rPr>
        <b val="true"/>
        <vertAlign val="superscript"/>
        <sz val="11"/>
        <color rgb="FF000000"/>
        <rFont val="Calibri (Body)"/>
        <family val="0"/>
        <charset val="1"/>
      </rPr>
      <t xml:space="preserve">13</t>
    </r>
    <r>
      <rPr>
        <b val="true"/>
        <sz val="11"/>
        <color rgb="FF000000"/>
        <rFont val="Calibri"/>
        <family val="2"/>
        <charset val="1"/>
      </rPr>
      <t xml:space="preserve">C-CO</t>
    </r>
    <r>
      <rPr>
        <b val="true"/>
        <vertAlign val="subscript"/>
        <sz val="11"/>
        <color rgb="FF000000"/>
        <rFont val="Calibri (Body)"/>
        <family val="0"/>
        <charset val="1"/>
      </rPr>
      <t xml:space="preserve">2, </t>
    </r>
    <r>
      <rPr>
        <b val="true"/>
        <sz val="11"/>
        <color rgb="FF000000"/>
        <rFont val="Calibri (Body)"/>
        <family val="0"/>
        <charset val="1"/>
      </rPr>
      <t xml:space="preserve">‰ VPDB</t>
    </r>
  </si>
  <si>
    <r>
      <rPr>
        <b val="true"/>
        <sz val="11"/>
        <color rgb="FF000000"/>
        <rFont val="Symbol"/>
        <family val="0"/>
        <charset val="2"/>
      </rPr>
      <t xml:space="preserve">d</t>
    </r>
    <r>
      <rPr>
        <b val="true"/>
        <vertAlign val="superscript"/>
        <sz val="11"/>
        <color rgb="FF000000"/>
        <rFont val="Calibri (Body)"/>
        <family val="0"/>
        <charset val="1"/>
      </rPr>
      <t xml:space="preserve">13</t>
    </r>
    <r>
      <rPr>
        <b val="true"/>
        <sz val="11"/>
        <color rgb="FF000000"/>
        <rFont val="Calibri"/>
        <family val="2"/>
        <charset val="1"/>
      </rPr>
      <t xml:space="preserve">C</t>
    </r>
    <r>
      <rPr>
        <b val="true"/>
        <vertAlign val="subscript"/>
        <sz val="11"/>
        <color rgb="FF000000"/>
        <rFont val="Calibri (Body)"/>
        <family val="0"/>
        <charset val="1"/>
      </rPr>
      <t xml:space="preserve">, </t>
    </r>
    <r>
      <rPr>
        <b val="true"/>
        <sz val="11"/>
        <color rgb="FF000000"/>
        <rFont val="Calibri (Body)"/>
        <family val="0"/>
        <charset val="1"/>
      </rPr>
      <t xml:space="preserve">‰ VPDB</t>
    </r>
  </si>
  <si>
    <t xml:space="preserve">CO2 at% 13C</t>
  </si>
  <si>
    <t xml:space="preserve">SOC at% 13C</t>
  </si>
  <si>
    <t xml:space="preserve">glucose at% 13C</t>
  </si>
  <si>
    <t xml:space="preserve">pGlucose</t>
  </si>
  <si>
    <t xml:space="preserve">pSOM</t>
  </si>
  <si>
    <t xml:space="preserve">flux_Glucose, ug C/g/h</t>
  </si>
  <si>
    <t xml:space="preserve">flux_SOM, ugC/g/h</t>
  </si>
  <si>
    <t xml:space="preserve">priming, ugC/g/h</t>
  </si>
  <si>
    <t xml:space="preserve">flux from glucose, ug CO2-C 
/ g soil / (48 or 72h)</t>
  </si>
  <si>
    <t xml:space="preserve">flux from SOM, ug CO2-C 
/ g soil / (48 or 72h)</t>
  </si>
  <si>
    <t xml:space="preserve">Priming, ug CO2-C 
/ g soil / (48 or 72h-1)</t>
  </si>
  <si>
    <t xml:space="preserve">code total</t>
  </si>
  <si>
    <t xml:space="preserve">ugC/g soil/5 weeks</t>
  </si>
  <si>
    <t xml:space="preserve">code by week</t>
  </si>
  <si>
    <t xml:space="preserve">Glucose</t>
  </si>
  <si>
    <t xml:space="preserve">SOM</t>
  </si>
  <si>
    <t xml:space="preserve">Priming</t>
  </si>
  <si>
    <t xml:space="preserve">July, 2014</t>
  </si>
  <si>
    <t xml:space="preserve">low substrate</t>
  </si>
  <si>
    <t xml:space="preserve">GL</t>
  </si>
  <si>
    <t xml:space="preserve">Control</t>
  </si>
  <si>
    <t xml:space="preserve">no addition</t>
  </si>
  <si>
    <t xml:space="preserve">10:03am</t>
  </si>
  <si>
    <t xml:space="preserve">7:05am</t>
  </si>
  <si>
    <t xml:space="preserve">low substrateGL1Controlno additionno addition</t>
  </si>
  <si>
    <t xml:space="preserve">low substrate1GL1Controlno additionno addition</t>
  </si>
  <si>
    <t xml:space="preserve">low substrateGL2Controlno additionno addition</t>
  </si>
  <si>
    <t xml:space="preserve">low substrate1GL2Controlno additionno addition</t>
  </si>
  <si>
    <t xml:space="preserve">low substrateGL3Controlno additionno addition</t>
  </si>
  <si>
    <t xml:space="preserve">low substrate1GL3Controlno additionno addition</t>
  </si>
  <si>
    <t xml:space="preserve">low substrateGL4Controlno additionno addition</t>
  </si>
  <si>
    <t xml:space="preserve">low substrate1GL4Controlno additionno addition</t>
  </si>
  <si>
    <t xml:space="preserve">LC</t>
  </si>
  <si>
    <t xml:space="preserve">low</t>
  </si>
  <si>
    <t xml:space="preserve">¥</t>
  </si>
  <si>
    <t xml:space="preserve">low substrateGL1LClow¥</t>
  </si>
  <si>
    <t xml:space="preserve">low substrate1GL1LClow¥</t>
  </si>
  <si>
    <t xml:space="preserve">low substrateGL2LClow¥</t>
  </si>
  <si>
    <t xml:space="preserve">low substrate1GL2LClow¥</t>
  </si>
  <si>
    <t xml:space="preserve">low substrateGL3LClow¥</t>
  </si>
  <si>
    <t xml:space="preserve">low substrate1GL3LClow¥</t>
  </si>
  <si>
    <t xml:space="preserve">low substrateGL4LClow¥</t>
  </si>
  <si>
    <t xml:space="preserve">low substrate1GL4LClow¥</t>
  </si>
  <si>
    <t xml:space="preserve">LCN</t>
  </si>
  <si>
    <t xml:space="preserve">low substrateGL1LCNlow10</t>
  </si>
  <si>
    <t xml:space="preserve">low substrate1GL1LCNlow10</t>
  </si>
  <si>
    <t xml:space="preserve">low substrateGL2LCNlow10</t>
  </si>
  <si>
    <t xml:space="preserve">low substrate1GL2LCNlow10</t>
  </si>
  <si>
    <t xml:space="preserve">low substrateGL3LCNlow10</t>
  </si>
  <si>
    <t xml:space="preserve">low substrate1GL3LCNlow10</t>
  </si>
  <si>
    <t xml:space="preserve">low substrateGL4LCNlow10</t>
  </si>
  <si>
    <t xml:space="preserve">low substrate1GL4LCNlow10</t>
  </si>
  <si>
    <t xml:space="preserve">MC</t>
  </si>
  <si>
    <t xml:space="preserve">low substrateMC1Controlno additionno addition</t>
  </si>
  <si>
    <t xml:space="preserve">low substrate1MC1Controlno additionno addition</t>
  </si>
  <si>
    <t xml:space="preserve">low substrateMC2Controlno additionno addition</t>
  </si>
  <si>
    <t xml:space="preserve">low substrate1MC2Controlno additionno addition</t>
  </si>
  <si>
    <t xml:space="preserve">low substrateMC3Controlno additionno addition</t>
  </si>
  <si>
    <t xml:space="preserve">low substrate1MC3Controlno additionno addition</t>
  </si>
  <si>
    <t xml:space="preserve">low substrateMC4Controlno additionno addition</t>
  </si>
  <si>
    <t xml:space="preserve">low substrate1MC4Controlno additionno addition</t>
  </si>
  <si>
    <t xml:space="preserve">low substrateMC1LClow¥</t>
  </si>
  <si>
    <t xml:space="preserve">low substrate1MC1LClow¥</t>
  </si>
  <si>
    <t xml:space="preserve">low substrateMC2LClow¥</t>
  </si>
  <si>
    <t xml:space="preserve">low substrate1MC2LClow¥</t>
  </si>
  <si>
    <t xml:space="preserve">low substrateMC3LClow¥</t>
  </si>
  <si>
    <t xml:space="preserve">low substrate1MC3LClow¥</t>
  </si>
  <si>
    <t xml:space="preserve">low substrateMC4LClow¥</t>
  </si>
  <si>
    <t xml:space="preserve">low substrate1MC4LClow¥</t>
  </si>
  <si>
    <t xml:space="preserve">low substrateMC1LCNlow10</t>
  </si>
  <si>
    <t xml:space="preserve">low substrate1MC1LCNlow10</t>
  </si>
  <si>
    <t xml:space="preserve">low substrateMC2LCNlow10</t>
  </si>
  <si>
    <t xml:space="preserve">low substrate1MC2LCNlow10</t>
  </si>
  <si>
    <t xml:space="preserve">low substrateMC3LCNlow10</t>
  </si>
  <si>
    <t xml:space="preserve">low substrate1MC3LCNlow10</t>
  </si>
  <si>
    <t xml:space="preserve">low substrateMC4LCNlow10</t>
  </si>
  <si>
    <t xml:space="preserve">low substrate1MC4LCNlow10</t>
  </si>
  <si>
    <t xml:space="preserve">PJ</t>
  </si>
  <si>
    <t xml:space="preserve">low substratePJ1Controlno additionno addition</t>
  </si>
  <si>
    <t xml:space="preserve">low substrate1PJ1Controlno additionno addition</t>
  </si>
  <si>
    <t xml:space="preserve">low substratePJ2Controlno additionno addition</t>
  </si>
  <si>
    <t xml:space="preserve">low substrate1PJ2Controlno additionno addition</t>
  </si>
  <si>
    <t xml:space="preserve">low substratePJ3Controlno additionno addition</t>
  </si>
  <si>
    <t xml:space="preserve">low substrate1PJ3Controlno additionno addition</t>
  </si>
  <si>
    <t xml:space="preserve">low substratePJ4Controlno additionno addition</t>
  </si>
  <si>
    <t xml:space="preserve">low substrate1PJ4Controlno additionno addition</t>
  </si>
  <si>
    <t xml:space="preserve">low substratePJ1LClow¥</t>
  </si>
  <si>
    <t xml:space="preserve">low substrate1PJ1LClow¥</t>
  </si>
  <si>
    <t xml:space="preserve">low substratePJ2LClow¥</t>
  </si>
  <si>
    <t xml:space="preserve">low substrate1PJ2LClow¥</t>
  </si>
  <si>
    <t xml:space="preserve">low substratePJ3LClow¥</t>
  </si>
  <si>
    <t xml:space="preserve">low substrate1PJ3LClow¥</t>
  </si>
  <si>
    <t xml:space="preserve">low substratePJ4LClow¥</t>
  </si>
  <si>
    <t xml:space="preserve">low substrate1PJ4LClow¥</t>
  </si>
  <si>
    <t xml:space="preserve">low substratePJ1LCNlow10</t>
  </si>
  <si>
    <t xml:space="preserve">low substrate1PJ1LCNlow10</t>
  </si>
  <si>
    <t xml:space="preserve">low substratePJ2LCNlow10</t>
  </si>
  <si>
    <t xml:space="preserve">low substrate1PJ2LCNlow10</t>
  </si>
  <si>
    <t xml:space="preserve">low substratePJ3LCNlow10</t>
  </si>
  <si>
    <t xml:space="preserve">low substrate1PJ3LCNlow10</t>
  </si>
  <si>
    <t xml:space="preserve">low substratePJ4LCNlow10</t>
  </si>
  <si>
    <t xml:space="preserve">low substrate1PJ4LCNlow10</t>
  </si>
  <si>
    <t xml:space="preserve">PP</t>
  </si>
  <si>
    <t xml:space="preserve">low substratePP1Controlno additionno addition</t>
  </si>
  <si>
    <t xml:space="preserve">low substrate1PP1Controlno additionno addition</t>
  </si>
  <si>
    <t xml:space="preserve">low substratePP2Controlno additionno addition</t>
  </si>
  <si>
    <t xml:space="preserve">low substrate1PP2Controlno additionno addition</t>
  </si>
  <si>
    <t xml:space="preserve">low substratePP3Controlno additionno addition</t>
  </si>
  <si>
    <t xml:space="preserve">low substrate1PP3Controlno additionno addition</t>
  </si>
  <si>
    <t xml:space="preserve">low substratePP4Controlno additionno addition</t>
  </si>
  <si>
    <t xml:space="preserve">low substrate1PP4Controlno additionno addition</t>
  </si>
  <si>
    <t xml:space="preserve">low substratePP1LClow¥</t>
  </si>
  <si>
    <t xml:space="preserve">low substrate1PP1LClow¥</t>
  </si>
  <si>
    <t xml:space="preserve">low substratePP2LClow¥</t>
  </si>
  <si>
    <t xml:space="preserve">low substrate1PP2LClow¥</t>
  </si>
  <si>
    <t xml:space="preserve">low substratePP3LClow¥</t>
  </si>
  <si>
    <t xml:space="preserve">low substrate1PP3LClow¥</t>
  </si>
  <si>
    <t xml:space="preserve">low substratePP4LClow¥</t>
  </si>
  <si>
    <t xml:space="preserve">low substrate1PP4LClow¥</t>
  </si>
  <si>
    <t xml:space="preserve">low substratePP1LCNlow10</t>
  </si>
  <si>
    <t xml:space="preserve">low substrate1PP1LCNlow10</t>
  </si>
  <si>
    <t xml:space="preserve">low substratePP2LCNlow10</t>
  </si>
  <si>
    <t xml:space="preserve">low substrate1PP2LCNlow10</t>
  </si>
  <si>
    <t xml:space="preserve">low substratePP3LCNlow10</t>
  </si>
  <si>
    <t xml:space="preserve">low substrate1PP3LCNlow10</t>
  </si>
  <si>
    <t xml:space="preserve">low substratePP4LCNlow10</t>
  </si>
  <si>
    <t xml:space="preserve">low substrate1PP4LCNlow10</t>
  </si>
  <si>
    <t xml:space="preserve">8:40am</t>
  </si>
  <si>
    <t xml:space="preserve">8:10am</t>
  </si>
  <si>
    <t xml:space="preserve">10:30am</t>
  </si>
  <si>
    <t xml:space="preserve">7:15am</t>
  </si>
  <si>
    <t xml:space="preserve">11:55am</t>
  </si>
  <si>
    <t xml:space="preserve">7:39am</t>
  </si>
  <si>
    <t xml:space="preserve">low substrate2GL1Controlno additionno addition</t>
  </si>
  <si>
    <t xml:space="preserve">low substrate2GL2Controlno additionno addition</t>
  </si>
  <si>
    <t xml:space="preserve">low substrate2GL3Controlno additionno addition</t>
  </si>
  <si>
    <t xml:space="preserve">low substrate2GL4Controlno additionno addition</t>
  </si>
  <si>
    <t xml:space="preserve">low substrate2GL1LClow¥</t>
  </si>
  <si>
    <t xml:space="preserve">low substrate2GL2LClow¥</t>
  </si>
  <si>
    <t xml:space="preserve">low substrate2GL3LClow¥</t>
  </si>
  <si>
    <t xml:space="preserve">low substrate2GL4LClow¥</t>
  </si>
  <si>
    <t xml:space="preserve">low substrate2GL1LCNlow10</t>
  </si>
  <si>
    <t xml:space="preserve">low substrate2GL2LCNlow10</t>
  </si>
  <si>
    <t xml:space="preserve">low substrate2GL3LCNlow10</t>
  </si>
  <si>
    <t xml:space="preserve">low substrate2GL4LCNlow10</t>
  </si>
  <si>
    <t xml:space="preserve">low substrate2MC1Controlno additionno addition</t>
  </si>
  <si>
    <t xml:space="preserve">low substrate2MC2Controlno additionno addition</t>
  </si>
  <si>
    <t xml:space="preserve">low substrate2MC3Controlno additionno addition</t>
  </si>
  <si>
    <t xml:space="preserve">low substrate2MC4Controlno additionno addition</t>
  </si>
  <si>
    <t xml:space="preserve">low substrate2MC1LClow¥</t>
  </si>
  <si>
    <t xml:space="preserve">low substrate2MC2LClow¥</t>
  </si>
  <si>
    <t xml:space="preserve">low substrate2MC3LClow¥</t>
  </si>
  <si>
    <t xml:space="preserve">low substrate2MC4LClow¥</t>
  </si>
  <si>
    <t xml:space="preserve">low substrate2MC1LCNlow10</t>
  </si>
  <si>
    <t xml:space="preserve">low substrate2MC2LCNlow10</t>
  </si>
  <si>
    <t xml:space="preserve">low substrate2MC3LCNlow10</t>
  </si>
  <si>
    <t xml:space="preserve">low substrate2MC4LCNlow10</t>
  </si>
  <si>
    <t xml:space="preserve">low substrate2PJ1Controlno additionno addition</t>
  </si>
  <si>
    <t xml:space="preserve">low substrate2PJ2Controlno additionno addition</t>
  </si>
  <si>
    <t xml:space="preserve">low substrate2PJ3Controlno additionno addition</t>
  </si>
  <si>
    <t xml:space="preserve">low substrate2PJ4Controlno additionno addition</t>
  </si>
  <si>
    <t xml:space="preserve">low substrate2PJ1LClow¥</t>
  </si>
  <si>
    <t xml:space="preserve">low substrate2PJ2LClow¥</t>
  </si>
  <si>
    <t xml:space="preserve">low substrate2PJ3LClow¥</t>
  </si>
  <si>
    <t xml:space="preserve">low substrate2PJ4LClow¥</t>
  </si>
  <si>
    <t xml:space="preserve">low substrate2PJ1LCNlow10</t>
  </si>
  <si>
    <t xml:space="preserve">low substrate2PJ2LCNlow10</t>
  </si>
  <si>
    <t xml:space="preserve">low substrate2PJ3LCNlow10</t>
  </si>
  <si>
    <t xml:space="preserve">low substrate2PJ4LCNlow10</t>
  </si>
  <si>
    <t xml:space="preserve">low substrate2PP1Controlno additionno addition</t>
  </si>
  <si>
    <t xml:space="preserve">low substrate2PP2Controlno additionno addition</t>
  </si>
  <si>
    <t xml:space="preserve">low substrate2PP3Controlno additionno addition</t>
  </si>
  <si>
    <t xml:space="preserve">low substrate2PP4Controlno additionno addition</t>
  </si>
  <si>
    <t xml:space="preserve">low substrate2PP1LClow¥</t>
  </si>
  <si>
    <t xml:space="preserve">low substrate2PP2LClow¥</t>
  </si>
  <si>
    <t xml:space="preserve">low substrate2PP3LClow¥</t>
  </si>
  <si>
    <t xml:space="preserve">low substrate2PP4LClow¥</t>
  </si>
  <si>
    <t xml:space="preserve">low substrate2PP1LCNlow10</t>
  </si>
  <si>
    <t xml:space="preserve">low substrate2PP2LCNlow10</t>
  </si>
  <si>
    <t xml:space="preserve">low substrate2PP3LCNlow10</t>
  </si>
  <si>
    <t xml:space="preserve">low substrate2PP4LCNlow10</t>
  </si>
  <si>
    <t xml:space="preserve">8:56am</t>
  </si>
  <si>
    <t xml:space="preserve">7:48am</t>
  </si>
  <si>
    <t xml:space="preserve">9:11am</t>
  </si>
  <si>
    <t xml:space="preserve">7:20am</t>
  </si>
  <si>
    <t xml:space="preserve">10:18am</t>
  </si>
  <si>
    <t xml:space="preserve">7:23am</t>
  </si>
  <si>
    <t xml:space="preserve">low substrate3GL1Controlno additionno addition</t>
  </si>
  <si>
    <t xml:space="preserve">low substrate3GL2Controlno additionno addition</t>
  </si>
  <si>
    <t xml:space="preserve">low substrate3GL3Controlno additionno addition</t>
  </si>
  <si>
    <t xml:space="preserve">low substrate3GL4Controlno additionno addition</t>
  </si>
  <si>
    <t xml:space="preserve">low substrate3GL1LClow¥</t>
  </si>
  <si>
    <t xml:space="preserve">low substrate3GL2LClow¥</t>
  </si>
  <si>
    <t xml:space="preserve">low substrate3GL3LClow¥</t>
  </si>
  <si>
    <t xml:space="preserve">low substrate3GL4LClow¥</t>
  </si>
  <si>
    <t xml:space="preserve">low substrate3GL1LCNlow10</t>
  </si>
  <si>
    <t xml:space="preserve">low substrate3GL2LCNlow10</t>
  </si>
  <si>
    <t xml:space="preserve">low substrate3GL3LCNlow10</t>
  </si>
  <si>
    <t xml:space="preserve">low substrate3GL4LCNlow10</t>
  </si>
  <si>
    <t xml:space="preserve">low substrate3MC1Controlno additionno addition</t>
  </si>
  <si>
    <t xml:space="preserve">low substrate3MC2Controlno additionno addition</t>
  </si>
  <si>
    <t xml:space="preserve">low substrate3MC3Controlno additionno addition</t>
  </si>
  <si>
    <t xml:space="preserve">low substrate3MC4Controlno additionno addition</t>
  </si>
  <si>
    <t xml:space="preserve">low substrate3MC1LClow¥</t>
  </si>
  <si>
    <t xml:space="preserve">low substrate3MC2LClow¥</t>
  </si>
  <si>
    <t xml:space="preserve">low substrate3MC3LClow¥</t>
  </si>
  <si>
    <t xml:space="preserve">low substrate3MC4LClow¥</t>
  </si>
  <si>
    <t xml:space="preserve">low substrate3MC1LCNlow10</t>
  </si>
  <si>
    <t xml:space="preserve">low substrate3MC2LCNlow10</t>
  </si>
  <si>
    <t xml:space="preserve">low substrate3MC3LCNlow10</t>
  </si>
  <si>
    <t xml:space="preserve">low substrate3MC4LCNlow10</t>
  </si>
  <si>
    <t xml:space="preserve">low substrate3PJ1Controlno additionno addition</t>
  </si>
  <si>
    <t xml:space="preserve">low substrate3PJ2Controlno additionno addition</t>
  </si>
  <si>
    <t xml:space="preserve">low substrate3PJ3Controlno additionno addition</t>
  </si>
  <si>
    <t xml:space="preserve">low substrate3PJ4Controlno additionno addition</t>
  </si>
  <si>
    <t xml:space="preserve">low substrate3PJ1LClow¥</t>
  </si>
  <si>
    <t xml:space="preserve">low substrate3PJ2LClow¥</t>
  </si>
  <si>
    <t xml:space="preserve">low substrate3PJ3LClow¥</t>
  </si>
  <si>
    <t xml:space="preserve">low substrate3PJ4LClow¥</t>
  </si>
  <si>
    <t xml:space="preserve">low substrate3PJ1LCNlow10</t>
  </si>
  <si>
    <t xml:space="preserve">low substrate3PJ2LCNlow10</t>
  </si>
  <si>
    <t xml:space="preserve">low substrate3PJ3LCNlow10</t>
  </si>
  <si>
    <t xml:space="preserve">low substrate3PJ4LCNlow10</t>
  </si>
  <si>
    <t xml:space="preserve">low substrate3PP1Controlno additionno addition</t>
  </si>
  <si>
    <t xml:space="preserve">low substrate3PP2Controlno additionno addition</t>
  </si>
  <si>
    <t xml:space="preserve">low substrate3PP3Controlno additionno addition</t>
  </si>
  <si>
    <t xml:space="preserve">low substrate3PP4Controlno additionno addition</t>
  </si>
  <si>
    <t xml:space="preserve">low substrate3PP1LClow¥</t>
  </si>
  <si>
    <t xml:space="preserve">low substrate3PP2LClow¥</t>
  </si>
  <si>
    <t xml:space="preserve">low substrate3PP3LClow¥</t>
  </si>
  <si>
    <t xml:space="preserve">low substrate3PP4LClow¥</t>
  </si>
  <si>
    <t xml:space="preserve">low substrate3PP1LCNlow10</t>
  </si>
  <si>
    <t xml:space="preserve">low substrate3PP2LCNlow10</t>
  </si>
  <si>
    <t xml:space="preserve">low substrate3PP3LCNlow10</t>
  </si>
  <si>
    <t xml:space="preserve">low substrate3PP4LCNlow10</t>
  </si>
  <si>
    <t xml:space="preserve">8:42am</t>
  </si>
  <si>
    <t xml:space="preserve">9:03am</t>
  </si>
  <si>
    <t xml:space="preserve">10:38am</t>
  </si>
  <si>
    <t xml:space="preserve">7:19am</t>
  </si>
  <si>
    <t xml:space="preserve">10:40am</t>
  </si>
  <si>
    <t xml:space="preserve">7:25am</t>
  </si>
  <si>
    <t xml:space="preserve">low substrate4GL1Controlno additionno addition</t>
  </si>
  <si>
    <t xml:space="preserve">low substrate4GL2Controlno additionno addition</t>
  </si>
  <si>
    <t xml:space="preserve">low substrate4GL3Controlno additionno addition</t>
  </si>
  <si>
    <t xml:space="preserve">low substrate4GL4Controlno additionno addition</t>
  </si>
  <si>
    <t xml:space="preserve">low substrate4GL1LClow¥</t>
  </si>
  <si>
    <t xml:space="preserve">low substrate4GL2LClow¥</t>
  </si>
  <si>
    <t xml:space="preserve">low substrate4GL3LClow¥</t>
  </si>
  <si>
    <t xml:space="preserve">low substrate4GL4LClow¥</t>
  </si>
  <si>
    <t xml:space="preserve">low substrate4GL1LCNlow10</t>
  </si>
  <si>
    <t xml:space="preserve">low substrate4GL2LCNlow10</t>
  </si>
  <si>
    <t xml:space="preserve">low substrate4GL3LCNlow10</t>
  </si>
  <si>
    <t xml:space="preserve">low substrate4GL4LCNlow10</t>
  </si>
  <si>
    <t xml:space="preserve">low substrate4MC1Controlno additionno addition</t>
  </si>
  <si>
    <t xml:space="preserve">low substrate4MC2Controlno additionno addition</t>
  </si>
  <si>
    <t xml:space="preserve">low substrate4MC3Controlno additionno addition</t>
  </si>
  <si>
    <t xml:space="preserve">low substrate4MC4Controlno additionno addition</t>
  </si>
  <si>
    <t xml:space="preserve">low substrate4MC1LClow¥</t>
  </si>
  <si>
    <t xml:space="preserve">low substrate4MC2LClow¥</t>
  </si>
  <si>
    <t xml:space="preserve">low substrate4MC3LClow¥</t>
  </si>
  <si>
    <t xml:space="preserve">low substrate4MC4LClow¥</t>
  </si>
  <si>
    <t xml:space="preserve">low substrate4MC1LCNlow10</t>
  </si>
  <si>
    <t xml:space="preserve">low substrate4MC2LCNlow10</t>
  </si>
  <si>
    <t xml:space="preserve">low substrate4MC3LCNlow10</t>
  </si>
  <si>
    <t xml:space="preserve">low substrate4MC4LCNlow10</t>
  </si>
  <si>
    <t xml:space="preserve">low substrate4PJ1Controlno additionno addition</t>
  </si>
  <si>
    <t xml:space="preserve">low substrate4PJ2Controlno additionno addition</t>
  </si>
  <si>
    <t xml:space="preserve">low substrate4PJ3Controlno additionno addition</t>
  </si>
  <si>
    <t xml:space="preserve">low substrate4PJ4Controlno additionno addition</t>
  </si>
  <si>
    <t xml:space="preserve">low substrate4PJ1LClow¥</t>
  </si>
  <si>
    <t xml:space="preserve">low substrate4PJ2LClow¥</t>
  </si>
  <si>
    <t xml:space="preserve">low substrate4PJ3LClow¥</t>
  </si>
  <si>
    <t xml:space="preserve">low substrate4PJ4LClow¥</t>
  </si>
  <si>
    <t xml:space="preserve">low substrate4PJ1LCNlow10</t>
  </si>
  <si>
    <t xml:space="preserve">low substrate4PJ2LCNlow10</t>
  </si>
  <si>
    <t xml:space="preserve">low substrate4PJ3LCNlow10</t>
  </si>
  <si>
    <t xml:space="preserve">low substrate4PJ4LCNlow10</t>
  </si>
  <si>
    <t xml:space="preserve">low substrate4PP1Controlno additionno addition</t>
  </si>
  <si>
    <t xml:space="preserve">low substrate4PP2Controlno additionno addition</t>
  </si>
  <si>
    <t xml:space="preserve">low substrate4PP3Controlno additionno addition</t>
  </si>
  <si>
    <t xml:space="preserve">low substrate4PP4Controlno additionno addition</t>
  </si>
  <si>
    <t xml:space="preserve">low substrate4PP1LClow¥</t>
  </si>
  <si>
    <t xml:space="preserve">low substrate4PP2LClow¥</t>
  </si>
  <si>
    <t xml:space="preserve">low substrate4PP3LClow¥</t>
  </si>
  <si>
    <t xml:space="preserve">low substrate4PP4LClow¥</t>
  </si>
  <si>
    <t xml:space="preserve">low substrate4PP1LCNlow10</t>
  </si>
  <si>
    <t xml:space="preserve">low substrate4PP2LCNlow10</t>
  </si>
  <si>
    <t xml:space="preserve">low substrate4PP3LCNlow10</t>
  </si>
  <si>
    <t xml:space="preserve">low substrate4PP4LCNlow10</t>
  </si>
  <si>
    <t xml:space="preserve">8:45am</t>
  </si>
  <si>
    <t xml:space="preserve">8:22am</t>
  </si>
  <si>
    <t xml:space="preserve">10:02am</t>
  </si>
  <si>
    <t xml:space="preserve">8:20am</t>
  </si>
  <si>
    <t xml:space="preserve">11-10am</t>
  </si>
  <si>
    <t xml:space="preserve">8-34am</t>
  </si>
  <si>
    <t xml:space="preserve">low substrate5GL1Controlno additionno addition</t>
  </si>
  <si>
    <t xml:space="preserve">low substrate5GL2Controlno additionno addition</t>
  </si>
  <si>
    <t xml:space="preserve">low substrate5GL3Controlno additionno addition</t>
  </si>
  <si>
    <t xml:space="preserve">low substrate5GL4Controlno additionno addition</t>
  </si>
  <si>
    <t xml:space="preserve">low substrate5GL1LClow¥</t>
  </si>
  <si>
    <t xml:space="preserve">low substrate5GL2LClow¥</t>
  </si>
  <si>
    <t xml:space="preserve">low substrate5GL3LClow¥</t>
  </si>
  <si>
    <t xml:space="preserve">low substrate5GL4LClow¥</t>
  </si>
  <si>
    <t xml:space="preserve">low substrate5GL1LCNlow10</t>
  </si>
  <si>
    <t xml:space="preserve">low substrate5GL2LCNlow10</t>
  </si>
  <si>
    <t xml:space="preserve">low substrate5GL3LCNlow10</t>
  </si>
  <si>
    <t xml:space="preserve">low substrate5GL4LCNlow10</t>
  </si>
  <si>
    <t xml:space="preserve">low substrate5MC1Controlno additionno addition</t>
  </si>
  <si>
    <t xml:space="preserve">low substrate5MC2Controlno additionno addition</t>
  </si>
  <si>
    <t xml:space="preserve">low substrate5MC3Controlno additionno addition</t>
  </si>
  <si>
    <t xml:space="preserve">low substrate5MC4Controlno additionno addition</t>
  </si>
  <si>
    <t xml:space="preserve">low substrate5MC1LClow¥</t>
  </si>
  <si>
    <t xml:space="preserve">low substrate5MC2LClow¥</t>
  </si>
  <si>
    <t xml:space="preserve">low substrate5MC3LClow¥</t>
  </si>
  <si>
    <t xml:space="preserve">low substrate5MC4LClow¥</t>
  </si>
  <si>
    <t xml:space="preserve">low substrate5MC1LCNlow10</t>
  </si>
  <si>
    <t xml:space="preserve">low substrate5MC2LCNlow10</t>
  </si>
  <si>
    <t xml:space="preserve">low substrate5MC3LCNlow10</t>
  </si>
  <si>
    <t xml:space="preserve">low substrate5MC4LCNlow10</t>
  </si>
  <si>
    <t xml:space="preserve">low substrate5PJ1Controlno additionno addition</t>
  </si>
  <si>
    <t xml:space="preserve">low substrate5PJ2Controlno additionno addition</t>
  </si>
  <si>
    <t xml:space="preserve">low substrate5PJ3Controlno additionno addition</t>
  </si>
  <si>
    <t xml:space="preserve">low substrate5PJ4Controlno additionno addition</t>
  </si>
  <si>
    <t xml:space="preserve">low substrate5PJ1LClow¥</t>
  </si>
  <si>
    <t xml:space="preserve">low substrate5PJ2LClow¥</t>
  </si>
  <si>
    <t xml:space="preserve">low substrate5PJ3LClow¥</t>
  </si>
  <si>
    <t xml:space="preserve">low substrate5PJ4LClow¥</t>
  </si>
  <si>
    <t xml:space="preserve">low substrate5PJ1LCNlow10</t>
  </si>
  <si>
    <t xml:space="preserve">low substrate5PJ2LCNlow10</t>
  </si>
  <si>
    <t xml:space="preserve">low substrate5PJ3LCNlow10</t>
  </si>
  <si>
    <t xml:space="preserve">low substrate5PJ4LCNlow10</t>
  </si>
  <si>
    <t xml:space="preserve">low substrate5PP1Controlno additionno addition</t>
  </si>
  <si>
    <t xml:space="preserve">low substrate5PP2Controlno additionno addition</t>
  </si>
  <si>
    <t xml:space="preserve">low substrate5PP3Controlno additionno addition</t>
  </si>
  <si>
    <t xml:space="preserve">low substrate5PP4Controlno additionno addition</t>
  </si>
  <si>
    <t xml:space="preserve">low substrate5PP1LClow¥</t>
  </si>
  <si>
    <t xml:space="preserve">low substrate5PP2LClow¥</t>
  </si>
  <si>
    <t xml:space="preserve">low substrate5PP3LClow¥</t>
  </si>
  <si>
    <t xml:space="preserve">low substrate5PP4LClow¥</t>
  </si>
  <si>
    <t xml:space="preserve">low substrate5PP1LCNlow10</t>
  </si>
  <si>
    <t xml:space="preserve">low substrate5PP2LCNlow10</t>
  </si>
  <si>
    <t xml:space="preserve">low substrate5PP3LCNlow10</t>
  </si>
  <si>
    <t xml:space="preserve">low substrate5PP4LCNlow10</t>
  </si>
  <si>
    <t xml:space="preserve">9-37am</t>
  </si>
  <si>
    <t xml:space="preserve">8-03am</t>
  </si>
  <si>
    <t xml:space="preserve">9:15am</t>
  </si>
  <si>
    <t xml:space="preserve">high substrate</t>
  </si>
  <si>
    <t xml:space="preserve">10:25am</t>
  </si>
  <si>
    <t xml:space="preserve">9:12am</t>
  </si>
  <si>
    <t xml:space="preserve">high substrateGL1Controlno additionno addition</t>
  </si>
  <si>
    <t xml:space="preserve">high substrate1GL1Controlno additionno addition</t>
  </si>
  <si>
    <t xml:space="preserve">October, 2014</t>
  </si>
  <si>
    <t xml:space="preserve">high substrateGL2Controlno additionno addition</t>
  </si>
  <si>
    <t xml:space="preserve">high substrate1GL2Controlno additionno addition</t>
  </si>
  <si>
    <t xml:space="preserve">high substrateGL3Controlno additionno addition</t>
  </si>
  <si>
    <t xml:space="preserve">high substrate1GL3Controlno additionno addition</t>
  </si>
  <si>
    <t xml:space="preserve">high substrateGL4Controlno additionno addition</t>
  </si>
  <si>
    <t xml:space="preserve">high substrate1GL4Controlno additionno addition</t>
  </si>
  <si>
    <t xml:space="preserve">HC</t>
  </si>
  <si>
    <t xml:space="preserve">high</t>
  </si>
  <si>
    <t xml:space="preserve">high substrateGL1HChigh¥</t>
  </si>
  <si>
    <t xml:space="preserve">high substrate1GL1HChigh¥</t>
  </si>
  <si>
    <t xml:space="preserve">high substrateGL2HChigh¥</t>
  </si>
  <si>
    <t xml:space="preserve">high substrate1GL2HChigh¥</t>
  </si>
  <si>
    <t xml:space="preserve">high substrateGL3HChigh¥</t>
  </si>
  <si>
    <t xml:space="preserve">high substrate1GL3HChigh¥</t>
  </si>
  <si>
    <t xml:space="preserve">high substrateGL4HChigh¥</t>
  </si>
  <si>
    <t xml:space="preserve">high substrate1GL4HChigh¥</t>
  </si>
  <si>
    <t xml:space="preserve">HCN</t>
  </si>
  <si>
    <t xml:space="preserve">high substrateGL1HCNhigh10</t>
  </si>
  <si>
    <t xml:space="preserve">high substrate1GL1HCNhigh10</t>
  </si>
  <si>
    <t xml:space="preserve">high substrateGL2HCNhigh10</t>
  </si>
  <si>
    <t xml:space="preserve">high substrate1GL2HCNhigh10</t>
  </si>
  <si>
    <t xml:space="preserve">high substrateGL3HCNhigh10</t>
  </si>
  <si>
    <t xml:space="preserve">high substrate1GL3HCNhigh10</t>
  </si>
  <si>
    <t xml:space="preserve">high substrateGL4HCNhigh10</t>
  </si>
  <si>
    <t xml:space="preserve">high substrate1GL4HCNhigh10</t>
  </si>
  <si>
    <t xml:space="preserve">high substrateMC1Controlno additionno addition</t>
  </si>
  <si>
    <t xml:space="preserve">high substrate1MC1Controlno additionno addition</t>
  </si>
  <si>
    <t xml:space="preserve">high substrateMC2Controlno additionno addition</t>
  </si>
  <si>
    <t xml:space="preserve">high substrate1MC2Controlno additionno addition</t>
  </si>
  <si>
    <t xml:space="preserve">high substrateMC3Controlno additionno addition</t>
  </si>
  <si>
    <t xml:space="preserve">high substrate1MC3Controlno additionno addition</t>
  </si>
  <si>
    <t xml:space="preserve">high substrateMC4Controlno additionno addition</t>
  </si>
  <si>
    <t xml:space="preserve">high substrate1MC4Controlno additionno addition</t>
  </si>
  <si>
    <t xml:space="preserve">high substrateMC1HChigh¥</t>
  </si>
  <si>
    <t xml:space="preserve">high substrate1MC1HChigh¥</t>
  </si>
  <si>
    <t xml:space="preserve">high substrateMC2HChigh¥</t>
  </si>
  <si>
    <t xml:space="preserve">high substrate1MC2HChigh¥</t>
  </si>
  <si>
    <t xml:space="preserve">high substrateMC3HChigh¥</t>
  </si>
  <si>
    <t xml:space="preserve">high substrate1MC3HChigh¥</t>
  </si>
  <si>
    <t xml:space="preserve">high substrateMC4HChigh¥</t>
  </si>
  <si>
    <t xml:space="preserve">high substrate1MC4HChigh¥</t>
  </si>
  <si>
    <t xml:space="preserve">high substrateMC1HCNhigh10</t>
  </si>
  <si>
    <t xml:space="preserve">high substrate1MC1HCNhigh10</t>
  </si>
  <si>
    <t xml:space="preserve">high substrateMC2HCNhigh10</t>
  </si>
  <si>
    <t xml:space="preserve">high substrate1MC2HCNhigh10</t>
  </si>
  <si>
    <t xml:space="preserve">high substrateMC3HCNhigh10</t>
  </si>
  <si>
    <t xml:space="preserve">high substrate1MC3HCNhigh10</t>
  </si>
  <si>
    <t xml:space="preserve">high substrateMC4HCNhigh10</t>
  </si>
  <si>
    <t xml:space="preserve">high substrate1MC4HCNhigh10</t>
  </si>
  <si>
    <t xml:space="preserve">high substratePJ1Controlno additionno addition</t>
  </si>
  <si>
    <t xml:space="preserve">high substrate1PJ1Controlno additionno addition</t>
  </si>
  <si>
    <t xml:space="preserve">high substratePJ2Controlno additionno addition</t>
  </si>
  <si>
    <t xml:space="preserve">high substrate1PJ2Controlno additionno addition</t>
  </si>
  <si>
    <t xml:space="preserve">high substratePJ3Controlno additionno addition</t>
  </si>
  <si>
    <t xml:space="preserve">high substrate1PJ3Controlno additionno addition</t>
  </si>
  <si>
    <t xml:space="preserve">high substratePJ4Controlno additionno addition</t>
  </si>
  <si>
    <t xml:space="preserve">high substrate1PJ4Controlno additionno addition</t>
  </si>
  <si>
    <t xml:space="preserve">high substratePJ1HChigh¥</t>
  </si>
  <si>
    <t xml:space="preserve">high substrate1PJ1HChigh¥</t>
  </si>
  <si>
    <t xml:space="preserve">high substratePJ2HChigh¥</t>
  </si>
  <si>
    <t xml:space="preserve">high substrate1PJ2HChigh¥</t>
  </si>
  <si>
    <t xml:space="preserve">high substratePJ3HChigh¥</t>
  </si>
  <si>
    <t xml:space="preserve">high substrate1PJ3HChigh¥</t>
  </si>
  <si>
    <t xml:space="preserve">high substratePJ4HChigh¥</t>
  </si>
  <si>
    <t xml:space="preserve">high substrate1PJ4HChigh¥</t>
  </si>
  <si>
    <t xml:space="preserve">high substratePJ1HCNhigh10</t>
  </si>
  <si>
    <t xml:space="preserve">high substrate1PJ1HCNhigh10</t>
  </si>
  <si>
    <t xml:space="preserve">high substratePJ2HCNhigh10</t>
  </si>
  <si>
    <t xml:space="preserve">high substrate1PJ2HCNhigh10</t>
  </si>
  <si>
    <t xml:space="preserve">high substratePJ3HCNhigh10</t>
  </si>
  <si>
    <t xml:space="preserve">high substrate1PJ3HCNhigh10</t>
  </si>
  <si>
    <t xml:space="preserve">high substratePJ4HCNhigh10</t>
  </si>
  <si>
    <t xml:space="preserve">high substrate1PJ4HCNhigh10</t>
  </si>
  <si>
    <t xml:space="preserve">high substratePP1Controlno additionno addition</t>
  </si>
  <si>
    <t xml:space="preserve">high substrate1PP1Controlno additionno addition</t>
  </si>
  <si>
    <t xml:space="preserve">high substratePP2Controlno additionno addition</t>
  </si>
  <si>
    <t xml:space="preserve">high substrate1PP2Controlno additionno addition</t>
  </si>
  <si>
    <t xml:space="preserve">high substratePP3Controlno additionno addition</t>
  </si>
  <si>
    <t xml:space="preserve">high substrate1PP3Controlno additionno addition</t>
  </si>
  <si>
    <t xml:space="preserve">high substratePP4Controlno additionno addition</t>
  </si>
  <si>
    <t xml:space="preserve">high substrate1PP4Controlno additionno addition</t>
  </si>
  <si>
    <t xml:space="preserve">high substratePP1HChigh¥</t>
  </si>
  <si>
    <t xml:space="preserve">high substrate1PP1HChigh¥</t>
  </si>
  <si>
    <t xml:space="preserve">high substratePP2HChigh¥</t>
  </si>
  <si>
    <t xml:space="preserve">high substrate1PP2HChigh¥</t>
  </si>
  <si>
    <t xml:space="preserve">high substratePP3HChigh¥</t>
  </si>
  <si>
    <t xml:space="preserve">high substrate1PP3HChigh¥</t>
  </si>
  <si>
    <t xml:space="preserve">high substratePP4HChigh¥</t>
  </si>
  <si>
    <t xml:space="preserve">high substrate1PP4HChigh¥</t>
  </si>
  <si>
    <t xml:space="preserve">high substratePP1HCNhigh10</t>
  </si>
  <si>
    <t xml:space="preserve">high substrate1PP1HCNhigh10</t>
  </si>
  <si>
    <t xml:space="preserve">high substratePP2HCNhigh10</t>
  </si>
  <si>
    <t xml:space="preserve">high substrate1PP2HCNhigh10</t>
  </si>
  <si>
    <t xml:space="preserve">high substratePP3HCNhigh10</t>
  </si>
  <si>
    <t xml:space="preserve">high substrate1PP3HCNhigh10</t>
  </si>
  <si>
    <t xml:space="preserve">high substratePP4HCNhigh10</t>
  </si>
  <si>
    <t xml:space="preserve">high substrate1PP4HCNhigh10</t>
  </si>
  <si>
    <t xml:space="preserve">8:07am</t>
  </si>
  <si>
    <t xml:space="preserve">9:40am</t>
  </si>
  <si>
    <t xml:space="preserve">9:10am</t>
  </si>
  <si>
    <t xml:space="preserve">12:10pm</t>
  </si>
  <si>
    <t xml:space="preserve">high substrate2GL1Controlno additionno addition</t>
  </si>
  <si>
    <t xml:space="preserve">high substrate2GL2Controlno additionno addition</t>
  </si>
  <si>
    <t xml:space="preserve">high substrate2GL3Controlno additionno addition</t>
  </si>
  <si>
    <t xml:space="preserve">high substrate2GL4Controlno additionno addition</t>
  </si>
  <si>
    <t xml:space="preserve">high substrate2GL1HChigh¥</t>
  </si>
  <si>
    <t xml:space="preserve">high substrate2GL2HChigh¥</t>
  </si>
  <si>
    <t xml:space="preserve">high substrate2GL3HChigh¥</t>
  </si>
  <si>
    <t xml:space="preserve">high substrate2GL4HChigh¥</t>
  </si>
  <si>
    <t xml:space="preserve">high substrate2GL1HCNhigh10</t>
  </si>
  <si>
    <t xml:space="preserve">high substrate2GL2HCNhigh10</t>
  </si>
  <si>
    <t xml:space="preserve">high substrate2GL3HCNhigh10</t>
  </si>
  <si>
    <t xml:space="preserve">high substrate2GL4HCNhigh10</t>
  </si>
  <si>
    <t xml:space="preserve">high substrate2MC1Controlno additionno addition</t>
  </si>
  <si>
    <t xml:space="preserve">high substrate2MC2Controlno additionno addition</t>
  </si>
  <si>
    <t xml:space="preserve">high substrate2MC3Controlno additionno addition</t>
  </si>
  <si>
    <t xml:space="preserve">high substrate2MC4Controlno additionno addition</t>
  </si>
  <si>
    <t xml:space="preserve">high substrate2MC1HChigh¥</t>
  </si>
  <si>
    <t xml:space="preserve">high substrate2MC2HChigh¥</t>
  </si>
  <si>
    <t xml:space="preserve">high substrate2MC3HChigh¥</t>
  </si>
  <si>
    <t xml:space="preserve">high substrate2MC4HChigh¥</t>
  </si>
  <si>
    <t xml:space="preserve">high substrate2MC1HCNhigh10</t>
  </si>
  <si>
    <t xml:space="preserve">high substrate2MC2HCNhigh10</t>
  </si>
  <si>
    <t xml:space="preserve">high substrate2MC3HCNhigh10</t>
  </si>
  <si>
    <t xml:space="preserve">high substrate2MC4HCNhigh10</t>
  </si>
  <si>
    <t xml:space="preserve">high substrate2PJ1Controlno additionno addition</t>
  </si>
  <si>
    <t xml:space="preserve">high substrate2PJ2Controlno additionno addition</t>
  </si>
  <si>
    <t xml:space="preserve">high substrate2PJ3Controlno additionno addition</t>
  </si>
  <si>
    <t xml:space="preserve">high substrate2PJ4Controlno additionno addition</t>
  </si>
  <si>
    <t xml:space="preserve">high substrate2PJ1HChigh¥</t>
  </si>
  <si>
    <t xml:space="preserve">high substrate2PJ2HChigh¥</t>
  </si>
  <si>
    <t xml:space="preserve">high substrate2PJ3HChigh¥</t>
  </si>
  <si>
    <t xml:space="preserve">high substrate2PJ4HChigh¥</t>
  </si>
  <si>
    <t xml:space="preserve">high substrate2PJ1HCNhigh10</t>
  </si>
  <si>
    <t xml:space="preserve">high substrate2PJ2HCNhigh10</t>
  </si>
  <si>
    <t xml:space="preserve">high substrate2PJ3HCNhigh10</t>
  </si>
  <si>
    <t xml:space="preserve">high substrate2PJ4HCNhigh10</t>
  </si>
  <si>
    <t xml:space="preserve">high substrate2PP1Controlno additionno addition</t>
  </si>
  <si>
    <t xml:space="preserve">high substrate2PP2Controlno additionno addition</t>
  </si>
  <si>
    <t xml:space="preserve">high substrate2PP3Controlno additionno addition</t>
  </si>
  <si>
    <t xml:space="preserve">high substrate2PP4Controlno additionno addition</t>
  </si>
  <si>
    <t xml:space="preserve">high substrate2PP1HChigh¥</t>
  </si>
  <si>
    <t xml:space="preserve">high substrate2PP2HChigh¥</t>
  </si>
  <si>
    <t xml:space="preserve">high substrate2PP3HChigh¥</t>
  </si>
  <si>
    <t xml:space="preserve">high substrate2PP4HChigh¥</t>
  </si>
  <si>
    <t xml:space="preserve">high substrate2PP1HCNhigh10</t>
  </si>
  <si>
    <t xml:space="preserve">high substrate2PP2HCNhigh10</t>
  </si>
  <si>
    <t xml:space="preserve">high substrate2PP3HCNhigh10</t>
  </si>
  <si>
    <t xml:space="preserve">high substrate2PP4HCNhigh10</t>
  </si>
  <si>
    <t xml:space="preserve">10:10am</t>
  </si>
  <si>
    <t xml:space="preserve">9:50am</t>
  </si>
  <si>
    <t xml:space="preserve">9:07am</t>
  </si>
  <si>
    <t xml:space="preserve">8:35am</t>
  </si>
  <si>
    <t xml:space="preserve">11:50am</t>
  </si>
  <si>
    <t xml:space="preserve">9:30am</t>
  </si>
  <si>
    <t xml:space="preserve">high substrate3GL1Controlno additionno addition</t>
  </si>
  <si>
    <t xml:space="preserve">high substrate3GL2Controlno additionno addition</t>
  </si>
  <si>
    <t xml:space="preserve">high substrate3GL3Controlno additionno addition</t>
  </si>
  <si>
    <t xml:space="preserve">high substrate3GL4Controlno additionno addition</t>
  </si>
  <si>
    <t xml:space="preserve">high substrate3GL1HChigh¥</t>
  </si>
  <si>
    <t xml:space="preserve">high substrate3GL2HChigh¥</t>
  </si>
  <si>
    <t xml:space="preserve">high substrate3GL3HChigh¥</t>
  </si>
  <si>
    <t xml:space="preserve">high substrate3GL4HChigh¥</t>
  </si>
  <si>
    <t xml:space="preserve">high substrate3GL1HCNhigh10</t>
  </si>
  <si>
    <t xml:space="preserve">high substrate3GL2HCNhigh10</t>
  </si>
  <si>
    <t xml:space="preserve">high substrate3GL3HCNhigh10</t>
  </si>
  <si>
    <t xml:space="preserve">high substrate3GL4HCNhigh10</t>
  </si>
  <si>
    <t xml:space="preserve">high substrate3MC1Controlno additionno addition</t>
  </si>
  <si>
    <t xml:space="preserve">high substrate3MC2Controlno additionno addition</t>
  </si>
  <si>
    <t xml:space="preserve">high substrate3MC3Controlno additionno addition</t>
  </si>
  <si>
    <t xml:space="preserve">high substrate3MC4Controlno additionno addition</t>
  </si>
  <si>
    <t xml:space="preserve">high substrate3MC1HChigh¥</t>
  </si>
  <si>
    <t xml:space="preserve">high substrate3MC2HChigh¥</t>
  </si>
  <si>
    <t xml:space="preserve">high substrate3MC3HChigh¥</t>
  </si>
  <si>
    <t xml:space="preserve">high substrate3MC4HChigh¥</t>
  </si>
  <si>
    <t xml:space="preserve">high substrate3MC1HCNhigh10</t>
  </si>
  <si>
    <t xml:space="preserve">high substrate3MC2HCNhigh10</t>
  </si>
  <si>
    <t xml:space="preserve">high substrate3MC3HCNhigh10</t>
  </si>
  <si>
    <t xml:space="preserve">high substrate3MC4HCNhigh10</t>
  </si>
  <si>
    <t xml:space="preserve">high substrate3PJ1Controlno additionno addition</t>
  </si>
  <si>
    <t xml:space="preserve">high substrate3PJ2Controlno additionno addition</t>
  </si>
  <si>
    <t xml:space="preserve">high substrate3PJ3Controlno additionno addition</t>
  </si>
  <si>
    <t xml:space="preserve">high substrate3PJ4Controlno additionno addition</t>
  </si>
  <si>
    <t xml:space="preserve">high substrate3PJ1HChigh¥</t>
  </si>
  <si>
    <t xml:space="preserve">high substrate3PJ2HChigh¥</t>
  </si>
  <si>
    <t xml:space="preserve">high substrate3PJ3HChigh¥</t>
  </si>
  <si>
    <t xml:space="preserve">high substrate3PJ4HChigh¥</t>
  </si>
  <si>
    <t xml:space="preserve">high substrate3PJ1HCNhigh10</t>
  </si>
  <si>
    <t xml:space="preserve">high substrate3PJ2HCNhigh10</t>
  </si>
  <si>
    <t xml:space="preserve">high substrate3PJ3HCNhigh10</t>
  </si>
  <si>
    <t xml:space="preserve">high substrate3PJ4HCNhigh10</t>
  </si>
  <si>
    <t xml:space="preserve">high substrate3PP1Controlno additionno addition</t>
  </si>
  <si>
    <t xml:space="preserve">high substrate3PP2Controlno additionno addition</t>
  </si>
  <si>
    <t xml:space="preserve">high substrate3PP3Controlno additionno addition</t>
  </si>
  <si>
    <t xml:space="preserve">high substrate3PP4Controlno additionno addition</t>
  </si>
  <si>
    <t xml:space="preserve">high substrate3PP1HChigh¥</t>
  </si>
  <si>
    <t xml:space="preserve">high substrate3PP2HChigh¥</t>
  </si>
  <si>
    <t xml:space="preserve">high substrate3PP3HChigh¥</t>
  </si>
  <si>
    <t xml:space="preserve">high substrate3PP4HChigh¥</t>
  </si>
  <si>
    <t xml:space="preserve">high substrate3PP1HCNhigh10</t>
  </si>
  <si>
    <t xml:space="preserve">high substrate3PP2HCNhigh10</t>
  </si>
  <si>
    <t xml:space="preserve">high substrate3PP3HCNhigh10</t>
  </si>
  <si>
    <t xml:space="preserve">high substrate3PP4HCNhigh10</t>
  </si>
  <si>
    <t xml:space="preserve">11:30am</t>
  </si>
  <si>
    <t xml:space="preserve">9:25am</t>
  </si>
  <si>
    <t xml:space="preserve">11:15am</t>
  </si>
  <si>
    <t xml:space="preserve">9:45am</t>
  </si>
  <si>
    <t xml:space="preserve">12:50pm</t>
  </si>
  <si>
    <t xml:space="preserve">11:10am</t>
  </si>
  <si>
    <t xml:space="preserve">high substrate4GL1Controlno additionno addition</t>
  </si>
  <si>
    <t xml:space="preserve">high substrate4GL2Controlno additionno addition</t>
  </si>
  <si>
    <t xml:space="preserve">high substrate4GL3Controlno additionno addition</t>
  </si>
  <si>
    <t xml:space="preserve">high substrate4GL4Controlno additionno addition</t>
  </si>
  <si>
    <t xml:space="preserve">high substrate4GL1HChigh¥</t>
  </si>
  <si>
    <t xml:space="preserve">high substrate4GL2HChigh¥</t>
  </si>
  <si>
    <t xml:space="preserve">high substrate4GL3HChigh¥</t>
  </si>
  <si>
    <t xml:space="preserve">high substrate4GL4HChigh¥</t>
  </si>
  <si>
    <t xml:space="preserve">high substrate4GL1HCNhigh10</t>
  </si>
  <si>
    <t xml:space="preserve">high substrate4GL2HCNhigh10</t>
  </si>
  <si>
    <t xml:space="preserve">high substrate4GL3HCNhigh10</t>
  </si>
  <si>
    <t xml:space="preserve">high substrate4GL4HCNhigh10</t>
  </si>
  <si>
    <t xml:space="preserve">high substrate4MC1Controlno additionno addition</t>
  </si>
  <si>
    <t xml:space="preserve">high substrate4MC2Controlno additionno addition</t>
  </si>
  <si>
    <t xml:space="preserve">high substrate4MC3Controlno additionno addition</t>
  </si>
  <si>
    <t xml:space="preserve">high substrate4MC4Controlno additionno addition</t>
  </si>
  <si>
    <t xml:space="preserve">high substrate4MC1HChigh¥</t>
  </si>
  <si>
    <t xml:space="preserve">high substrate4MC2HChigh¥</t>
  </si>
  <si>
    <t xml:space="preserve">high substrate4MC3HChigh¥</t>
  </si>
  <si>
    <t xml:space="preserve">high substrate4MC4HChigh¥</t>
  </si>
  <si>
    <t xml:space="preserve">high substrate4MC1HCNhigh10</t>
  </si>
  <si>
    <t xml:space="preserve">high substrate4MC2HCNhigh10</t>
  </si>
  <si>
    <t xml:space="preserve">high substrate4MC3HCNhigh10</t>
  </si>
  <si>
    <t xml:space="preserve">high substrate4MC4HCNhigh10</t>
  </si>
  <si>
    <t xml:space="preserve">high substrate4PJ1Controlno additionno addition</t>
  </si>
  <si>
    <t xml:space="preserve">high substrate4PJ2Controlno additionno addition</t>
  </si>
  <si>
    <t xml:space="preserve">high substrate4PJ3Controlno additionno addition</t>
  </si>
  <si>
    <t xml:space="preserve">high substrate4PJ4Controlno additionno addition</t>
  </si>
  <si>
    <t xml:space="preserve">high substrate4PJ1HChigh¥</t>
  </si>
  <si>
    <t xml:space="preserve">high substrate4PJ2HChigh¥</t>
  </si>
  <si>
    <t xml:space="preserve">high substrate4PJ3HChigh¥</t>
  </si>
  <si>
    <t xml:space="preserve">high substrate4PJ4HChigh¥</t>
  </si>
  <si>
    <t xml:space="preserve">high substrate4PJ1HCNhigh10</t>
  </si>
  <si>
    <t xml:space="preserve">high substrate4PJ2HCNhigh10</t>
  </si>
  <si>
    <t xml:space="preserve">high substrate4PJ3HCNhigh10</t>
  </si>
  <si>
    <t xml:space="preserve">high substrate4PJ4HCNhigh10</t>
  </si>
  <si>
    <t xml:space="preserve">high substrate4PP1Controlno additionno addition</t>
  </si>
  <si>
    <t xml:space="preserve">high substrate4PP2Controlno additionno addition</t>
  </si>
  <si>
    <t xml:space="preserve">high substrate4PP3Controlno additionno addition</t>
  </si>
  <si>
    <t xml:space="preserve">high substrate4PP4Controlno additionno addition</t>
  </si>
  <si>
    <t xml:space="preserve">high substrate4PP1HChigh¥</t>
  </si>
  <si>
    <t xml:space="preserve">high substrate4PP2HChigh¥</t>
  </si>
  <si>
    <t xml:space="preserve">high substrate4PP3HChigh¥</t>
  </si>
  <si>
    <t xml:space="preserve">high substrate4PP4HChigh¥</t>
  </si>
  <si>
    <t xml:space="preserve">high substrate4PP1HCNhigh10</t>
  </si>
  <si>
    <t xml:space="preserve">high substrate4PP2HCNhigh10</t>
  </si>
  <si>
    <t xml:space="preserve">high substrate4PP3HCNhigh10</t>
  </si>
  <si>
    <t xml:space="preserve">high substrate4PP4HCNhigh10</t>
  </si>
  <si>
    <t xml:space="preserve">1:10pm</t>
  </si>
  <si>
    <t xml:space="preserve">12:15pm</t>
  </si>
  <si>
    <t xml:space="preserve">12:40pm</t>
  </si>
  <si>
    <t xml:space="preserve">11:08am</t>
  </si>
  <si>
    <t xml:space="preserve">high substrate5GL1Controlno additionno addition</t>
  </si>
  <si>
    <t xml:space="preserve">high substrate5GL2Controlno additionno addition</t>
  </si>
  <si>
    <t xml:space="preserve">high substrate5GL3Controlno additionno addition</t>
  </si>
  <si>
    <t xml:space="preserve">high substrate5GL4Controlno additionno addition</t>
  </si>
  <si>
    <t xml:space="preserve">high substrate5GL1HChigh¥</t>
  </si>
  <si>
    <t xml:space="preserve">high substrate5GL2HChigh¥</t>
  </si>
  <si>
    <t xml:space="preserve">high substrate5GL3HChigh¥</t>
  </si>
  <si>
    <t xml:space="preserve">high substrate5GL4HChigh¥</t>
  </si>
  <si>
    <t xml:space="preserve">high substrate5GL1HCNhigh10</t>
  </si>
  <si>
    <t xml:space="preserve">high substrate5GL2HCNhigh10</t>
  </si>
  <si>
    <t xml:space="preserve">high substrate5GL3HCNhigh10</t>
  </si>
  <si>
    <t xml:space="preserve">high substrate5GL4HCNhigh10</t>
  </si>
  <si>
    <t xml:space="preserve">high substrate5MC1Controlno additionno addition</t>
  </si>
  <si>
    <t xml:space="preserve">high substrate5MC2Controlno additionno addition</t>
  </si>
  <si>
    <t xml:space="preserve">high substrate5MC3Controlno additionno addition</t>
  </si>
  <si>
    <t xml:space="preserve">high substrate5MC4Controlno additionno addition</t>
  </si>
  <si>
    <t xml:space="preserve">high substrate5MC1HChigh¥</t>
  </si>
  <si>
    <t xml:space="preserve">high substrate5MC2HChigh¥</t>
  </si>
  <si>
    <t xml:space="preserve">high substrate5MC3HChigh¥</t>
  </si>
  <si>
    <t xml:space="preserve">high substrate5MC4HChigh¥</t>
  </si>
  <si>
    <t xml:space="preserve">high substrate5MC1HCNhigh10</t>
  </si>
  <si>
    <t xml:space="preserve">high substrate5MC2HCNhigh10</t>
  </si>
  <si>
    <t xml:space="preserve">high substrate5MC3HCNhigh10</t>
  </si>
  <si>
    <t xml:space="preserve">high substrate5MC4HCNhigh10</t>
  </si>
  <si>
    <t xml:space="preserve">high substrate5PJ1Controlno additionno addition</t>
  </si>
  <si>
    <t xml:space="preserve">high substrate5PJ2Controlno additionno addition</t>
  </si>
  <si>
    <t xml:space="preserve">high substrate5PJ3Controlno additionno addition</t>
  </si>
  <si>
    <t xml:space="preserve">high substrate5PJ4Controlno additionno addition</t>
  </si>
  <si>
    <t xml:space="preserve">high substrate5PJ1HChigh¥</t>
  </si>
  <si>
    <t xml:space="preserve">high substrate5PJ2HChigh¥</t>
  </si>
  <si>
    <t xml:space="preserve">high substrate5PJ3HChigh¥</t>
  </si>
  <si>
    <t xml:space="preserve">high substrate5PJ4HChigh¥</t>
  </si>
  <si>
    <t xml:space="preserve">high substrate5PJ1HCNhigh10</t>
  </si>
  <si>
    <t xml:space="preserve">high substrate5PJ2HCNhigh10</t>
  </si>
  <si>
    <t xml:space="preserve">high substrate5PJ3HCNhigh10</t>
  </si>
  <si>
    <t xml:space="preserve">high substrate5PJ4HCNhigh10</t>
  </si>
  <si>
    <t xml:space="preserve">high substrate5PP1Controlno additionno addition</t>
  </si>
  <si>
    <t xml:space="preserve">high substrate5PP2Controlno additionno addition</t>
  </si>
  <si>
    <t xml:space="preserve">high substrate5PP3Controlno additionno addition</t>
  </si>
  <si>
    <t xml:space="preserve">high substrate5PP4Controlno additionno addition</t>
  </si>
  <si>
    <t xml:space="preserve">high substrate5PP1HChigh¥</t>
  </si>
  <si>
    <t xml:space="preserve">high substrate5PP2HChigh¥</t>
  </si>
  <si>
    <t xml:space="preserve">high substrate5PP3HChigh¥</t>
  </si>
  <si>
    <t xml:space="preserve">high substrate5PP4HChigh¥</t>
  </si>
  <si>
    <t xml:space="preserve">high substrate5PP1HCNhigh10</t>
  </si>
  <si>
    <t xml:space="preserve">high substrate5PP2HCNhigh10</t>
  </si>
  <si>
    <t xml:space="preserve">high substrate5PP3HCNhigh10</t>
  </si>
  <si>
    <t xml:space="preserve">high substrate5PP4HCNhigh10</t>
  </si>
  <si>
    <t xml:space="preserve">1:00pm</t>
  </si>
  <si>
    <t xml:space="preserve">8:50am</t>
  </si>
  <si>
    <t xml:space="preserve">Abbreviation for statistics</t>
  </si>
  <si>
    <t xml:space="preserve">Omit</t>
  </si>
  <si>
    <t xml:space="preserve">Same</t>
  </si>
  <si>
    <t xml:space="preserve">FieldRep</t>
  </si>
  <si>
    <t xml:space="preserve">InitSoilC</t>
  </si>
  <si>
    <t xml:space="preserve">FinalSoilC</t>
  </si>
  <si>
    <t xml:space="preserve">C_Lost</t>
  </si>
  <si>
    <t xml:space="preserve">FinalSoilC_Control</t>
  </si>
  <si>
    <t xml:space="preserve">C_Gained</t>
  </si>
  <si>
    <t xml:space="preserve">C13_Accum</t>
  </si>
  <si>
    <t xml:space="preserve">C13_Lost</t>
  </si>
  <si>
    <t xml:space="preserve">Wk1_Priming</t>
  </si>
  <si>
    <t xml:space="preserve">Wk2_Priming</t>
  </si>
  <si>
    <t xml:space="preserve">Wk3_Priming</t>
  </si>
  <si>
    <t xml:space="preserve">Wk4_Priming</t>
  </si>
  <si>
    <t xml:space="preserve">Wk5_Priming</t>
  </si>
  <si>
    <t xml:space="preserve">Wk1_Glucose</t>
  </si>
  <si>
    <t xml:space="preserve">Wk2_Glucose</t>
  </si>
  <si>
    <t xml:space="preserve">Wk3_Glucose</t>
  </si>
  <si>
    <t xml:space="preserve">Wk4_Glucose</t>
  </si>
  <si>
    <t xml:space="preserve">Wk5_Glucose</t>
  </si>
  <si>
    <t xml:space="preserve">Wk1_SOM</t>
  </si>
  <si>
    <t xml:space="preserve">Wk2_SOM</t>
  </si>
  <si>
    <t xml:space="preserve">Wk3_SOM</t>
  </si>
  <si>
    <t xml:space="preserve">Wk4_SOM</t>
  </si>
  <si>
    <t xml:space="preserve">Wk5_SOM</t>
  </si>
  <si>
    <t xml:space="preserve">Wk1_ControlSOM</t>
  </si>
  <si>
    <t xml:space="preserve">Wk2_ControlSOM</t>
  </si>
  <si>
    <t xml:space="preserve">Wk3_ControlSOM</t>
  </si>
  <si>
    <t xml:space="preserve">Wk4_ControlSOM</t>
  </si>
  <si>
    <t xml:space="preserve">Wk5_ControlSOM</t>
  </si>
  <si>
    <t xml:space="preserve">Cum_Priming</t>
  </si>
  <si>
    <t xml:space="preserve">Cum_Glucose</t>
  </si>
  <si>
    <t xml:space="preserve">Cum_SOM</t>
  </si>
  <si>
    <t xml:space="preserve">Cum_SOM_Control</t>
  </si>
  <si>
    <t xml:space="preserve">Final_BG</t>
  </si>
  <si>
    <t xml:space="preserve">Final_CBH</t>
  </si>
  <si>
    <t xml:space="preserve">Final_POX</t>
  </si>
  <si>
    <t xml:space="preserve">Final_PER</t>
  </si>
  <si>
    <t xml:space="preserve">Changefromt0_BG</t>
  </si>
  <si>
    <t xml:space="preserve">Changefromt0_CBH</t>
  </si>
  <si>
    <t xml:space="preserve">Changefromt0_POX</t>
  </si>
  <si>
    <t xml:space="preserve">Changefromt0_PER</t>
  </si>
  <si>
    <t xml:space="preserve">Response_BG</t>
  </si>
  <si>
    <t xml:space="preserve">Response_CBH</t>
  </si>
  <si>
    <t xml:space="preserve">Response_POX</t>
  </si>
  <si>
    <t xml:space="preserve">Response_PER</t>
  </si>
  <si>
    <t xml:space="preserve">MBC  </t>
  </si>
  <si>
    <t xml:space="preserve">MBN  </t>
  </si>
  <si>
    <t xml:space="preserve">MBCtoMBN</t>
  </si>
  <si>
    <t xml:space="preserve">DMBC</t>
  </si>
  <si>
    <t xml:space="preserve">DMBN</t>
  </si>
  <si>
    <t xml:space="preserve">DMBCN</t>
  </si>
  <si>
    <t xml:space="preserve">RMBC</t>
  </si>
  <si>
    <t xml:space="preserve">RMBN</t>
  </si>
  <si>
    <t xml:space="preserve">RMBCN</t>
  </si>
  <si>
    <t xml:space="preserve">PCfromGluMBC</t>
  </si>
  <si>
    <t xml:space="preserve">GLUMBC</t>
  </si>
  <si>
    <t xml:space="preserve">Turnover</t>
  </si>
  <si>
    <t xml:space="preserve">initial soil C</t>
  </si>
  <si>
    <t xml:space="preserve">final soil C</t>
  </si>
  <si>
    <t xml:space="preserve">carbon lost</t>
  </si>
  <si>
    <t xml:space="preserve">carbon gained (vs no addition control)</t>
  </si>
  <si>
    <t xml:space="preserve">13C mass balance</t>
  </si>
  <si>
    <t xml:space="preserve">week 1</t>
  </si>
  <si>
    <t xml:space="preserve">week 2</t>
  </si>
  <si>
    <t xml:space="preserve">week 3</t>
  </si>
  <si>
    <t xml:space="preserve">week 4</t>
  </si>
  <si>
    <t xml:space="preserve">week 5</t>
  </si>
  <si>
    <t xml:space="preserve">cumulative</t>
  </si>
  <si>
    <t xml:space="preserve">substrate C:N treatment (no addition = no substrate added; ¥ = no N added with C; 10 = enough N added to bring C:N ratio to a value of 10)</t>
  </si>
  <si>
    <t xml:space="preserve">control</t>
  </si>
  <si>
    <t xml:space="preserve">net soil C accumulation</t>
  </si>
  <si>
    <t xml:space="preserve">mass of C from glucose accumulated by the end of the incubation, in ug 13C / g soil</t>
  </si>
  <si>
    <t xml:space="preserve">mass of glucose C added and not recovered</t>
  </si>
  <si>
    <t xml:space="preserve">No Addition Control</t>
  </si>
  <si>
    <t xml:space="preserve">potential β-glucosidase (BG) activity</t>
  </si>
  <si>
    <t xml:space="preserve">potential cellobiohydrolase (CBH) activity</t>
  </si>
  <si>
    <t xml:space="preserve">potential phenol oxidase (POX) activity</t>
  </si>
  <si>
    <t xml:space="preserve">potential peroxidase (PER) activity</t>
  </si>
  <si>
    <t xml:space="preserve">change in potential β-glucosidase (BG) activity</t>
  </si>
  <si>
    <t xml:space="preserve">change in potential cellobiohydrolase (CBH) activity</t>
  </si>
  <si>
    <t xml:space="preserve">change in potential phenol oxidase (POX) activity</t>
  </si>
  <si>
    <t xml:space="preserve">change in potential peroxidase (PER) activity</t>
  </si>
  <si>
    <t xml:space="preserve">microbial biomass carbon using the chloroform fumigation extraction method, K=0.54</t>
  </si>
  <si>
    <t xml:space="preserve">ratio of columns J to K</t>
  </si>
  <si>
    <t xml:space="preserve">Change in MBC</t>
  </si>
  <si>
    <t xml:space="preserve">Change in MBN </t>
  </si>
  <si>
    <t xml:space="preserve">Change in MBC:N</t>
  </si>
  <si>
    <t xml:space="preserve">Response in MBC</t>
  </si>
  <si>
    <t xml:space="preserve">Response in MBN</t>
  </si>
  <si>
    <t xml:space="preserve">Response in MBC:N</t>
  </si>
  <si>
    <t xml:space="preserve">percent of total soil microbial biomass carbon at the end of the incubation that is derived from glucose; note, this uses as the 13C end member the at%13C value of the control soil microbial biomass at the end of the incubation (this will be nearly identical to the control soil microbial biomass at t0)</t>
  </si>
  <si>
    <t xml:space="preserve">ug C/g soil/ 5 weeks</t>
  </si>
  <si>
    <t xml:space="preserve">micrograms of C derived from glucose that is recovered in soil at the end of the incubation</t>
  </si>
  <si>
    <t xml:space="preserve">flux, ug C/g/week</t>
  </si>
  <si>
    <t xml:space="preserve">nmol enzyme activity/g soil/h</t>
  </si>
  <si>
    <t xml:space="preserve">change in nmol enzyme activity/g soil/h, wk5 - wk0</t>
  </si>
  <si>
    <t xml:space="preserve">µg C/g soil</t>
  </si>
  <si>
    <t xml:space="preserve">µg N/g soil</t>
  </si>
  <si>
    <t xml:space="preserve">g C per g N</t>
  </si>
  <si>
    <t xml:space="preserve">percent  </t>
  </si>
  <si>
    <t xml:space="preserve">No Addition Control, t0, %C, gC/gsoil x 100%</t>
  </si>
  <si>
    <t xml:space="preserve">No Addition Control, t5 weeks, %C, gC/gsoil x 100%</t>
  </si>
  <si>
    <t xml:space="preserve">C lost over 5 weeks (t5 - t0), no addition control</t>
  </si>
  <si>
    <t xml:space="preserve">Treatment, t5 weeks, %C, gC/gsoil x 100%</t>
  </si>
  <si>
    <t xml:space="preserve">Difference in C between treatment and no addition control</t>
  </si>
  <si>
    <t xml:space="preserve">glucose recovered (ug C/g)</t>
  </si>
  <si>
    <t xml:space="preserve">glucose lost (ug C/g)</t>
  </si>
  <si>
    <t xml:space="preserve">Priming, weekly</t>
  </si>
  <si>
    <t xml:space="preserve">Glucose, weekly</t>
  </si>
  <si>
    <t xml:space="preserve">SOM, weekly</t>
  </si>
  <si>
    <t xml:space="preserve">SOM, control, cumulative</t>
  </si>
  <si>
    <t xml:space="preserve">BG, nmol/g/h</t>
  </si>
  <si>
    <t xml:space="preserve">CBH, nmol/g/h</t>
  </si>
  <si>
    <t xml:space="preserve">POX, nmol/g/h</t>
  </si>
  <si>
    <t xml:space="preserve">PER, nmol/g/h</t>
  </si>
  <si>
    <t xml:space="preserve">change in BG, nmol/g/h</t>
  </si>
  <si>
    <t xml:space="preserve">change in CBH, nmol/g/h</t>
  </si>
  <si>
    <t xml:space="preserve">change in POX, nmol/g/h</t>
  </si>
  <si>
    <t xml:space="preserve">change in PER, nmol/g/h</t>
  </si>
  <si>
    <t xml:space="preserve">substrate effect on  BG, nmol/g/h</t>
  </si>
  <si>
    <t xml:space="preserve">substrate effect on  CBH, nmol/g/h</t>
  </si>
  <si>
    <t xml:space="preserve">substrate effect on  POX, nmol/g/h</t>
  </si>
  <si>
    <t xml:space="preserve">substrate effect on  PER, nmol/g/h</t>
  </si>
  <si>
    <t xml:space="preserve">MBC (µg/g soil)</t>
  </si>
  <si>
    <t xml:space="preserve">MBN (µg/g soil)</t>
  </si>
  <si>
    <t xml:space="preserve">τ (per day)</t>
  </si>
  <si>
    <t xml:space="preserve">Low substrate </t>
  </si>
  <si>
    <t xml:space="preserve">Response variable measured for which data are presented in the corresponding row</t>
  </si>
  <si>
    <t xml:space="preserve">13C signature of the microbial bimoass pool</t>
  </si>
  <si>
    <t xml:space="preserve">15N signature of the microbial bimoass pool</t>
  </si>
  <si>
    <t xml:space="preserve">soil at% 13C value</t>
  </si>
  <si>
    <t xml:space="preserve">glucose at% 13C value</t>
  </si>
  <si>
    <t xml:space="preserve">‰</t>
  </si>
  <si>
    <t xml:space="preserve">atom percent </t>
  </si>
  <si>
    <t xml:space="preserve">Experiment Name</t>
  </si>
  <si>
    <t xml:space="preserve">Response Variable  </t>
  </si>
  <si>
    <t xml:space="preserve">C:N treatment</t>
  </si>
  <si>
    <t xml:space="preserve">MBC:MBN</t>
  </si>
  <si>
    <r>
      <rPr>
        <sz val="10"/>
        <rFont val="Calibri"/>
        <family val="2"/>
        <charset val="1"/>
      </rPr>
      <t xml:space="preserve">δ</t>
    </r>
    <r>
      <rPr>
        <vertAlign val="superscript"/>
        <sz val="10"/>
        <rFont val="Calibri"/>
        <family val="2"/>
        <charset val="1"/>
      </rPr>
      <t xml:space="preserve">13</t>
    </r>
    <r>
      <rPr>
        <sz val="10"/>
        <rFont val="Calibri"/>
        <family val="2"/>
        <charset val="1"/>
      </rPr>
      <t xml:space="preserve">C for MBC</t>
    </r>
  </si>
  <si>
    <r>
      <rPr>
        <sz val="10"/>
        <rFont val="Calibri"/>
        <family val="2"/>
        <charset val="1"/>
      </rPr>
      <t xml:space="preserve">δ</t>
    </r>
    <r>
      <rPr>
        <vertAlign val="superscript"/>
        <sz val="10"/>
        <rFont val="Calibri"/>
        <family val="2"/>
        <charset val="1"/>
      </rPr>
      <t xml:space="preserve">15</t>
    </r>
    <r>
      <rPr>
        <sz val="10"/>
        <rFont val="Calibri"/>
        <family val="2"/>
        <charset val="1"/>
      </rPr>
      <t xml:space="preserve">N for MBN</t>
    </r>
  </si>
  <si>
    <t xml:space="preserve">MBC at % 13C</t>
  </si>
  <si>
    <t xml:space="preserve">glucose, at %13C</t>
  </si>
  <si>
    <t xml:space="preserve">% from glucose</t>
  </si>
  <si>
    <t xml:space="preserve">percent of added glucose recovered</t>
  </si>
  <si>
    <t xml:space="preserve">Low substrate</t>
  </si>
  <si>
    <t xml:space="preserve">Soil microbial biomass (chloroform fumigation extraction method)</t>
  </si>
  <si>
    <t xml:space="preserve">High substrate</t>
  </si>
  <si>
    <t xml:space="preserve">This is the name of the experiment, whether the "low substrate" addition experiment or the "high substrate" addition experiment</t>
  </si>
  <si>
    <t xml:space="preserve">Xiaojun's Treatment Code</t>
  </si>
  <si>
    <t xml:space="preserve">Note: highlighted cells with red font indicate repeated entries, where in many cases it is unclear whether data are t0 (for treatments) or t&gt;0 (for controls) but assumed to represent a reasonable proxy for the control case at t0; this is an issue for the low substrate treatment, not the high substrate treatment. For the high substrate, we were able to document both the t0 and t final measurements of total soil carbon. Because of this issue, the estimates of changes in total soil carbon over time are not going to be used in the analysis for the SBB paper. </t>
  </si>
  <si>
    <t xml:space="preserve">soil carbon concentration</t>
  </si>
  <si>
    <t xml:space="preserve"> soil nitrogen concentration</t>
  </si>
  <si>
    <t xml:space="preserve"> soil carbon-to-nitrogen ratio</t>
  </si>
  <si>
    <t xml:space="preserve"> soil d13C value</t>
  </si>
  <si>
    <t xml:space="preserve"> soil d15N value</t>
  </si>
  <si>
    <t xml:space="preserve">percent of total soil carbon at the end of the incubation that is derived from glucose; note, this uses as the 13C end member the at%13C value of the control soil at the end of the incubation (this will be nearly identical to the control soil at t0)</t>
  </si>
  <si>
    <t xml:space="preserve">percent C by mass</t>
  </si>
  <si>
    <t xml:space="preserve">percent N by mass</t>
  </si>
  <si>
    <t xml:space="preserve">mass ratio</t>
  </si>
  <si>
    <t xml:space="preserve">delta units versus the international standard, Vienna PDB</t>
  </si>
  <si>
    <t xml:space="preserve">delta units versus the international standard, Vienna AIR</t>
  </si>
  <si>
    <t xml:space="preserve">atom percent by moles</t>
  </si>
  <si>
    <t xml:space="preserve">percent, molar</t>
  </si>
  <si>
    <t xml:space="preserve">Soil C, %, (gC/gsoil x 100%)</t>
  </si>
  <si>
    <t xml:space="preserve">Soil N, %, (gN/gsoil x 100%)</t>
  </si>
  <si>
    <t xml:space="preserve">Soil C:N, gC/gN</t>
  </si>
  <si>
    <t xml:space="preserve">Soil, d13C (‰)</t>
  </si>
  <si>
    <t xml:space="preserve">Soil, d15N (‰)</t>
  </si>
  <si>
    <t xml:space="preserve">Soil, at % 13C</t>
  </si>
  <si>
    <t xml:space="preserve">percent of added glucose lost</t>
  </si>
  <si>
    <t xml:space="preserve">High substrate </t>
  </si>
  <si>
    <t xml:space="preserve">This data set represents microbial turnover estimated from MBC, and CUE from the grassland soil.</t>
  </si>
  <si>
    <t xml:space="preserve">LC = 350 µg C/g/week; LCN = 350 µg C/g/week + 35 µg N/g/week; HC = 1000 µg C/g/week; HCN = 1000 µg C/g/week + 100 µg N/g/week</t>
  </si>
  <si>
    <t xml:space="preserve">Trt</t>
  </si>
  <si>
    <t xml:space="preserve">Rep</t>
  </si>
  <si>
    <t xml:space="preserve">This data set represents soil samples measured for CUE from the grassland soil in October 2014.</t>
  </si>
  <si>
    <t xml:space="preserve"> HC = 1000 µg C/g/week; HCN = 1000 µg C/g/week + 100 µg N/g/week</t>
  </si>
  <si>
    <t xml:space="preserve">Carbon use efficiency measured using position-specific 13C-labelled isotopologues of glucose and pyruvate as metabolic tracers. </t>
  </si>
  <si>
    <t xml:space="preserve">Week  </t>
  </si>
  <si>
    <t xml:space="preserve">CUE</t>
  </si>
  <si>
    <t xml:space="preserve">Substrate_Trt</t>
  </si>
  <si>
    <t xml:space="preserve">CN_Trt</t>
  </si>
  <si>
    <t xml:space="preserve">MBC__</t>
  </si>
  <si>
    <t xml:space="preserve">MBN__</t>
  </si>
  <si>
    <t xml:space="preserve">Z_BG_R</t>
  </si>
  <si>
    <t xml:space="preserve">Z_CBH_R</t>
  </si>
  <si>
    <t xml:space="preserve">Z_POX_R</t>
  </si>
  <si>
    <t xml:space="preserve">Z_PER_R</t>
  </si>
  <si>
    <t xml:space="preserve">Z_BGplusCBH</t>
  </si>
  <si>
    <t xml:space="preserve">z_Sum_Enz</t>
  </si>
  <si>
    <t xml:space="preserve">Enzyme_Ratio</t>
  </si>
  <si>
    <t xml:space="preserve">Enzyme_Production</t>
  </si>
  <si>
    <t xml:space="preserve">Microbial_Biomass_C</t>
  </si>
  <si>
    <t xml:space="preserve">Microbial_Biomass_CN</t>
  </si>
  <si>
    <t xml:space="preserve">Soil_13C_Accumulation</t>
  </si>
</sst>
</file>

<file path=xl/styles.xml><?xml version="1.0" encoding="utf-8"?>
<styleSheet xmlns="http://schemas.openxmlformats.org/spreadsheetml/2006/main">
  <numFmts count="16">
    <numFmt numFmtId="164" formatCode="General"/>
    <numFmt numFmtId="165" formatCode="MMM\-YY"/>
    <numFmt numFmtId="166" formatCode="D\-MMM\-YY"/>
    <numFmt numFmtId="167" formatCode="M/D/YYYY"/>
    <numFmt numFmtId="168" formatCode="D\-MMM"/>
    <numFmt numFmtId="169" formatCode="H:MM\ AM/PM"/>
    <numFmt numFmtId="170" formatCode="0.0"/>
    <numFmt numFmtId="171" formatCode="0.000"/>
    <numFmt numFmtId="172" formatCode="0.00000"/>
    <numFmt numFmtId="173" formatCode="0%"/>
    <numFmt numFmtId="174" formatCode="0.00%"/>
    <numFmt numFmtId="175" formatCode="0.00"/>
    <numFmt numFmtId="176" formatCode="0"/>
    <numFmt numFmtId="177" formatCode="0.0000"/>
    <numFmt numFmtId="178" formatCode="0.000%"/>
    <numFmt numFmtId="179" formatCode="0.0%"/>
  </numFmts>
  <fonts count="58">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color rgb="FF000000"/>
      <name val="Calibri"/>
      <family val="2"/>
      <charset val="1"/>
    </font>
    <font>
      <sz val="11"/>
      <color rgb="FF000000"/>
      <name val="宋体"/>
      <family val="0"/>
      <charset val="134"/>
    </font>
    <font>
      <sz val="9"/>
      <name val="宋体"/>
      <family val="0"/>
      <charset val="134"/>
    </font>
    <font>
      <b val="true"/>
      <sz val="24"/>
      <name val="Arial"/>
      <family val="2"/>
      <charset val="1"/>
    </font>
    <font>
      <b val="true"/>
      <sz val="16"/>
      <name val="Arial"/>
      <family val="2"/>
      <charset val="1"/>
    </font>
    <font>
      <b val="true"/>
      <u val="single"/>
      <sz val="16"/>
      <name val="Arial"/>
      <family val="2"/>
      <charset val="1"/>
    </font>
    <font>
      <sz val="12"/>
      <name val="Arial"/>
      <family val="2"/>
      <charset val="1"/>
    </font>
    <font>
      <b val="true"/>
      <sz val="12"/>
      <name val="Arial"/>
      <family val="2"/>
      <charset val="1"/>
    </font>
    <font>
      <sz val="12"/>
      <color rgb="FF000000"/>
      <name val="Arial"/>
      <family val="2"/>
      <charset val="1"/>
    </font>
    <font>
      <b val="true"/>
      <sz val="24"/>
      <color rgb="FF000000"/>
      <name val="Arial"/>
      <family val="2"/>
      <charset val="1"/>
    </font>
    <font>
      <sz val="12"/>
      <color rgb="FFFF0000"/>
      <name val="Arial"/>
      <family val="2"/>
      <charset val="1"/>
    </font>
    <font>
      <b val="true"/>
      <sz val="12"/>
      <color rgb="FF000000"/>
      <name val="Arial"/>
      <family val="2"/>
      <charset val="1"/>
    </font>
    <font>
      <u val="single"/>
      <sz val="12"/>
      <color rgb="FF0000FF"/>
      <name val="Calibri"/>
      <family val="2"/>
      <charset val="1"/>
    </font>
    <font>
      <vertAlign val="superscript"/>
      <sz val="12"/>
      <color rgb="FF000000"/>
      <name val="Calibri"/>
      <family val="2"/>
      <charset val="1"/>
    </font>
    <font>
      <vertAlign val="subscript"/>
      <sz val="12"/>
      <color rgb="FF000000"/>
      <name val="Calibri"/>
      <family val="2"/>
      <charset val="1"/>
    </font>
    <font>
      <sz val="11"/>
      <name val="Calibri"/>
      <family val="2"/>
      <charset val="1"/>
    </font>
    <font>
      <b val="true"/>
      <sz val="11"/>
      <color rgb="FF000000"/>
      <name val="Calibri"/>
      <family val="2"/>
      <charset val="1"/>
    </font>
    <font>
      <b val="true"/>
      <sz val="11"/>
      <color rgb="FF002060"/>
      <name val="Calibri (Body)"/>
      <family val="0"/>
      <charset val="1"/>
    </font>
    <font>
      <b val="true"/>
      <sz val="11"/>
      <color rgb="FF7030A0"/>
      <name val="Calibri (Body)"/>
      <family val="0"/>
      <charset val="1"/>
    </font>
    <font>
      <sz val="10"/>
      <name val="Calibri"/>
      <family val="2"/>
      <charset val="1"/>
    </font>
    <font>
      <b val="true"/>
      <sz val="10"/>
      <color rgb="FFFF0000"/>
      <name val="Calibri"/>
      <family val="2"/>
      <charset val="1"/>
    </font>
    <font>
      <sz val="10"/>
      <color rgb="FF000000"/>
      <name val="Calibri"/>
      <family val="2"/>
      <charset val="1"/>
    </font>
    <font>
      <sz val="11"/>
      <color rgb="FF002060"/>
      <name val="Calibri"/>
      <family val="2"/>
      <charset val="1"/>
    </font>
    <font>
      <sz val="11"/>
      <color rgb="FF7030A0"/>
      <name val="Calibri"/>
      <family val="2"/>
      <charset val="1"/>
    </font>
    <font>
      <sz val="10"/>
      <color rgb="FF002060"/>
      <name val="Calibri"/>
      <family val="2"/>
      <charset val="1"/>
    </font>
    <font>
      <sz val="12"/>
      <color rgb="FF7030A0"/>
      <name val="Calibri"/>
      <family val="2"/>
      <charset val="1"/>
    </font>
    <font>
      <sz val="10"/>
      <name val="Symbol"/>
      <family val="0"/>
      <charset val="2"/>
    </font>
    <font>
      <sz val="12"/>
      <name val="Symbol"/>
      <family val="0"/>
      <charset val="2"/>
    </font>
    <font>
      <vertAlign val="superscript"/>
      <sz val="12"/>
      <name val="Calibri (Body)"/>
      <family val="0"/>
      <charset val="1"/>
    </font>
    <font>
      <sz val="12"/>
      <name val="Calibri"/>
      <family val="2"/>
      <charset val="1"/>
    </font>
    <font>
      <vertAlign val="subscript"/>
      <sz val="12"/>
      <name val="Calibri (Body)"/>
      <family val="0"/>
      <charset val="1"/>
    </font>
    <font>
      <sz val="12"/>
      <color rgb="FF002060"/>
      <name val="Calibri"/>
      <family val="2"/>
      <charset val="1"/>
    </font>
    <font>
      <vertAlign val="subscript"/>
      <sz val="12"/>
      <color rgb="FF002060"/>
      <name val="Calibri (Body)"/>
      <family val="0"/>
      <charset val="1"/>
    </font>
    <font>
      <b val="true"/>
      <sz val="12"/>
      <name val="Calibri"/>
      <family val="2"/>
      <charset val="1"/>
    </font>
    <font>
      <b val="true"/>
      <sz val="12"/>
      <color rgb="FF000000"/>
      <name val="Calibri"/>
      <family val="2"/>
      <charset val="1"/>
    </font>
    <font>
      <b val="true"/>
      <sz val="10"/>
      <color rgb="FF000000"/>
      <name val="Calibri"/>
      <family val="2"/>
      <charset val="1"/>
    </font>
    <font>
      <b val="true"/>
      <sz val="10"/>
      <name val="Calibri"/>
      <family val="2"/>
      <charset val="1"/>
    </font>
    <font>
      <b val="true"/>
      <sz val="10"/>
      <color rgb="FF002060"/>
      <name val="Calibri"/>
      <family val="2"/>
      <charset val="1"/>
    </font>
    <font>
      <b val="true"/>
      <sz val="11"/>
      <color rgb="FF000000"/>
      <name val="Symbol"/>
      <family val="0"/>
      <charset val="2"/>
    </font>
    <font>
      <b val="true"/>
      <vertAlign val="superscript"/>
      <sz val="11"/>
      <color rgb="FF000000"/>
      <name val="Calibri (Body)"/>
      <family val="0"/>
      <charset val="1"/>
    </font>
    <font>
      <b val="true"/>
      <vertAlign val="subscript"/>
      <sz val="11"/>
      <color rgb="FF000000"/>
      <name val="Calibri (Body)"/>
      <family val="0"/>
      <charset val="1"/>
    </font>
    <font>
      <b val="true"/>
      <sz val="11"/>
      <color rgb="FF000000"/>
      <name val="Calibri (Body)"/>
      <family val="0"/>
      <charset val="1"/>
    </font>
    <font>
      <b val="true"/>
      <sz val="11"/>
      <color rgb="FF002060"/>
      <name val="Calibri"/>
      <family val="2"/>
      <charset val="1"/>
    </font>
    <font>
      <b val="true"/>
      <sz val="11"/>
      <color rgb="FF7030A0"/>
      <name val="Calibri"/>
      <family val="2"/>
      <charset val="1"/>
    </font>
    <font>
      <sz val="11"/>
      <name val="Symbol"/>
      <family val="0"/>
      <charset val="2"/>
    </font>
    <font>
      <sz val="10"/>
      <color rgb="FFFF0000"/>
      <name val="Calibri"/>
      <family val="2"/>
      <charset val="1"/>
    </font>
    <font>
      <sz val="11"/>
      <color rgb="FFFF0000"/>
      <name val="Calibri"/>
      <family val="2"/>
      <charset val="1"/>
    </font>
    <font>
      <sz val="11"/>
      <color rgb="FF000000"/>
      <name val="Symbol"/>
      <family val="0"/>
      <charset val="2"/>
    </font>
    <font>
      <vertAlign val="superscript"/>
      <sz val="10"/>
      <name val="Calibri"/>
      <family val="2"/>
      <charset val="1"/>
    </font>
    <font>
      <sz val="12"/>
      <color rgb="FF000000"/>
      <name val="Symbol"/>
      <family val="0"/>
      <charset val="2"/>
    </font>
    <font>
      <sz val="10"/>
      <color rgb="FF000000"/>
      <name val="Arial"/>
      <family val="2"/>
      <charset val="1"/>
    </font>
    <font>
      <b val="true"/>
      <sz val="10"/>
      <name val="Arial"/>
      <family val="2"/>
      <charset val="1"/>
    </font>
    <font>
      <b val="true"/>
      <sz val="10"/>
      <name val="Symbol"/>
      <family val="1"/>
      <charset val="2"/>
    </font>
  </fonts>
  <fills count="11">
    <fill>
      <patternFill patternType="none"/>
    </fill>
    <fill>
      <patternFill patternType="gray125"/>
    </fill>
    <fill>
      <patternFill patternType="solid">
        <fgColor rgb="FFFFFFFF"/>
        <bgColor rgb="FFFFFFCC"/>
      </patternFill>
    </fill>
    <fill>
      <patternFill patternType="solid">
        <fgColor rgb="FFFAC090"/>
        <bgColor rgb="FFC3D69B"/>
      </patternFill>
    </fill>
    <fill>
      <patternFill patternType="solid">
        <fgColor rgb="FF93CDDD"/>
        <bgColor rgb="FFCCCCFF"/>
      </patternFill>
    </fill>
    <fill>
      <patternFill patternType="solid">
        <fgColor rgb="FFC3D69B"/>
        <bgColor rgb="FFCCCCFF"/>
      </patternFill>
    </fill>
    <fill>
      <patternFill patternType="solid">
        <fgColor rgb="FFB3A2C7"/>
        <bgColor rgb="FF9999FF"/>
      </patternFill>
    </fill>
    <fill>
      <patternFill patternType="solid">
        <fgColor rgb="FFD99694"/>
        <bgColor rgb="FFDA9694"/>
      </patternFill>
    </fill>
    <fill>
      <patternFill patternType="solid">
        <fgColor rgb="FFDA9694"/>
        <bgColor rgb="FFD99694"/>
      </patternFill>
    </fill>
    <fill>
      <patternFill patternType="solid">
        <fgColor rgb="FFFFFF00"/>
        <bgColor rgb="FFFFFF00"/>
      </patternFill>
    </fill>
    <fill>
      <patternFill patternType="solid">
        <fgColor rgb="FF4BACC6"/>
        <bgColor rgb="FF969696"/>
      </patternFill>
    </fill>
  </fills>
  <borders count="16">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15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cellStyleXfs>
  <cellXfs count="26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65" applyFont="false" applyBorder="false" applyAlignment="false" applyProtection="false">
      <alignment horizontal="general" vertical="bottom" textRotation="0" wrapText="false" indent="0" shrinkToFit="false"/>
      <protection locked="true" hidden="false"/>
    </xf>
    <xf numFmtId="164" fontId="8" fillId="2" borderId="1" xfId="65" applyFont="true" applyBorder="true" applyAlignment="true" applyProtection="false">
      <alignment horizontal="general" vertical="top" textRotation="0" wrapText="true" indent="0" shrinkToFit="false"/>
      <protection locked="true" hidden="false"/>
    </xf>
    <xf numFmtId="164" fontId="9" fillId="0" borderId="0" xfId="65" applyFont="true" applyBorder="false" applyAlignment="true" applyProtection="false">
      <alignment horizontal="general" vertical="top" textRotation="0" wrapText="false" indent="0" shrinkToFit="false"/>
      <protection locked="true" hidden="false"/>
    </xf>
    <xf numFmtId="164" fontId="8" fillId="0" borderId="2" xfId="65" applyFont="true" applyBorder="true" applyAlignment="true" applyProtection="false">
      <alignment horizontal="general" vertical="top" textRotation="0" wrapText="true" indent="0" shrinkToFit="false"/>
      <protection locked="true" hidden="false"/>
    </xf>
    <xf numFmtId="164" fontId="10" fillId="2" borderId="3" xfId="65" applyFont="true" applyBorder="true" applyAlignment="true" applyProtection="false">
      <alignment horizontal="general" vertical="center" textRotation="0" wrapText="true" indent="0" shrinkToFit="false"/>
      <protection locked="true" hidden="false"/>
    </xf>
    <xf numFmtId="164" fontId="11" fillId="2" borderId="3" xfId="65" applyFont="true" applyBorder="true" applyAlignment="true" applyProtection="false">
      <alignment horizontal="general" vertical="top" textRotation="0" wrapText="true" indent="0" shrinkToFit="false"/>
      <protection locked="true" hidden="false"/>
    </xf>
    <xf numFmtId="164" fontId="12" fillId="0" borderId="0" xfId="65" applyFont="true" applyBorder="false" applyAlignment="true" applyProtection="false">
      <alignment horizontal="general" vertical="top" textRotation="0" wrapText="false" indent="0" shrinkToFit="false"/>
      <protection locked="true" hidden="false"/>
    </xf>
    <xf numFmtId="164" fontId="11" fillId="0" borderId="0" xfId="65" applyFont="true" applyBorder="false" applyAlignment="true" applyProtection="false">
      <alignment horizontal="general" vertical="top" textRotation="0" wrapText="false" indent="0" shrinkToFit="false"/>
      <protection locked="true" hidden="false"/>
    </xf>
    <xf numFmtId="164" fontId="5" fillId="0" borderId="0" xfId="65" applyFont="false" applyBorder="false" applyAlignment="false" applyProtection="false">
      <alignment horizontal="general" vertical="bottom" textRotation="0" wrapText="false" indent="0" shrinkToFit="false"/>
      <protection locked="true" hidden="false"/>
    </xf>
    <xf numFmtId="164" fontId="11" fillId="2" borderId="3" xfId="65" applyFont="true" applyBorder="true" applyAlignment="true" applyProtection="true">
      <alignment horizontal="left" vertical="top" textRotation="0" wrapText="true" indent="0" shrinkToFit="false"/>
      <protection locked="true" hidden="false"/>
    </xf>
    <xf numFmtId="164" fontId="11" fillId="3" borderId="3" xfId="65" applyFont="true" applyBorder="true" applyAlignment="true" applyProtection="false">
      <alignment horizontal="general" vertical="top" textRotation="0" wrapText="true" indent="0" shrinkToFit="false"/>
      <protection locked="true" hidden="false"/>
    </xf>
    <xf numFmtId="164" fontId="11" fillId="4" borderId="3" xfId="65" applyFont="true" applyBorder="true" applyAlignment="true" applyProtection="false">
      <alignment horizontal="general" vertical="top" textRotation="0" wrapText="true" indent="0" shrinkToFit="false"/>
      <protection locked="true" hidden="false"/>
    </xf>
    <xf numFmtId="164" fontId="11" fillId="5" borderId="3" xfId="65" applyFont="true" applyBorder="true" applyAlignment="true" applyProtection="false">
      <alignment horizontal="general" vertical="top" textRotation="0" wrapText="true" indent="0" shrinkToFit="false"/>
      <protection locked="true" hidden="false"/>
    </xf>
    <xf numFmtId="164" fontId="11" fillId="6" borderId="3" xfId="65" applyFont="true" applyBorder="true" applyAlignment="true" applyProtection="false">
      <alignment horizontal="general" vertical="top" textRotation="0" wrapText="true" indent="0" shrinkToFit="false"/>
      <protection locked="true" hidden="false"/>
    </xf>
    <xf numFmtId="164" fontId="11" fillId="7" borderId="2" xfId="65" applyFont="true" applyBorder="true" applyAlignment="true" applyProtection="false">
      <alignment horizontal="general" vertical="top" textRotation="0" wrapText="true" indent="0" shrinkToFit="false"/>
      <protection locked="true" hidden="false"/>
    </xf>
    <xf numFmtId="164" fontId="11" fillId="2" borderId="4" xfId="65" applyFont="true" applyBorder="true" applyAlignment="true" applyProtection="false">
      <alignment horizontal="general" vertical="center" textRotation="0" wrapText="true" indent="0" shrinkToFit="false"/>
      <protection locked="true" hidden="false"/>
    </xf>
    <xf numFmtId="164" fontId="13" fillId="0" borderId="0" xfId="65" applyFont="true" applyBorder="false" applyAlignment="true" applyProtection="false">
      <alignment horizontal="general" vertical="top" textRotation="0" wrapText="false" indent="0" shrinkToFit="false"/>
      <protection locked="true" hidden="false"/>
    </xf>
    <xf numFmtId="164" fontId="13" fillId="0" borderId="0" xfId="65" applyFont="true" applyBorder="false" applyAlignment="true" applyProtection="false">
      <alignment horizontal="general" vertical="top" textRotation="0" wrapText="true" indent="0" shrinkToFit="false"/>
      <protection locked="true" hidden="false"/>
    </xf>
    <xf numFmtId="164" fontId="13" fillId="0" borderId="0" xfId="65" applyFont="true" applyBorder="false" applyAlignment="true" applyProtection="false">
      <alignment horizontal="left" vertical="top" textRotation="0" wrapText="true" indent="0" shrinkToFit="false"/>
      <protection locked="true" hidden="false"/>
    </xf>
    <xf numFmtId="164" fontId="13" fillId="0" borderId="0" xfId="65" applyFont="true" applyBorder="false" applyAlignment="false" applyProtection="false">
      <alignment horizontal="general" vertical="bottom" textRotation="0" wrapText="false" indent="0" shrinkToFit="false"/>
      <protection locked="true" hidden="false"/>
    </xf>
    <xf numFmtId="164" fontId="14" fillId="2" borderId="5" xfId="65" applyFont="true" applyBorder="true" applyAlignment="true" applyProtection="false">
      <alignment horizontal="general" vertical="top" textRotation="0" wrapText="false" indent="0" shrinkToFit="false"/>
      <protection locked="true" hidden="false"/>
    </xf>
    <xf numFmtId="164" fontId="13" fillId="2" borderId="6" xfId="65" applyFont="true" applyBorder="true" applyAlignment="true" applyProtection="false">
      <alignment horizontal="general" vertical="top" textRotation="0" wrapText="false" indent="0" shrinkToFit="false"/>
      <protection locked="true" hidden="false"/>
    </xf>
    <xf numFmtId="164" fontId="13" fillId="2" borderId="6" xfId="65" applyFont="true" applyBorder="true" applyAlignment="true" applyProtection="false">
      <alignment horizontal="general" vertical="top" textRotation="0" wrapText="true" indent="0" shrinkToFit="false"/>
      <protection locked="true" hidden="false"/>
    </xf>
    <xf numFmtId="164" fontId="13" fillId="2" borderId="6" xfId="65" applyFont="true" applyBorder="true" applyAlignment="true" applyProtection="false">
      <alignment horizontal="left" vertical="top" textRotation="0" wrapText="true" indent="0" shrinkToFit="false"/>
      <protection locked="true" hidden="false"/>
    </xf>
    <xf numFmtId="164" fontId="13" fillId="2" borderId="6" xfId="65" applyFont="true" applyBorder="true" applyAlignment="false" applyProtection="false">
      <alignment horizontal="general" vertical="bottom" textRotation="0" wrapText="false" indent="0" shrinkToFit="false"/>
      <protection locked="true" hidden="false"/>
    </xf>
    <xf numFmtId="164" fontId="13" fillId="2" borderId="7" xfId="65" applyFont="true" applyBorder="true" applyAlignment="false" applyProtection="false">
      <alignment horizontal="general" vertical="bottom" textRotation="0" wrapText="false" indent="0" shrinkToFit="false"/>
      <protection locked="true" hidden="false"/>
    </xf>
    <xf numFmtId="164" fontId="13" fillId="2" borderId="8" xfId="65" applyFont="true" applyBorder="true" applyAlignment="true" applyProtection="false">
      <alignment horizontal="general" vertical="top" textRotation="0" wrapText="false" indent="0" shrinkToFit="false"/>
      <protection locked="true" hidden="false"/>
    </xf>
    <xf numFmtId="164" fontId="13" fillId="2" borderId="0" xfId="65" applyFont="true" applyBorder="true" applyAlignment="true" applyProtection="false">
      <alignment horizontal="general" vertical="top" textRotation="0" wrapText="false" indent="0" shrinkToFit="false"/>
      <protection locked="true" hidden="false"/>
    </xf>
    <xf numFmtId="164" fontId="13" fillId="2" borderId="0" xfId="65" applyFont="true" applyBorder="true" applyAlignment="true" applyProtection="false">
      <alignment horizontal="general" vertical="top" textRotation="0" wrapText="true" indent="0" shrinkToFit="false"/>
      <protection locked="true" hidden="false"/>
    </xf>
    <xf numFmtId="164" fontId="13" fillId="2" borderId="0" xfId="65" applyFont="true" applyBorder="true" applyAlignment="true" applyProtection="false">
      <alignment horizontal="left" vertical="top" textRotation="0" wrapText="true" indent="0" shrinkToFit="false"/>
      <protection locked="true" hidden="false"/>
    </xf>
    <xf numFmtId="164" fontId="13" fillId="2" borderId="0" xfId="65" applyFont="true" applyBorder="true" applyAlignment="false" applyProtection="false">
      <alignment horizontal="general" vertical="bottom" textRotation="0" wrapText="false" indent="0" shrinkToFit="false"/>
      <protection locked="true" hidden="false"/>
    </xf>
    <xf numFmtId="164" fontId="13" fillId="2" borderId="9" xfId="65" applyFont="true" applyBorder="true" applyAlignment="false" applyProtection="false">
      <alignment horizontal="general" vertical="bottom" textRotation="0" wrapText="false" indent="0" shrinkToFit="false"/>
      <protection locked="true" hidden="false"/>
    </xf>
    <xf numFmtId="164" fontId="15" fillId="2" borderId="8" xfId="65" applyFont="true" applyBorder="true" applyAlignment="true" applyProtection="false">
      <alignment horizontal="general" vertical="top" textRotation="0" wrapText="false" indent="0" shrinkToFit="false"/>
      <protection locked="true" hidden="false"/>
    </xf>
    <xf numFmtId="164" fontId="15" fillId="2" borderId="0" xfId="65" applyFont="true" applyBorder="true" applyAlignment="true" applyProtection="false">
      <alignment horizontal="general" vertical="top" textRotation="0" wrapText="false" indent="0" shrinkToFit="false"/>
      <protection locked="true" hidden="false"/>
    </xf>
    <xf numFmtId="164" fontId="16" fillId="2" borderId="8" xfId="65" applyFont="true" applyBorder="true" applyAlignment="true" applyProtection="false">
      <alignment horizontal="general" vertical="top" textRotation="0" wrapText="true" indent="0" shrinkToFit="false"/>
      <protection locked="true" hidden="false"/>
    </xf>
    <xf numFmtId="164" fontId="13" fillId="2" borderId="10" xfId="65" applyFont="true" applyBorder="true" applyAlignment="true" applyProtection="false">
      <alignment horizontal="general" vertical="top" textRotation="0" wrapText="false" indent="0" shrinkToFit="false"/>
      <protection locked="true" hidden="false"/>
    </xf>
    <xf numFmtId="164" fontId="13" fillId="2" borderId="11" xfId="65" applyFont="true" applyBorder="true" applyAlignment="true" applyProtection="false">
      <alignment horizontal="general" vertical="top" textRotation="0" wrapText="true" indent="0" shrinkToFit="false"/>
      <protection locked="true" hidden="false"/>
    </xf>
    <xf numFmtId="164" fontId="13" fillId="2" borderId="11" xfId="65" applyFont="true" applyBorder="true" applyAlignment="true" applyProtection="false">
      <alignment horizontal="left" vertical="top" textRotation="0" wrapText="true" indent="0" shrinkToFit="false"/>
      <protection locked="true" hidden="false"/>
    </xf>
    <xf numFmtId="164" fontId="13" fillId="2" borderId="11" xfId="65" applyFont="true" applyBorder="true" applyAlignment="false" applyProtection="false">
      <alignment horizontal="general" vertical="bottom" textRotation="0" wrapText="false" indent="0" shrinkToFit="false"/>
      <protection locked="true" hidden="false"/>
    </xf>
    <xf numFmtId="164" fontId="13" fillId="2" borderId="12" xfId="65" applyFont="true" applyBorder="true" applyAlignment="false" applyProtection="false">
      <alignment horizontal="general" vertical="bottom" textRotation="0" wrapText="false" indent="0" shrinkToFit="false"/>
      <protection locked="true" hidden="false"/>
    </xf>
    <xf numFmtId="164" fontId="16" fillId="2" borderId="4" xfId="65" applyFont="true" applyBorder="true" applyAlignment="true" applyProtection="false">
      <alignment horizontal="general" vertical="top" textRotation="0" wrapText="false" indent="0" shrinkToFit="false"/>
      <protection locked="true" hidden="false"/>
    </xf>
    <xf numFmtId="164" fontId="16" fillId="2" borderId="4" xfId="65" applyFont="true" applyBorder="true" applyAlignment="true" applyProtection="false">
      <alignment horizontal="general" vertical="top" textRotation="0" wrapText="true" indent="0" shrinkToFit="false"/>
      <protection locked="true" hidden="false"/>
    </xf>
    <xf numFmtId="164" fontId="16" fillId="2" borderId="13" xfId="65" applyFont="true" applyBorder="true" applyAlignment="true" applyProtection="false">
      <alignment horizontal="general" vertical="top" textRotation="0" wrapText="true" indent="0" shrinkToFit="false"/>
      <protection locked="true" hidden="false"/>
    </xf>
    <xf numFmtId="164" fontId="16" fillId="2" borderId="13" xfId="65" applyFont="true" applyBorder="true" applyAlignment="true" applyProtection="false">
      <alignment horizontal="left" vertical="top" textRotation="0" wrapText="true" indent="0" shrinkToFit="false"/>
      <protection locked="true" hidden="false"/>
    </xf>
    <xf numFmtId="164" fontId="13" fillId="2" borderId="14" xfId="65" applyFont="true" applyBorder="true" applyAlignment="true" applyProtection="false">
      <alignment horizontal="general" vertical="top" textRotation="0" wrapText="true" indent="0" shrinkToFit="false"/>
      <protection locked="true" hidden="false"/>
    </xf>
    <xf numFmtId="164" fontId="13" fillId="2" borderId="14" xfId="65" applyFont="true" applyBorder="true" applyAlignment="false" applyProtection="false">
      <alignment horizontal="general" vertical="bottom" textRotation="0" wrapText="false" indent="0" shrinkToFit="false"/>
      <protection locked="true" hidden="false"/>
    </xf>
    <xf numFmtId="164" fontId="13" fillId="2" borderId="15" xfId="65" applyFont="true" applyBorder="true" applyAlignment="false" applyProtection="false">
      <alignment horizontal="general" vertical="bottom" textRotation="0" wrapText="false" indent="0" shrinkToFit="false"/>
      <protection locked="true" hidden="false"/>
    </xf>
    <xf numFmtId="164" fontId="13" fillId="3" borderId="5" xfId="65" applyFont="true" applyBorder="true" applyAlignment="true" applyProtection="false">
      <alignment horizontal="general" vertical="top" textRotation="0" wrapText="false" indent="0" shrinkToFit="false"/>
      <protection locked="true" hidden="false"/>
    </xf>
    <xf numFmtId="164" fontId="13" fillId="4" borderId="6" xfId="65" applyFont="true" applyBorder="true" applyAlignment="true" applyProtection="false">
      <alignment horizontal="general" vertical="top" textRotation="0" wrapText="true" indent="0" shrinkToFit="false"/>
      <protection locked="true" hidden="false"/>
    </xf>
    <xf numFmtId="164" fontId="13" fillId="5" borderId="6" xfId="65" applyFont="true" applyBorder="true" applyAlignment="true" applyProtection="false">
      <alignment horizontal="general" vertical="top" textRotation="0" wrapText="true" indent="0" shrinkToFit="false"/>
      <protection locked="true" hidden="false"/>
    </xf>
    <xf numFmtId="164" fontId="13" fillId="6" borderId="6" xfId="65" applyFont="true" applyBorder="true" applyAlignment="true" applyProtection="false">
      <alignment horizontal="general" vertical="top" textRotation="0" wrapText="true" indent="0" shrinkToFit="false"/>
      <protection locked="true" hidden="false"/>
    </xf>
    <xf numFmtId="164" fontId="13" fillId="7" borderId="6" xfId="65" applyFont="true" applyBorder="true" applyAlignment="true" applyProtection="false">
      <alignment horizontal="left" vertical="top" textRotation="0" wrapText="true" indent="0" shrinkToFit="false"/>
      <protection locked="true" hidden="false"/>
    </xf>
    <xf numFmtId="164" fontId="13" fillId="7" borderId="6" xfId="65" applyFont="true" applyBorder="true" applyAlignment="true" applyProtection="false">
      <alignment horizontal="general" vertical="top" textRotation="0" wrapText="true" indent="0" shrinkToFit="false"/>
      <protection locked="true" hidden="false"/>
    </xf>
    <xf numFmtId="164" fontId="13" fillId="7" borderId="6" xfId="65" applyFont="true" applyBorder="true" applyAlignment="false" applyProtection="false">
      <alignment horizontal="general" vertical="bottom" textRotation="0" wrapText="false" indent="0" shrinkToFit="false"/>
      <protection locked="true" hidden="false"/>
    </xf>
    <xf numFmtId="164" fontId="13" fillId="7" borderId="7" xfId="65" applyFont="true" applyBorder="true" applyAlignment="false" applyProtection="false">
      <alignment horizontal="general" vertical="bottom" textRotation="0" wrapText="false" indent="0" shrinkToFit="false"/>
      <protection locked="true" hidden="false"/>
    </xf>
    <xf numFmtId="164" fontId="13" fillId="4" borderId="0" xfId="65" applyFont="true" applyBorder="true" applyAlignment="true" applyProtection="false">
      <alignment horizontal="general" vertical="top" textRotation="0" wrapText="true" indent="0" shrinkToFit="false"/>
      <protection locked="true" hidden="false"/>
    </xf>
    <xf numFmtId="164" fontId="13" fillId="0" borderId="0" xfId="65" applyFont="true" applyBorder="true" applyAlignment="true" applyProtection="false">
      <alignment horizontal="general" vertical="top" textRotation="0" wrapText="true" indent="0" shrinkToFit="false"/>
      <protection locked="true" hidden="false"/>
    </xf>
    <xf numFmtId="164" fontId="13" fillId="6" borderId="0" xfId="65" applyFont="true" applyBorder="true" applyAlignment="true" applyProtection="false">
      <alignment horizontal="general" vertical="top" textRotation="0" wrapText="true" indent="0" shrinkToFit="false"/>
      <protection locked="true" hidden="false"/>
    </xf>
    <xf numFmtId="164" fontId="13" fillId="7" borderId="0" xfId="65" applyFont="true" applyBorder="true" applyAlignment="true" applyProtection="false">
      <alignment horizontal="left" vertical="top" textRotation="0" wrapText="true" indent="0" shrinkToFit="false"/>
      <protection locked="true" hidden="false"/>
    </xf>
    <xf numFmtId="164" fontId="13" fillId="7" borderId="0" xfId="65" applyFont="true" applyBorder="true" applyAlignment="true" applyProtection="false">
      <alignment horizontal="general" vertical="top" textRotation="0" wrapText="true" indent="0" shrinkToFit="false"/>
      <protection locked="true" hidden="false"/>
    </xf>
    <xf numFmtId="164" fontId="13" fillId="7" borderId="0" xfId="65" applyFont="true" applyBorder="true" applyAlignment="false" applyProtection="false">
      <alignment horizontal="general" vertical="bottom" textRotation="0" wrapText="false" indent="0" shrinkToFit="false"/>
      <protection locked="true" hidden="false"/>
    </xf>
    <xf numFmtId="164" fontId="13" fillId="7" borderId="9" xfId="65" applyFont="true" applyBorder="true" applyAlignment="false" applyProtection="false">
      <alignment horizontal="general" vertical="bottom" textRotation="0" wrapText="false" indent="0" shrinkToFit="false"/>
      <protection locked="true" hidden="false"/>
    </xf>
    <xf numFmtId="164" fontId="13" fillId="5" borderId="0" xfId="65" applyFont="true" applyBorder="true" applyAlignment="true" applyProtection="false">
      <alignment horizontal="general" vertical="top" textRotation="0" wrapText="true" indent="0" shrinkToFit="false"/>
      <protection locked="true" hidden="false"/>
    </xf>
    <xf numFmtId="164" fontId="17" fillId="7" borderId="0" xfId="20" applyFont="true" applyBorder="true" applyAlignment="true" applyProtection="true">
      <alignment horizontal="left" vertical="top" textRotation="0" wrapText="true" indent="0" shrinkToFit="false"/>
      <protection locked="true" hidden="false"/>
    </xf>
    <xf numFmtId="164" fontId="11" fillId="6" borderId="0" xfId="65" applyFont="true" applyBorder="true" applyAlignment="true" applyProtection="false">
      <alignment horizontal="general" vertical="top" textRotation="0" wrapText="true" indent="0" shrinkToFit="false"/>
      <protection locked="true" hidden="false"/>
    </xf>
    <xf numFmtId="164" fontId="13" fillId="3" borderId="8" xfId="65" applyFont="true" applyBorder="true" applyAlignment="true" applyProtection="false">
      <alignment horizontal="general" vertical="top" textRotation="0" wrapText="false" indent="0" shrinkToFit="false"/>
      <protection locked="true" hidden="false"/>
    </xf>
    <xf numFmtId="164" fontId="13" fillId="3" borderId="8" xfId="65" applyFont="true" applyBorder="true" applyAlignment="true" applyProtection="false">
      <alignment horizontal="general" vertical="top" textRotation="0" wrapText="true" indent="0" shrinkToFit="false"/>
      <protection locked="true" hidden="false"/>
    </xf>
    <xf numFmtId="164" fontId="13" fillId="7" borderId="0" xfId="65" applyFont="true" applyBorder="true" applyAlignment="true" applyProtection="false">
      <alignment horizontal="general" vertical="bottom" textRotation="0" wrapText="true" indent="0" shrinkToFit="false"/>
      <protection locked="true" hidden="false"/>
    </xf>
    <xf numFmtId="164" fontId="13" fillId="7" borderId="9" xfId="65" applyFont="true" applyBorder="true" applyAlignment="true" applyProtection="false">
      <alignment horizontal="general" vertical="bottom" textRotation="0" wrapText="true" indent="0" shrinkToFit="false"/>
      <protection locked="true" hidden="false"/>
    </xf>
    <xf numFmtId="164" fontId="13" fillId="0" borderId="0" xfId="65" applyFont="true" applyBorder="false" applyAlignment="true" applyProtection="false">
      <alignment horizontal="general" vertical="bottom" textRotation="0" wrapText="true" indent="0" shrinkToFit="false"/>
      <protection locked="true" hidden="false"/>
    </xf>
    <xf numFmtId="164" fontId="5" fillId="0" borderId="0" xfId="65" applyFont="false" applyBorder="false" applyAlignment="true" applyProtection="false">
      <alignment horizontal="general" vertical="bottom" textRotation="0" wrapText="true" indent="0" shrinkToFit="false"/>
      <protection locked="true" hidden="false"/>
    </xf>
    <xf numFmtId="165" fontId="13" fillId="7" borderId="0" xfId="65" applyFont="true" applyBorder="true" applyAlignment="true" applyProtection="false">
      <alignment horizontal="left" vertical="top" textRotation="0" wrapText="true" indent="0" shrinkToFit="false"/>
      <protection locked="true" hidden="false"/>
    </xf>
    <xf numFmtId="164" fontId="11" fillId="4" borderId="0" xfId="65" applyFont="true" applyBorder="true" applyAlignment="true" applyProtection="false">
      <alignment horizontal="general" vertical="top" textRotation="0" wrapText="true" indent="0" shrinkToFit="false"/>
      <protection locked="true" hidden="false"/>
    </xf>
    <xf numFmtId="166" fontId="13" fillId="7" borderId="0" xfId="65" applyFont="true" applyBorder="true" applyAlignment="true" applyProtection="false">
      <alignment horizontal="left" vertical="top" textRotation="0" wrapText="true" indent="0" shrinkToFit="false"/>
      <protection locked="true" hidden="false"/>
    </xf>
    <xf numFmtId="164" fontId="13" fillId="8" borderId="0" xfId="65" applyFont="true" applyBorder="true" applyAlignment="true" applyProtection="false">
      <alignment horizontal="left" vertical="top" textRotation="0" wrapText="tru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65" applyFont="false" applyBorder="false" applyAlignment="true" applyProtection="false">
      <alignment horizontal="general" vertical="bottom" textRotation="0" wrapText="true" indent="0" shrinkToFit="false"/>
      <protection locked="true" hidden="false"/>
    </xf>
    <xf numFmtId="164" fontId="16" fillId="7" borderId="0" xfId="65" applyFont="true" applyBorder="true" applyAlignment="true" applyProtection="false">
      <alignment horizontal="general" vertical="top" textRotation="0" wrapText="true" indent="0" shrinkToFit="false"/>
      <protection locked="true" hidden="false"/>
    </xf>
    <xf numFmtId="164" fontId="13" fillId="7" borderId="0" xfId="65" applyFont="true" applyBorder="true" applyAlignment="true" applyProtection="false">
      <alignment horizontal="center" vertical="top" textRotation="0" wrapText="true" indent="0" shrinkToFit="false"/>
      <protection locked="true" hidden="false"/>
    </xf>
    <xf numFmtId="164" fontId="11" fillId="4" borderId="0" xfId="65" applyFont="true" applyBorder="true" applyAlignment="true" applyProtection="false">
      <alignment horizontal="general" vertical="top" textRotation="0" wrapText="false" indent="0" shrinkToFit="false"/>
      <protection locked="true" hidden="false"/>
    </xf>
    <xf numFmtId="164" fontId="11" fillId="5" borderId="0" xfId="65" applyFont="true" applyBorder="true" applyAlignment="true" applyProtection="false">
      <alignment horizontal="general" vertical="top" textRotation="0" wrapText="false" indent="0" shrinkToFit="false"/>
      <protection locked="true" hidden="false"/>
    </xf>
    <xf numFmtId="164" fontId="13" fillId="3" borderId="10" xfId="65" applyFont="true" applyBorder="true" applyAlignment="true" applyProtection="false">
      <alignment horizontal="general" vertical="top" textRotation="0" wrapText="true" indent="0" shrinkToFit="false"/>
      <protection locked="true" hidden="false"/>
    </xf>
    <xf numFmtId="164" fontId="13" fillId="4" borderId="11" xfId="65" applyFont="true" applyBorder="true" applyAlignment="true" applyProtection="false">
      <alignment horizontal="general" vertical="top" textRotation="0" wrapText="true" indent="0" shrinkToFit="false"/>
      <protection locked="true" hidden="false"/>
    </xf>
    <xf numFmtId="164" fontId="13" fillId="5" borderId="11" xfId="65" applyFont="true" applyBorder="true" applyAlignment="true" applyProtection="false">
      <alignment horizontal="general" vertical="top" textRotation="0" wrapText="true" indent="0" shrinkToFit="false"/>
      <protection locked="true" hidden="false"/>
    </xf>
    <xf numFmtId="164" fontId="13" fillId="6" borderId="11" xfId="65" applyFont="true" applyBorder="true" applyAlignment="true" applyProtection="false">
      <alignment horizontal="general" vertical="top" textRotation="0" wrapText="true" indent="0" shrinkToFit="false"/>
      <protection locked="true" hidden="false"/>
    </xf>
    <xf numFmtId="164" fontId="13" fillId="7" borderId="11" xfId="65" applyFont="true" applyBorder="true" applyAlignment="true" applyProtection="false">
      <alignment horizontal="left" vertical="top" textRotation="0" wrapText="true" indent="0" shrinkToFit="false"/>
      <protection locked="true" hidden="false"/>
    </xf>
    <xf numFmtId="164" fontId="13" fillId="7" borderId="11" xfId="65" applyFont="true" applyBorder="true" applyAlignment="true" applyProtection="false">
      <alignment horizontal="general" vertical="top" textRotation="0" wrapText="true" indent="0" shrinkToFit="false"/>
      <protection locked="true" hidden="false"/>
    </xf>
    <xf numFmtId="164" fontId="13" fillId="7" borderId="11" xfId="65" applyFont="true" applyBorder="true" applyAlignment="false" applyProtection="false">
      <alignment horizontal="general" vertical="bottom" textRotation="0" wrapText="false" indent="0" shrinkToFit="false"/>
      <protection locked="true" hidden="false"/>
    </xf>
    <xf numFmtId="164" fontId="13" fillId="7" borderId="12" xfId="65"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true" applyAlignment="true" applyProtection="false">
      <alignment horizontal="left" vertical="center" textRotation="0" wrapText="false" indent="0" shrinkToFit="false"/>
      <protection locked="true" hidden="false"/>
    </xf>
    <xf numFmtId="167" fontId="26" fillId="0" borderId="0" xfId="0" applyFont="true" applyBorder="false" applyAlignment="true" applyProtection="false">
      <alignment horizontal="left" vertical="center" textRotation="0" wrapText="false" indent="0" shrinkToFit="false"/>
      <protection locked="true" hidden="false"/>
    </xf>
    <xf numFmtId="167" fontId="24"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true" applyAlignment="true" applyProtection="false">
      <alignment horizontal="left" vertical="center" textRotation="0" wrapText="false" indent="0" shrinkToFit="false"/>
      <protection locked="true" hidden="false"/>
    </xf>
    <xf numFmtId="164" fontId="36" fillId="0" borderId="0" xfId="0" applyFont="true" applyBorder="false" applyAlignment="true" applyProtection="false">
      <alignment horizontal="left" vertical="center" textRotation="0" wrapText="false" indent="0" shrinkToFit="false"/>
      <protection locked="true" hidden="false"/>
    </xf>
    <xf numFmtId="164" fontId="3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8" fillId="0" borderId="0" xfId="0" applyFont="true" applyBorder="false" applyAlignment="true" applyProtection="false">
      <alignment horizontal="left" vertical="center" textRotation="0" wrapText="true" indent="0" shrinkToFit="false"/>
      <protection locked="true" hidden="false"/>
    </xf>
    <xf numFmtId="164" fontId="39" fillId="0" borderId="0" xfId="0" applyFont="true" applyBorder="false" applyAlignment="true" applyProtection="false">
      <alignment horizontal="left" vertical="center" textRotation="0" wrapText="true" indent="0" shrinkToFit="false"/>
      <protection locked="true" hidden="false"/>
    </xf>
    <xf numFmtId="164" fontId="39" fillId="0" borderId="0" xfId="0" applyFont="true" applyBorder="false" applyAlignment="true" applyProtection="false">
      <alignment horizontal="left" vertical="center" textRotation="0" wrapText="false" indent="0" shrinkToFit="false"/>
      <protection locked="true" hidden="false"/>
    </xf>
    <xf numFmtId="164" fontId="38" fillId="0" borderId="0" xfId="0" applyFont="true" applyBorder="true" applyAlignment="true" applyProtection="false">
      <alignment horizontal="left" vertical="center" textRotation="0" wrapText="false" indent="0" shrinkToFit="false"/>
      <protection locked="true" hidden="false"/>
    </xf>
    <xf numFmtId="164" fontId="40" fillId="0" borderId="0" xfId="0" applyFont="true" applyBorder="false" applyAlignment="true" applyProtection="false">
      <alignment horizontal="left" vertical="center" textRotation="0" wrapText="true" indent="0" shrinkToFit="false"/>
      <protection locked="true" hidden="false"/>
    </xf>
    <xf numFmtId="164" fontId="41" fillId="0" borderId="0" xfId="0" applyFont="true" applyBorder="false" applyAlignment="true" applyProtection="false">
      <alignment horizontal="left" vertical="center" textRotation="0" wrapText="true" indent="0" shrinkToFit="false"/>
      <protection locked="true" hidden="false"/>
    </xf>
    <xf numFmtId="164" fontId="41" fillId="0" borderId="0" xfId="0" applyFont="true" applyBorder="true" applyAlignment="true" applyProtection="false">
      <alignment horizontal="left" vertical="center" textRotation="0" wrapText="true" indent="0" shrinkToFit="false"/>
      <protection locked="true" hidden="false"/>
    </xf>
    <xf numFmtId="164" fontId="42"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center" vertical="bottom" textRotation="0" wrapText="tru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8" fontId="26" fillId="0" borderId="0" xfId="0" applyFont="true" applyBorder="false" applyAlignment="true" applyProtection="false">
      <alignment horizontal="left" vertical="center" textRotation="0" wrapText="false" indent="0" shrinkToFit="false"/>
      <protection locked="true" hidden="false"/>
    </xf>
    <xf numFmtId="169" fontId="26" fillId="0" borderId="0" xfId="0" applyFont="true" applyBorder="false" applyAlignment="true" applyProtection="false">
      <alignment horizontal="left" vertical="center" textRotation="0" wrapText="false" indent="0" shrinkToFit="false"/>
      <protection locked="true" hidden="false"/>
    </xf>
    <xf numFmtId="170" fontId="26" fillId="0" borderId="0" xfId="0" applyFont="true" applyBorder="false" applyAlignment="true" applyProtection="true">
      <alignment horizontal="left" vertical="center" textRotation="0" wrapText="false" indent="0" shrinkToFit="false"/>
      <protection locked="true" hidden="false"/>
    </xf>
    <xf numFmtId="170" fontId="26" fillId="0" borderId="0" xfId="0" applyFont="true" applyBorder="false" applyAlignment="true" applyProtection="false">
      <alignment horizontal="left" vertical="center" textRotation="0" wrapText="false" indent="0" shrinkToFit="false"/>
      <protection locked="true" hidden="false"/>
    </xf>
    <xf numFmtId="171" fontId="26" fillId="0" borderId="0" xfId="0" applyFont="true" applyBorder="true" applyAlignment="true" applyProtection="false">
      <alignment horizontal="left" vertical="center" textRotation="0" wrapText="false" indent="0" shrinkToFit="false"/>
      <protection locked="true" hidden="false"/>
    </xf>
    <xf numFmtId="170" fontId="29" fillId="0" borderId="0" xfId="0" applyFont="true" applyBorder="false" applyAlignment="true" applyProtection="false">
      <alignment horizontal="left" vertical="center" textRotation="0" wrapText="false" indent="0" shrinkToFit="false"/>
      <protection locked="true" hidden="false"/>
    </xf>
    <xf numFmtId="172" fontId="29" fillId="0" borderId="0" xfId="0" applyFont="true" applyBorder="false" applyAlignment="true" applyProtection="false">
      <alignment horizontal="left" vertical="center" textRotation="0" wrapText="false" indent="0" shrinkToFit="false"/>
      <protection locked="true" hidden="false"/>
    </xf>
    <xf numFmtId="170" fontId="29" fillId="0"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top" textRotation="0" wrapText="false" indent="0" shrinkToFit="false"/>
      <protection locked="true" hidden="false"/>
    </xf>
    <xf numFmtId="174" fontId="27" fillId="0" borderId="0" xfId="19" applyFont="true" applyBorder="true" applyAlignment="true" applyProtection="true">
      <alignment horizontal="center" vertical="bottom" textRotation="0" wrapText="false" indent="0" shrinkToFit="false"/>
      <protection locked="true" hidden="false"/>
    </xf>
    <xf numFmtId="171" fontId="27" fillId="0" borderId="0" xfId="0" applyFont="true" applyBorder="false" applyAlignment="true" applyProtection="false">
      <alignment horizontal="center" vertical="bottom" textRotation="0" wrapText="false" indent="0" shrinkToFit="false"/>
      <protection locked="true" hidden="false"/>
    </xf>
    <xf numFmtId="175" fontId="27"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70" fontId="27"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left" vertical="center" textRotation="0" wrapText="false" indent="0" shrinkToFit="false"/>
      <protection locked="true" hidden="false"/>
    </xf>
    <xf numFmtId="164" fontId="49" fillId="0" borderId="0" xfId="0" applyFont="true" applyBorder="true" applyAlignment="true" applyProtection="false">
      <alignment horizontal="left" vertical="center" textRotation="0" wrapText="false" indent="0" shrinkToFit="false"/>
      <protection locked="true" hidden="false"/>
    </xf>
    <xf numFmtId="175" fontId="27"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70" fontId="26" fillId="9" borderId="0" xfId="0" applyFont="true" applyBorder="false" applyAlignment="true" applyProtection="false">
      <alignment horizontal="left" vertical="center" textRotation="0" wrapText="false" indent="0" shrinkToFit="false"/>
      <protection locked="true" hidden="false"/>
    </xf>
    <xf numFmtId="170" fontId="26" fillId="0" borderId="0" xfId="0" applyFont="true" applyBorder="false" applyAlignment="true" applyProtection="false">
      <alignment horizontal="left" vertical="bottom" textRotation="0" wrapText="false" indent="0" shrinkToFit="false"/>
      <protection locked="true" hidden="false"/>
    </xf>
    <xf numFmtId="170" fontId="26" fillId="10" borderId="0" xfId="0" applyFont="true" applyBorder="false" applyAlignment="true" applyProtection="true">
      <alignment horizontal="left" vertical="center" textRotation="0" wrapText="false" indent="0" shrinkToFit="false"/>
      <protection locked="true" hidden="false"/>
    </xf>
    <xf numFmtId="170" fontId="26" fillId="10" borderId="0" xfId="0" applyFont="true" applyBorder="false" applyAlignment="true" applyProtection="false">
      <alignment horizontal="left" vertical="center" textRotation="0" wrapText="false" indent="0" shrinkToFit="false"/>
      <protection locked="true" hidden="false"/>
    </xf>
    <xf numFmtId="171" fontId="26" fillId="10" borderId="0" xfId="0" applyFont="true" applyBorder="true" applyAlignment="true" applyProtection="false">
      <alignment horizontal="left" vertical="center" textRotation="0" wrapText="false" indent="0" shrinkToFit="false"/>
      <protection locked="true" hidden="false"/>
    </xf>
    <xf numFmtId="170" fontId="50" fillId="9" borderId="0" xfId="0" applyFont="true" applyBorder="false" applyAlignment="true" applyProtection="false">
      <alignment horizontal="left" vertical="bottom" textRotation="0" wrapText="false" indent="0" shrinkToFit="false"/>
      <protection locked="true" hidden="false"/>
    </xf>
    <xf numFmtId="170" fontId="51" fillId="9" borderId="0" xfId="0" applyFont="true" applyBorder="false" applyAlignment="true" applyProtection="false">
      <alignment horizontal="center" vertical="bottom" textRotation="0" wrapText="false" indent="0" shrinkToFit="false"/>
      <protection locked="true" hidden="false"/>
    </xf>
    <xf numFmtId="174" fontId="51" fillId="9" borderId="0" xfId="19" applyFont="true" applyBorder="true" applyAlignment="true" applyProtection="true">
      <alignment horizontal="center" vertical="bottom" textRotation="0" wrapText="false" indent="0" shrinkToFit="false"/>
      <protection locked="true" hidden="false"/>
    </xf>
    <xf numFmtId="171" fontId="51" fillId="9" borderId="0" xfId="0" applyFont="true" applyBorder="false" applyAlignment="true" applyProtection="false">
      <alignment horizontal="center" vertical="bottom" textRotation="0" wrapText="false" indent="0" shrinkToFit="false"/>
      <protection locked="true" hidden="false"/>
    </xf>
    <xf numFmtId="175" fontId="51" fillId="9" borderId="0" xfId="0" applyFont="true" applyBorder="false" applyAlignment="true" applyProtection="false">
      <alignment horizontal="center" vertical="bottom" textRotation="0" wrapText="false" indent="0" shrinkToFit="false"/>
      <protection locked="true" hidden="false"/>
    </xf>
    <xf numFmtId="175" fontId="51" fillId="9" borderId="0" xfId="0" applyFont="true" applyBorder="false" applyAlignment="false" applyProtection="false">
      <alignment horizontal="general" vertical="bottom" textRotation="0" wrapText="false" indent="0" shrinkToFit="false"/>
      <protection locked="true" hidden="false"/>
    </xf>
    <xf numFmtId="170" fontId="51"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1"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5" fontId="26" fillId="0" borderId="0" xfId="0" applyFont="true" applyBorder="false" applyAlignment="true" applyProtection="false">
      <alignment horizontal="center" vertical="bottom" textRotation="0" wrapText="false" indent="0" shrinkToFit="false"/>
      <protection locked="true" hidden="false"/>
    </xf>
    <xf numFmtId="175"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5" fontId="0"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1" fontId="24" fillId="0" borderId="0" xfId="0" applyFont="true" applyBorder="false" applyAlignment="true" applyProtection="false">
      <alignment horizontal="left" vertical="bottom" textRotation="0" wrapText="false" indent="0" shrinkToFit="false"/>
      <protection locked="true" hidden="false"/>
    </xf>
    <xf numFmtId="164" fontId="52" fillId="0" borderId="0" xfId="0" applyFont="true" applyBorder="false" applyAlignment="true" applyProtection="false">
      <alignment horizontal="center" vertical="bottom" textRotation="0" wrapText="false" indent="0" shrinkToFit="false"/>
      <protection locked="true" hidden="false"/>
    </xf>
    <xf numFmtId="175" fontId="24" fillId="0" borderId="0" xfId="151" applyFont="true" applyBorder="true" applyAlignment="true" applyProtection="false">
      <alignment horizontal="center" vertical="center" textRotation="0" wrapText="false" indent="0" shrinkToFit="false"/>
      <protection locked="true" hidden="false"/>
    </xf>
    <xf numFmtId="175" fontId="26" fillId="0" borderId="0" xfId="151" applyFont="true" applyBorder="true" applyAlignment="true" applyProtection="false">
      <alignment horizontal="center" vertical="center" textRotation="0" wrapText="false" indent="0" shrinkToFit="false"/>
      <protection locked="true" hidden="false"/>
    </xf>
    <xf numFmtId="175" fontId="24" fillId="0" borderId="0"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4" fontId="2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5" fontId="24" fillId="0" borderId="0" xfId="0" applyFont="true" applyBorder="true" applyAlignment="true" applyProtection="false">
      <alignment horizontal="left" vertical="top" textRotation="0" wrapText="false" indent="0" shrinkToFit="false"/>
      <protection locked="true" hidden="false"/>
    </xf>
    <xf numFmtId="170" fontId="24" fillId="0" borderId="0" xfId="0" applyFont="true" applyBorder="false" applyAlignment="true" applyProtection="false">
      <alignment horizontal="left" vertical="top" textRotation="0" wrapText="false" indent="0" shrinkToFit="false"/>
      <protection locked="true" hidden="false"/>
    </xf>
    <xf numFmtId="174" fontId="0" fillId="0" borderId="0" xfId="19" applyFont="true" applyBorder="true" applyAlignment="true" applyProtection="true">
      <alignment horizontal="center" vertical="bottom" textRotation="0" wrapText="false" indent="0" shrinkToFit="false"/>
      <protection locked="true" hidden="false"/>
    </xf>
    <xf numFmtId="178" fontId="24" fillId="0" borderId="0" xfId="19" applyFont="tru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70" fontId="24" fillId="0" borderId="0" xfId="0" applyFont="true" applyBorder="true" applyAlignment="true" applyProtection="false">
      <alignment horizontal="left" vertical="top" textRotation="0" wrapText="false" indent="0" shrinkToFit="false"/>
      <protection locked="true" hidden="false"/>
    </xf>
    <xf numFmtId="164" fontId="54" fillId="0" borderId="0" xfId="0" applyFont="true" applyBorder="false" applyAlignment="true" applyProtection="false">
      <alignment horizontal="general" vertical="center" textRotation="0" wrapText="false" indent="0" shrinkToFit="false"/>
      <protection locked="true" hidden="false"/>
    </xf>
    <xf numFmtId="179" fontId="24" fillId="0" borderId="0" xfId="19" applyFont="true" applyBorder="true" applyAlignment="true" applyProtection="true">
      <alignment horizontal="center"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78" fontId="0" fillId="0" borderId="0" xfId="19" applyFont="true" applyBorder="true" applyAlignment="true" applyProtection="true">
      <alignment horizontal="center" vertical="bottom" textRotation="0" wrapText="false" indent="0" shrinkToFit="false"/>
      <protection locked="true" hidden="false"/>
    </xf>
    <xf numFmtId="170" fontId="26" fillId="0" borderId="0" xfId="0" applyFont="true" applyBorder="true" applyAlignment="true" applyProtection="false">
      <alignment horizontal="left" vertical="top"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true" applyAlignment="true" applyProtection="false">
      <alignment horizontal="left" vertical="top" textRotation="0" wrapText="false" indent="0" shrinkToFit="false"/>
      <protection locked="true" hidden="false"/>
    </xf>
    <xf numFmtId="170" fontId="24" fillId="9" borderId="0" xfId="0" applyFont="true" applyBorder="true" applyAlignment="true" applyProtection="false">
      <alignment horizontal="left" vertical="top" textRotation="0" wrapText="false" indent="0" shrinkToFit="false"/>
      <protection locked="true" hidden="false"/>
    </xf>
    <xf numFmtId="174" fontId="2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54" fillId="0" borderId="0" xfId="0" applyFont="true" applyBorder="false" applyAlignment="true" applyProtection="false">
      <alignment horizontal="general" vertical="center" textRotation="0" wrapText="false" indent="0" shrinkToFit="false"/>
      <protection locked="true" hidden="false"/>
    </xf>
    <xf numFmtId="164" fontId="41" fillId="0" borderId="0" xfId="151" applyFont="true" applyBorder="true" applyAlignment="true" applyProtection="false">
      <alignment horizontal="left" vertical="center" textRotation="0" wrapText="true" indent="0" shrinkToFit="false"/>
      <protection locked="true" hidden="false"/>
    </xf>
    <xf numFmtId="164" fontId="41" fillId="0" borderId="0" xfId="152" applyFont="true" applyBorder="true" applyAlignment="true" applyProtection="true">
      <alignment horizontal="left" vertical="center" textRotation="0" wrapText="true" indent="0" shrinkToFit="false"/>
      <protection locked="true" hidden="false"/>
    </xf>
    <xf numFmtId="171" fontId="24" fillId="0" borderId="0" xfId="0" applyFont="true" applyBorder="false" applyAlignment="true" applyProtection="false">
      <alignment horizontal="left" vertical="center" textRotation="0" wrapText="false" indent="0" shrinkToFit="false"/>
      <protection locked="true" hidden="false"/>
    </xf>
    <xf numFmtId="164" fontId="24" fillId="0" borderId="0" xfId="152" applyFont="true" applyBorder="true" applyAlignment="true" applyProtection="true">
      <alignment horizontal="left" vertical="center"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76" fontId="24" fillId="0" borderId="0" xfId="0" applyFont="true" applyBorder="false" applyAlignment="true" applyProtection="false">
      <alignment horizontal="left" vertical="center" textRotation="0" wrapText="false" indent="0" shrinkToFit="false"/>
      <protection locked="true" hidden="false"/>
    </xf>
    <xf numFmtId="175" fontId="24"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76" fontId="26" fillId="0" borderId="0" xfId="0" applyFont="true" applyBorder="false" applyAlignment="true" applyProtection="false">
      <alignment horizontal="left" vertical="bottom" textRotation="0" wrapText="false" indent="0" shrinkToFit="false"/>
      <protection locked="true" hidden="false"/>
    </xf>
    <xf numFmtId="175" fontId="26" fillId="0" borderId="0" xfId="0" applyFont="true" applyBorder="false" applyAlignment="true" applyProtection="false">
      <alignment horizontal="left" vertical="bottom" textRotation="0" wrapText="false" indent="0" shrinkToFit="false"/>
      <protection locked="true" hidden="false"/>
    </xf>
    <xf numFmtId="175" fontId="26" fillId="0" borderId="0" xfId="0" applyFont="true" applyBorder="false" applyAlignment="true" applyProtection="false">
      <alignment horizontal="left" vertical="bottom" textRotation="0" wrapText="false" indent="0" shrinkToFit="false"/>
      <protection locked="true" hidden="false"/>
    </xf>
    <xf numFmtId="164" fontId="24" fillId="0" borderId="0" xfId="151" applyFont="true" applyBorder="true" applyAlignment="true" applyProtection="false">
      <alignment horizontal="left" vertical="center" textRotation="0" wrapText="true" indent="0" shrinkToFit="false"/>
      <protection locked="true" hidden="false"/>
    </xf>
    <xf numFmtId="164" fontId="50" fillId="9" borderId="0" xfId="151" applyFont="true" applyBorder="true" applyAlignment="true" applyProtection="false">
      <alignment horizontal="left" vertical="center" textRotation="0" wrapText="true" indent="0" shrinkToFit="false"/>
      <protection locked="true" hidden="false"/>
    </xf>
    <xf numFmtId="175" fontId="24" fillId="0" borderId="0" xfId="151" applyFont="true" applyBorder="true" applyAlignment="true" applyProtection="false">
      <alignment horizontal="left" vertical="center" textRotation="0" wrapText="false" indent="0" shrinkToFit="false"/>
      <protection locked="true" hidden="false"/>
    </xf>
    <xf numFmtId="175" fontId="24" fillId="0" borderId="0" xfId="0" applyFont="true" applyBorder="true" applyAlignment="true" applyProtection="false">
      <alignment horizontal="left" vertical="center" textRotation="0" wrapText="false" indent="0" shrinkToFit="false"/>
      <protection locked="true" hidden="false"/>
    </xf>
    <xf numFmtId="175" fontId="24" fillId="0" borderId="0" xfId="0" applyFont="true" applyBorder="false" applyAlignment="false" applyProtection="false">
      <alignment horizontal="general" vertical="bottom" textRotation="0" wrapText="false" indent="0" shrinkToFit="false"/>
      <protection locked="true" hidden="false"/>
    </xf>
    <xf numFmtId="175" fontId="26" fillId="0" borderId="0" xfId="151" applyFont="true" applyBorder="true" applyAlignment="true" applyProtection="false">
      <alignment horizontal="left" vertical="center" textRotation="0" wrapText="false" indent="0" shrinkToFit="false"/>
      <protection locked="true" hidden="false"/>
    </xf>
    <xf numFmtId="164" fontId="51" fillId="9"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70" fontId="24" fillId="0" borderId="0" xfId="0" applyFont="true" applyBorder="false" applyAlignment="true" applyProtection="false">
      <alignment horizontal="left" vertical="center" textRotation="0" wrapText="false" indent="0" shrinkToFit="false"/>
      <protection locked="true" hidden="false"/>
    </xf>
    <xf numFmtId="164" fontId="26" fillId="0" borderId="0" xfId="151"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75" fontId="24" fillId="0" borderId="0" xfId="0" applyFont="true" applyBorder="true" applyAlignment="true" applyProtection="false">
      <alignment horizontal="center" vertical="bottom" textRotation="0" wrapText="false" indent="0" shrinkToFit="false"/>
      <protection locked="true" hidden="false"/>
    </xf>
    <xf numFmtId="175" fontId="24" fillId="0" borderId="0" xfId="0" applyFont="true" applyBorder="true" applyAlignment="true" applyProtection="false">
      <alignment horizontal="left" vertical="bottom" textRotation="0" wrapText="false" indent="0" shrinkToFit="false"/>
      <protection locked="true" hidden="false"/>
    </xf>
    <xf numFmtId="164" fontId="50" fillId="9" borderId="0" xfId="0" applyFont="true" applyBorder="false" applyAlignment="true" applyProtection="false">
      <alignment horizontal="left" vertical="bottom" textRotation="0" wrapText="false" indent="0" shrinkToFit="false"/>
      <protection locked="true" hidden="false"/>
    </xf>
    <xf numFmtId="164" fontId="55" fillId="0" borderId="0" xfId="0" applyFont="true" applyBorder="true" applyAlignment="true" applyProtection="false">
      <alignment horizontal="left" vertical="bottom" textRotation="0" wrapText="false" indent="0" shrinkToFit="false"/>
      <protection locked="true" hidden="false"/>
    </xf>
    <xf numFmtId="175" fontId="50" fillId="9" borderId="0" xfId="0" applyFont="true" applyBorder="false" applyAlignment="true" applyProtection="false">
      <alignment horizontal="center" vertical="bottom" textRotation="0" wrapText="false" indent="0" shrinkToFit="false"/>
      <protection locked="true" hidden="false"/>
    </xf>
    <xf numFmtId="171" fontId="50" fillId="9" borderId="0" xfId="0" applyFont="true" applyBorder="false" applyAlignment="true" applyProtection="false">
      <alignment horizontal="center" vertical="bottom" textRotation="0" wrapText="false" indent="0" shrinkToFit="false"/>
      <protection locked="true" hidden="false"/>
    </xf>
    <xf numFmtId="171" fontId="26" fillId="0" borderId="0" xfId="0" applyFont="true" applyBorder="false" applyAlignment="true" applyProtection="false">
      <alignment horizontal="center" vertical="bottom" textRotation="0" wrapText="false" indent="0" shrinkToFit="false"/>
      <protection locked="true" hidden="false"/>
    </xf>
    <xf numFmtId="175" fontId="24" fillId="0" borderId="0" xfId="0" applyFont="true" applyBorder="false" applyAlignment="true" applyProtection="false">
      <alignment horizontal="left" vertical="bottom" textRotation="0" wrapText="false" indent="0" shrinkToFit="false"/>
      <protection locked="true" hidden="false"/>
    </xf>
    <xf numFmtId="171" fontId="24" fillId="0" borderId="0" xfId="0" applyFont="true" applyBorder="false" applyAlignment="true" applyProtection="false">
      <alignment horizontal="center" vertical="bottom" textRotation="0" wrapText="false" indent="0" shrinkToFit="false"/>
      <protection locked="true" hidden="false"/>
    </xf>
    <xf numFmtId="173" fontId="0" fillId="0" borderId="0" xfId="19" applyFont="true" applyBorder="true" applyAlignment="true" applyProtection="true">
      <alignment horizontal="center" vertical="bottom" textRotation="0" wrapText="false" indent="0" shrinkToFit="false"/>
      <protection locked="true" hidden="false"/>
    </xf>
    <xf numFmtId="175" fontId="4"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0" fillId="0" borderId="0" xfId="151" applyFont="true" applyBorder="true" applyAlignment="true" applyProtection="false">
      <alignment horizontal="left" vertical="center" textRotation="0" wrapText="true" indent="0" shrinkToFit="false"/>
      <protection locked="true" hidden="false"/>
    </xf>
    <xf numFmtId="164" fontId="41" fillId="0" borderId="0" xfId="151" applyFont="true" applyBorder="true" applyAlignment="true" applyProtection="false">
      <alignment horizontal="left" vertical="center" textRotation="0" wrapText="tru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41" fillId="0" borderId="0" xfId="0" applyFont="true" applyBorder="false" applyAlignment="true" applyProtection="false">
      <alignment horizontal="left" vertical="bottom" textRotation="0" wrapText="false" indent="0" shrinkToFit="false"/>
      <protection locked="true" hidden="false"/>
    </xf>
    <xf numFmtId="175" fontId="56" fillId="0" borderId="0" xfId="0" applyFont="true" applyBorder="true" applyAlignment="true" applyProtection="false">
      <alignment horizontal="right" vertical="bottom" textRotation="0" wrapText="false" indent="0" shrinkToFit="false"/>
      <protection locked="true" hidden="false"/>
    </xf>
    <xf numFmtId="171" fontId="56" fillId="0" borderId="0" xfId="0" applyFont="true" applyBorder="true" applyAlignment="true" applyProtection="false">
      <alignment horizontal="right" vertical="bottom" textRotation="0" wrapText="false" indent="0" shrinkToFit="false"/>
      <protection locked="true" hidden="false"/>
    </xf>
    <xf numFmtId="175" fontId="57" fillId="0" borderId="0" xfId="0" applyFont="true" applyBorder="true" applyAlignment="true" applyProtection="false">
      <alignment horizontal="right"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71" fontId="26" fillId="0" borderId="0" xfId="0" applyFont="tru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center" vertical="bottom" textRotation="0" wrapText="false" indent="0" shrinkToFit="false"/>
      <protection locked="true" hidden="false"/>
    </xf>
    <xf numFmtId="176" fontId="0" fillId="0" borderId="0" xfId="0" applyFont="true" applyBorder="false" applyAlignment="true" applyProtection="false">
      <alignment horizontal="center" vertical="bottom" textRotation="0" wrapText="false" indent="0" shrinkToFit="false"/>
      <protection locked="true" hidden="false"/>
    </xf>
    <xf numFmtId="175" fontId="21"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false">
      <alignment horizontal="center" vertical="bottom" textRotation="0" wrapText="false" indent="0" shrinkToFit="false"/>
      <protection locked="true" hidden="false"/>
    </xf>
    <xf numFmtId="177" fontId="0" fillId="0" borderId="0" xfId="0" applyFont="true" applyBorder="false" applyAlignment="true" applyProtection="false">
      <alignment horizontal="center" vertical="bottom" textRotation="0" wrapText="false" indent="0" shrinkToFit="false"/>
      <protection locked="true" hidden="false"/>
    </xf>
    <xf numFmtId="171" fontId="20" fillId="0" borderId="0" xfId="0" applyFont="true" applyBorder="false" applyAlignment="true" applyProtection="false">
      <alignment horizontal="center" vertical="bottom" textRotation="0" wrapText="false" indent="0" shrinkToFit="false"/>
      <protection locked="true" hidden="false"/>
    </xf>
    <xf numFmtId="175" fontId="20" fillId="0" borderId="0" xfId="151" applyFont="true" applyBorder="true" applyAlignment="true" applyProtection="false">
      <alignment horizontal="center" vertical="center" textRotation="0" wrapText="false" indent="0" shrinkToFit="false"/>
      <protection locked="true" hidden="false"/>
    </xf>
    <xf numFmtId="175" fontId="0" fillId="0" borderId="0" xfId="0" applyFont="true" applyBorder="false" applyAlignment="true" applyProtection="false">
      <alignment horizontal="center" vertical="bottom" textRotation="0" wrapText="false" indent="0" shrinkToFit="false"/>
      <protection locked="true" hidden="false"/>
    </xf>
    <xf numFmtId="175" fontId="0" fillId="0" borderId="0" xfId="151" applyFont="true" applyBorder="true" applyAlignment="true" applyProtection="false">
      <alignment horizontal="center" vertical="center" textRotation="0" wrapText="false" indent="0" shrinkToFit="false"/>
      <protection locked="true" hidden="false"/>
    </xf>
    <xf numFmtId="175" fontId="20" fillId="0" borderId="0" xfId="0" applyFont="true" applyBorder="true" applyAlignment="true" applyProtection="false">
      <alignment horizontal="center" vertical="center" textRotation="0" wrapText="false" indent="0" shrinkToFit="false"/>
      <protection locked="true" hidden="false"/>
    </xf>
    <xf numFmtId="175" fontId="20" fillId="0" borderId="0" xfId="0" applyFont="true" applyBorder="false" applyAlignment="true" applyProtection="false">
      <alignment horizontal="center" vertical="bottom" textRotation="0" wrapText="false" indent="0" shrinkToFit="false"/>
      <protection locked="true" hidden="false"/>
    </xf>
  </cellXfs>
  <cellStyles count="13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10" xfId="21" builtinId="53" customBuiltin="true"/>
    <cellStyle name="Normal 11" xfId="22" builtinId="53" customBuiltin="true"/>
    <cellStyle name="Normal 146" xfId="23" builtinId="53" customBuiltin="true"/>
    <cellStyle name="Normal 147" xfId="24" builtinId="53" customBuiltin="true"/>
    <cellStyle name="Normal 148" xfId="25" builtinId="53" customBuiltin="true"/>
    <cellStyle name="Normal 149" xfId="26" builtinId="53" customBuiltin="true"/>
    <cellStyle name="Normal 150" xfId="27" builtinId="53" customBuiltin="true"/>
    <cellStyle name="Normal 151" xfId="28" builtinId="53" customBuiltin="true"/>
    <cellStyle name="Normal 152" xfId="29" builtinId="53" customBuiltin="true"/>
    <cellStyle name="Normal 153" xfId="30" builtinId="53" customBuiltin="true"/>
    <cellStyle name="Normal 154" xfId="31" builtinId="53" customBuiltin="true"/>
    <cellStyle name="Normal 155" xfId="32" builtinId="53" customBuiltin="true"/>
    <cellStyle name="Normal 156" xfId="33" builtinId="53" customBuiltin="true"/>
    <cellStyle name="Normal 157" xfId="34" builtinId="53" customBuiltin="true"/>
    <cellStyle name="Normal 158" xfId="35" builtinId="53" customBuiltin="true"/>
    <cellStyle name="Normal 159" xfId="36" builtinId="53" customBuiltin="true"/>
    <cellStyle name="Normal 160" xfId="37" builtinId="53" customBuiltin="true"/>
    <cellStyle name="Normal 161" xfId="38" builtinId="53" customBuiltin="true"/>
    <cellStyle name="Normal 162" xfId="39" builtinId="53" customBuiltin="true"/>
    <cellStyle name="Normal 163" xfId="40" builtinId="53" customBuiltin="true"/>
    <cellStyle name="Normal 164" xfId="41" builtinId="53" customBuiltin="true"/>
    <cellStyle name="Normal 165" xfId="42" builtinId="53" customBuiltin="true"/>
    <cellStyle name="Normal 166" xfId="43" builtinId="53" customBuiltin="true"/>
    <cellStyle name="Normal 167" xfId="44" builtinId="53" customBuiltin="true"/>
    <cellStyle name="Normal 168" xfId="45" builtinId="53" customBuiltin="true"/>
    <cellStyle name="Normal 169" xfId="46" builtinId="53" customBuiltin="true"/>
    <cellStyle name="Normal 170" xfId="47" builtinId="53" customBuiltin="true"/>
    <cellStyle name="Normal 171" xfId="48" builtinId="53" customBuiltin="true"/>
    <cellStyle name="Normal 172" xfId="49" builtinId="53" customBuiltin="true"/>
    <cellStyle name="Normal 173" xfId="50" builtinId="53" customBuiltin="true"/>
    <cellStyle name="Normal 174" xfId="51" builtinId="53" customBuiltin="true"/>
    <cellStyle name="Normal 175" xfId="52" builtinId="53" customBuiltin="true"/>
    <cellStyle name="Normal 176" xfId="53" builtinId="53" customBuiltin="true"/>
    <cellStyle name="Normal 177" xfId="54" builtinId="53" customBuiltin="true"/>
    <cellStyle name="Normal 178" xfId="55" builtinId="53" customBuiltin="true"/>
    <cellStyle name="Normal 179" xfId="56" builtinId="53" customBuiltin="true"/>
    <cellStyle name="Normal 180" xfId="57" builtinId="53" customBuiltin="true"/>
    <cellStyle name="Normal 181" xfId="58" builtinId="53" customBuiltin="true"/>
    <cellStyle name="Normal 182" xfId="59" builtinId="53" customBuiltin="true"/>
    <cellStyle name="Normal 183" xfId="60" builtinId="53" customBuiltin="true"/>
    <cellStyle name="Normal 184" xfId="61" builtinId="53" customBuiltin="true"/>
    <cellStyle name="Normal 185" xfId="62" builtinId="53" customBuiltin="true"/>
    <cellStyle name="Normal 186" xfId="63" builtinId="53" customBuiltin="true"/>
    <cellStyle name="Normal 187" xfId="64" builtinId="53" customBuiltin="true"/>
    <cellStyle name="Normal 2" xfId="65" builtinId="53" customBuiltin="true"/>
    <cellStyle name="Normal 20" xfId="66" builtinId="53" customBuiltin="true"/>
    <cellStyle name="Normal 21" xfId="67" builtinId="53" customBuiltin="true"/>
    <cellStyle name="Normal 22" xfId="68" builtinId="53" customBuiltin="true"/>
    <cellStyle name="Normal 23" xfId="69" builtinId="53" customBuiltin="true"/>
    <cellStyle name="Normal 24" xfId="70" builtinId="53" customBuiltin="true"/>
    <cellStyle name="Normal 25" xfId="71" builtinId="53" customBuiltin="true"/>
    <cellStyle name="Normal 26" xfId="72" builtinId="53" customBuiltin="true"/>
    <cellStyle name="Normal 27" xfId="73" builtinId="53" customBuiltin="true"/>
    <cellStyle name="Normal 28" xfId="74" builtinId="53" customBuiltin="true"/>
    <cellStyle name="Normal 29" xfId="75" builtinId="53" customBuiltin="true"/>
    <cellStyle name="Normal 3" xfId="76" builtinId="53" customBuiltin="true"/>
    <cellStyle name="Normal 30" xfId="77" builtinId="53" customBuiltin="true"/>
    <cellStyle name="Normal 31" xfId="78" builtinId="53" customBuiltin="true"/>
    <cellStyle name="Normal 32" xfId="79" builtinId="53" customBuiltin="true"/>
    <cellStyle name="Normal 33" xfId="80" builtinId="53" customBuiltin="true"/>
    <cellStyle name="Normal 34" xfId="81" builtinId="53" customBuiltin="true"/>
    <cellStyle name="Normal 35" xfId="82" builtinId="53" customBuiltin="true"/>
    <cellStyle name="Normal 36" xfId="83" builtinId="53" customBuiltin="true"/>
    <cellStyle name="Normal 37" xfId="84" builtinId="53" customBuiltin="true"/>
    <cellStyle name="Normal 38" xfId="85" builtinId="53" customBuiltin="true"/>
    <cellStyle name="Normal 39" xfId="86" builtinId="53" customBuiltin="true"/>
    <cellStyle name="Normal 4" xfId="87" builtinId="53" customBuiltin="true"/>
    <cellStyle name="Normal 40" xfId="88" builtinId="53" customBuiltin="true"/>
    <cellStyle name="Normal 41" xfId="89" builtinId="53" customBuiltin="true"/>
    <cellStyle name="Normal 42" xfId="90" builtinId="53" customBuiltin="true"/>
    <cellStyle name="Normal 43" xfId="91" builtinId="53" customBuiltin="true"/>
    <cellStyle name="Normal 44" xfId="92" builtinId="53" customBuiltin="true"/>
    <cellStyle name="Normal 45" xfId="93" builtinId="53" customBuiltin="true"/>
    <cellStyle name="Normal 46" xfId="94" builtinId="53" customBuiltin="true"/>
    <cellStyle name="Normal 47" xfId="95" builtinId="53" customBuiltin="true"/>
    <cellStyle name="Normal 48" xfId="96" builtinId="53" customBuiltin="true"/>
    <cellStyle name="Normal 49" xfId="97" builtinId="53" customBuiltin="true"/>
    <cellStyle name="Normal 5" xfId="98" builtinId="53" customBuiltin="true"/>
    <cellStyle name="Normal 50" xfId="99" builtinId="53" customBuiltin="true"/>
    <cellStyle name="Normal 51" xfId="100" builtinId="53" customBuiltin="true"/>
    <cellStyle name="Normal 52" xfId="101" builtinId="53" customBuiltin="true"/>
    <cellStyle name="Normal 53" xfId="102" builtinId="53" customBuiltin="true"/>
    <cellStyle name="Normal 54" xfId="103" builtinId="53" customBuiltin="true"/>
    <cellStyle name="Normal 55" xfId="104" builtinId="53" customBuiltin="true"/>
    <cellStyle name="Normal 56" xfId="105" builtinId="53" customBuiltin="true"/>
    <cellStyle name="Normal 57" xfId="106" builtinId="53" customBuiltin="true"/>
    <cellStyle name="Normal 58" xfId="107" builtinId="53" customBuiltin="true"/>
    <cellStyle name="Normal 59" xfId="108" builtinId="53" customBuiltin="true"/>
    <cellStyle name="Normal 6" xfId="109" builtinId="53" customBuiltin="true"/>
    <cellStyle name="Normal 60" xfId="110" builtinId="53" customBuiltin="true"/>
    <cellStyle name="Normal 61" xfId="111" builtinId="53" customBuiltin="true"/>
    <cellStyle name="Normal 62" xfId="112" builtinId="53" customBuiltin="true"/>
    <cellStyle name="Normal 63" xfId="113" builtinId="53" customBuiltin="true"/>
    <cellStyle name="Normal 64" xfId="114" builtinId="53" customBuiltin="true"/>
    <cellStyle name="Normal 65" xfId="115" builtinId="53" customBuiltin="true"/>
    <cellStyle name="Normal 66" xfId="116" builtinId="53" customBuiltin="true"/>
    <cellStyle name="Normal 67" xfId="117" builtinId="53" customBuiltin="true"/>
    <cellStyle name="Normal 68" xfId="118" builtinId="53" customBuiltin="true"/>
    <cellStyle name="Normal 69" xfId="119" builtinId="53" customBuiltin="true"/>
    <cellStyle name="Normal 7" xfId="120" builtinId="53" customBuiltin="true"/>
    <cellStyle name="Normal 70" xfId="121" builtinId="53" customBuiltin="true"/>
    <cellStyle name="Normal 71" xfId="122" builtinId="53" customBuiltin="true"/>
    <cellStyle name="Normal 72" xfId="123" builtinId="53" customBuiltin="true"/>
    <cellStyle name="Normal 73" xfId="124" builtinId="53" customBuiltin="true"/>
    <cellStyle name="Normal 74" xfId="125" builtinId="53" customBuiltin="true"/>
    <cellStyle name="Normal 75" xfId="126" builtinId="53" customBuiltin="true"/>
    <cellStyle name="Normal 76" xfId="127" builtinId="53" customBuiltin="true"/>
    <cellStyle name="Normal 78" xfId="128" builtinId="53" customBuiltin="true"/>
    <cellStyle name="Normal 79" xfId="129" builtinId="53" customBuiltin="true"/>
    <cellStyle name="Normal 8" xfId="130" builtinId="53" customBuiltin="true"/>
    <cellStyle name="Normal 80" xfId="131" builtinId="53" customBuiltin="true"/>
    <cellStyle name="Normal 81" xfId="132" builtinId="53" customBuiltin="true"/>
    <cellStyle name="Normal 82" xfId="133" builtinId="53" customBuiltin="true"/>
    <cellStyle name="Normal 83" xfId="134" builtinId="53" customBuiltin="true"/>
    <cellStyle name="Normal 84" xfId="135" builtinId="53" customBuiltin="true"/>
    <cellStyle name="Normal 85" xfId="136" builtinId="53" customBuiltin="true"/>
    <cellStyle name="Normal 86" xfId="137" builtinId="53" customBuiltin="true"/>
    <cellStyle name="Normal 87" xfId="138" builtinId="53" customBuiltin="true"/>
    <cellStyle name="Normal 88" xfId="139" builtinId="53" customBuiltin="true"/>
    <cellStyle name="Normal 89" xfId="140" builtinId="53" customBuiltin="true"/>
    <cellStyle name="Normal 90" xfId="141" builtinId="53" customBuiltin="true"/>
    <cellStyle name="Normal 91" xfId="142" builtinId="53" customBuiltin="true"/>
    <cellStyle name="Normal 92" xfId="143" builtinId="53" customBuiltin="true"/>
    <cellStyle name="Normal 93" xfId="144" builtinId="53" customBuiltin="true"/>
    <cellStyle name="Normal 94" xfId="145" builtinId="53" customBuiltin="true"/>
    <cellStyle name="Normal 95" xfId="146" builtinId="53" customBuiltin="true"/>
    <cellStyle name="Normal 96" xfId="147" builtinId="53" customBuiltin="true"/>
    <cellStyle name="Normal 97" xfId="148" builtinId="53" customBuiltin="true"/>
    <cellStyle name="Normal 98" xfId="149" builtinId="53" customBuiltin="true"/>
    <cellStyle name="Normal 99" xfId="150" builtinId="53" customBuiltin="true"/>
    <cellStyle name="常规_Sheet1" xfId="151" builtinId="53" customBuiltin="true"/>
    <cellStyle name="常规_Sheet3_1" xfId="15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7030A0"/>
      <rgbColor rgb="FFFFFFCC"/>
      <rgbColor rgb="FFCCFFFF"/>
      <rgbColor rgb="FF660066"/>
      <rgbColor rgb="FFDA9694"/>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D99694"/>
      <rgbColor rgb="FFB3A2C7"/>
      <rgbColor rgb="FFFAC090"/>
      <rgbColor rgb="FF3366FF"/>
      <rgbColor rgb="FF4BACC6"/>
      <rgbColor rgb="FF99CC00"/>
      <rgbColor rgb="FFFFCC00"/>
      <rgbColor rgb="FFFF9900"/>
      <rgbColor rgb="FFFF6600"/>
      <rgbColor rgb="FF666699"/>
      <rgbColor rgb="FF969696"/>
      <rgbColor rgb="FF002060"/>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xj.allen.liu@gmail.com" TargetMode="External"/><Relationship Id="rId2" Type="http://schemas.openxmlformats.org/officeDocument/2006/relationships/hyperlink" Target="https://xjaliu.weebly.com/"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1" width="112.5"/>
    <col collapsed="false" customWidth="true" hidden="false" outlineLevel="0" max="1025" min="2" style="1" width="10.84"/>
  </cols>
  <sheetData>
    <row r="1" customFormat="false" ht="36" hidden="false" customHeight="true" outlineLevel="0" collapsed="false">
      <c r="A1" s="2" t="s">
        <v>0</v>
      </c>
      <c r="B1" s="3"/>
    </row>
    <row r="2" customFormat="false" ht="36" hidden="false" customHeight="true" outlineLevel="0" collapsed="false">
      <c r="A2" s="4" t="s">
        <v>1</v>
      </c>
      <c r="B2" s="3"/>
    </row>
    <row r="3" customFormat="false" ht="72" hidden="false" customHeight="true" outlineLevel="0" collapsed="false">
      <c r="A3" s="5" t="s">
        <v>2</v>
      </c>
      <c r="B3" s="3"/>
    </row>
    <row r="4" customFormat="false" ht="72" hidden="false" customHeight="true" outlineLevel="0" collapsed="false">
      <c r="A4" s="6" t="s">
        <v>3</v>
      </c>
      <c r="B4" s="7"/>
    </row>
    <row r="5" s="9" customFormat="true" ht="72" hidden="false" customHeight="true" outlineLevel="0" collapsed="false">
      <c r="A5" s="6" t="s">
        <v>4</v>
      </c>
      <c r="B5" s="8"/>
    </row>
    <row r="6" customFormat="false" ht="72" hidden="false" customHeight="true" outlineLevel="0" collapsed="false">
      <c r="A6" s="10" t="s">
        <v>5</v>
      </c>
      <c r="B6" s="8"/>
    </row>
    <row r="7" customFormat="false" ht="72" hidden="false" customHeight="true" outlineLevel="0" collapsed="false">
      <c r="A7" s="11" t="s">
        <v>6</v>
      </c>
    </row>
    <row r="8" customFormat="false" ht="72" hidden="false" customHeight="true" outlineLevel="0" collapsed="false">
      <c r="A8" s="12" t="s">
        <v>7</v>
      </c>
      <c r="B8" s="8"/>
    </row>
    <row r="9" customFormat="false" ht="72" hidden="false" customHeight="true" outlineLevel="0" collapsed="false">
      <c r="A9" s="13" t="s">
        <v>8</v>
      </c>
      <c r="B9" s="8"/>
    </row>
    <row r="10" customFormat="false" ht="72" hidden="false" customHeight="true" outlineLevel="0" collapsed="false">
      <c r="A10" s="14" t="s">
        <v>9</v>
      </c>
      <c r="B10" s="8"/>
    </row>
    <row r="11" customFormat="false" ht="72" hidden="false" customHeight="true" outlineLevel="0" collapsed="false">
      <c r="A11" s="15" t="s">
        <v>10</v>
      </c>
      <c r="B11" s="8"/>
    </row>
    <row r="12" customFormat="false" ht="72" hidden="false" customHeight="true" outlineLevel="0" collapsed="false">
      <c r="A12" s="16" t="s">
        <v>11</v>
      </c>
      <c r="B12" s="8"/>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B050"/>
    <pageSetUpPr fitToPage="false"/>
  </sheetPr>
  <dimension ref="A1:BV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RowHeight="15" zeroHeight="false" outlineLevelRow="0" outlineLevelCol="0"/>
  <cols>
    <col collapsed="false" customWidth="true" hidden="false" outlineLevel="0" max="1" min="1" style="90" width="10.84"/>
    <col collapsed="false" customWidth="true" hidden="false" outlineLevel="0" max="33" min="2" style="0" width="10.67"/>
    <col collapsed="false" customWidth="true" hidden="false" outlineLevel="0" max="41" min="34" style="96" width="10.5"/>
    <col collapsed="false" customWidth="true" hidden="false" outlineLevel="0" max="51" min="42" style="0" width="10.67"/>
    <col collapsed="false" customWidth="true" hidden="false" outlineLevel="0" max="52" min="52" style="94" width="10.84"/>
    <col collapsed="false" customWidth="true" hidden="false" outlineLevel="0" max="53" min="53" style="0" width="10.67"/>
    <col collapsed="false" customWidth="true" hidden="false" outlineLevel="0" max="54" min="54" style="94" width="10.84"/>
    <col collapsed="false" customWidth="true" hidden="false" outlineLevel="0" max="66" min="55" style="0" width="10.67"/>
    <col collapsed="false" customWidth="true" hidden="false" outlineLevel="0" max="70" min="67" style="94" width="10.84"/>
    <col collapsed="false" customWidth="true" hidden="false" outlineLevel="0" max="72" min="71" style="0" width="10.67"/>
    <col collapsed="false" customWidth="true" hidden="false" outlineLevel="0" max="73" min="73" style="94" width="10.84"/>
    <col collapsed="false" customWidth="true" hidden="false" outlineLevel="0" max="1025" min="74" style="0" width="10.67"/>
  </cols>
  <sheetData>
    <row r="1" customFormat="false" ht="15" hidden="false" customHeight="false" outlineLevel="0" collapsed="false">
      <c r="A1" s="90" t="s">
        <v>282</v>
      </c>
      <c r="B1" s="90" t="s">
        <v>967</v>
      </c>
      <c r="C1" s="90" t="s">
        <v>1146</v>
      </c>
      <c r="D1" s="90" t="s">
        <v>1147</v>
      </c>
      <c r="E1" s="90" t="s">
        <v>969</v>
      </c>
      <c r="F1" s="90" t="s">
        <v>971</v>
      </c>
      <c r="G1" s="90" t="s">
        <v>972</v>
      </c>
      <c r="H1" s="90" t="s">
        <v>973</v>
      </c>
      <c r="I1" s="90" t="s">
        <v>974</v>
      </c>
      <c r="J1" s="90" t="s">
        <v>975</v>
      </c>
      <c r="K1" s="90" t="s">
        <v>976</v>
      </c>
      <c r="L1" s="90" t="s">
        <v>977</v>
      </c>
      <c r="M1" s="163" t="s">
        <v>978</v>
      </c>
      <c r="N1" s="163" t="s">
        <v>979</v>
      </c>
      <c r="O1" s="90" t="s">
        <v>980</v>
      </c>
      <c r="P1" s="90" t="s">
        <v>981</v>
      </c>
      <c r="Q1" s="90" t="s">
        <v>982</v>
      </c>
      <c r="R1" s="163" t="s">
        <v>983</v>
      </c>
      <c r="S1" s="163" t="s">
        <v>984</v>
      </c>
      <c r="T1" s="90" t="s">
        <v>985</v>
      </c>
      <c r="U1" s="90" t="s">
        <v>986</v>
      </c>
      <c r="V1" s="90" t="s">
        <v>987</v>
      </c>
      <c r="W1" s="163" t="s">
        <v>988</v>
      </c>
      <c r="X1" s="163" t="s">
        <v>989</v>
      </c>
      <c r="Y1" s="90" t="s">
        <v>990</v>
      </c>
      <c r="Z1" s="90" t="s">
        <v>991</v>
      </c>
      <c r="AA1" s="90" t="s">
        <v>992</v>
      </c>
      <c r="AB1" s="163" t="s">
        <v>993</v>
      </c>
      <c r="AC1" s="163" t="s">
        <v>994</v>
      </c>
      <c r="AD1" s="90" t="s">
        <v>995</v>
      </c>
      <c r="AE1" s="90" t="s">
        <v>996</v>
      </c>
      <c r="AF1" s="90" t="s">
        <v>997</v>
      </c>
      <c r="AG1" s="90" t="s">
        <v>998</v>
      </c>
      <c r="AH1" s="96" t="s">
        <v>999</v>
      </c>
      <c r="AI1" s="96" t="s">
        <v>1000</v>
      </c>
      <c r="AJ1" s="96" t="s">
        <v>1001</v>
      </c>
      <c r="AK1" s="96" t="s">
        <v>1002</v>
      </c>
      <c r="AL1" s="96" t="s">
        <v>1003</v>
      </c>
      <c r="AM1" s="96" t="s">
        <v>1004</v>
      </c>
      <c r="AN1" s="96" t="s">
        <v>1005</v>
      </c>
      <c r="AO1" s="96" t="s">
        <v>1006</v>
      </c>
      <c r="AP1" s="96" t="s">
        <v>1007</v>
      </c>
      <c r="AQ1" s="96" t="s">
        <v>1008</v>
      </c>
      <c r="AR1" s="96" t="s">
        <v>1009</v>
      </c>
      <c r="AS1" s="96" t="s">
        <v>1010</v>
      </c>
      <c r="AT1" s="96" t="s">
        <v>1148</v>
      </c>
      <c r="AU1" s="96" t="s">
        <v>1149</v>
      </c>
      <c r="AV1" s="0" t="s">
        <v>1013</v>
      </c>
      <c r="AW1" s="0" t="s">
        <v>1014</v>
      </c>
      <c r="AX1" s="0" t="s">
        <v>1015</v>
      </c>
      <c r="AY1" s="0" t="s">
        <v>1016</v>
      </c>
      <c r="AZ1" s="94" t="s">
        <v>1017</v>
      </c>
      <c r="BA1" s="0" t="s">
        <v>1018</v>
      </c>
      <c r="BB1" s="94" t="s">
        <v>1019</v>
      </c>
      <c r="BC1" s="0" t="s">
        <v>1020</v>
      </c>
      <c r="BD1" s="0" t="s">
        <v>1021</v>
      </c>
      <c r="BE1" s="0" t="s">
        <v>1022</v>
      </c>
      <c r="BF1" s="96" t="s">
        <v>1007</v>
      </c>
      <c r="BG1" s="96" t="s">
        <v>1008</v>
      </c>
      <c r="BH1" s="96" t="s">
        <v>1009</v>
      </c>
      <c r="BI1" s="96" t="s">
        <v>1010</v>
      </c>
      <c r="BJ1" s="96" t="s">
        <v>1150</v>
      </c>
      <c r="BK1" s="96" t="s">
        <v>1151</v>
      </c>
      <c r="BL1" s="96" t="s">
        <v>1152</v>
      </c>
      <c r="BM1" s="96" t="s">
        <v>1153</v>
      </c>
      <c r="BN1" s="96" t="s">
        <v>1154</v>
      </c>
      <c r="BO1" s="96" t="s">
        <v>1155</v>
      </c>
      <c r="BP1" s="115" t="s">
        <v>1156</v>
      </c>
      <c r="BQ1" s="115" t="s">
        <v>1022</v>
      </c>
      <c r="BR1" s="115" t="s">
        <v>1157</v>
      </c>
      <c r="BS1" s="115" t="s">
        <v>1158</v>
      </c>
      <c r="BT1" s="115" t="s">
        <v>1159</v>
      </c>
      <c r="BU1" s="115" t="s">
        <v>317</v>
      </c>
      <c r="BV1" s="115" t="s">
        <v>1160</v>
      </c>
    </row>
    <row r="2" customFormat="false" ht="15" hidden="false" customHeight="false" outlineLevel="0" collapsed="false">
      <c r="A2" s="165" t="s">
        <v>320</v>
      </c>
      <c r="B2" s="165" t="n">
        <v>1</v>
      </c>
      <c r="C2" s="165" t="s">
        <v>660</v>
      </c>
      <c r="D2" s="165" t="n">
        <v>10</v>
      </c>
      <c r="E2" s="167" t="n">
        <v>1.36065775836712</v>
      </c>
      <c r="F2" s="169" t="n">
        <v>1.40346423262372</v>
      </c>
      <c r="G2" s="249" t="n">
        <v>428.064742565966</v>
      </c>
      <c r="H2" s="250" t="n">
        <v>1006.42013413496</v>
      </c>
      <c r="I2" s="250" t="n">
        <v>3993.57986586504</v>
      </c>
      <c r="J2" s="249" t="n">
        <v>-2.91712052842671</v>
      </c>
      <c r="K2" s="249" t="n">
        <v>10.1867680711277</v>
      </c>
      <c r="L2" s="249" t="n">
        <v>6.35368519867449</v>
      </c>
      <c r="M2" s="249" t="n">
        <v>11.027069267458</v>
      </c>
      <c r="N2" s="249" t="n">
        <v>8.81058810738571</v>
      </c>
      <c r="O2" s="249" t="n">
        <v>494.968750115025</v>
      </c>
      <c r="P2" s="249" t="n">
        <v>537.571127246813</v>
      </c>
      <c r="Q2" s="249" t="n">
        <v>304.647552639557</v>
      </c>
      <c r="R2" s="249" t="n">
        <v>290.622645271523</v>
      </c>
      <c r="S2" s="249" t="n">
        <v>312.960909736166</v>
      </c>
      <c r="T2" s="249" t="n">
        <v>13.2803038648418</v>
      </c>
      <c r="U2" s="249" t="n">
        <v>32.607882919451</v>
      </c>
      <c r="V2" s="249" t="n">
        <v>15.3710005008512</v>
      </c>
      <c r="W2" s="249" t="n">
        <v>18.6442657689861</v>
      </c>
      <c r="X2" s="249" t="n">
        <v>16.3832598096442</v>
      </c>
      <c r="Y2" s="249" t="n">
        <v>16.1974243932685</v>
      </c>
      <c r="Z2" s="249" t="n">
        <v>22.4211148483233</v>
      </c>
      <c r="AA2" s="249" t="n">
        <v>9.01731530217674</v>
      </c>
      <c r="AB2" s="249" t="n">
        <v>7.61719650152808</v>
      </c>
      <c r="AC2" s="249" t="n">
        <v>7.57267170225848</v>
      </c>
      <c r="AD2" s="249" t="n">
        <v>33.4609901162192</v>
      </c>
      <c r="AE2" s="249" t="n">
        <v>1940.77098500908</v>
      </c>
      <c r="AF2" s="249" t="n">
        <v>96.2867128637743</v>
      </c>
      <c r="AG2" s="249" t="n">
        <v>62.8257227475551</v>
      </c>
      <c r="AH2" s="172" t="n">
        <v>560.210335058696</v>
      </c>
      <c r="AI2" s="172" t="n">
        <v>39.8732403706829</v>
      </c>
      <c r="AJ2" s="172" t="n">
        <v>0.73708909651003</v>
      </c>
      <c r="AK2" s="172" t="n">
        <v>0.696410026808398</v>
      </c>
      <c r="AL2" s="172" t="n">
        <v>529.348567024364</v>
      </c>
      <c r="AM2" s="172" t="n">
        <v>38.2618439914294</v>
      </c>
      <c r="AN2" s="172" t="n">
        <v>-0.252697010501148</v>
      </c>
      <c r="AO2" s="172" t="n">
        <v>-0.109893267879012</v>
      </c>
      <c r="AP2" s="172" t="n">
        <v>510.770553092143</v>
      </c>
      <c r="AQ2" s="172" t="n">
        <v>37.8910890789702</v>
      </c>
      <c r="AR2" s="172" t="n">
        <v>-0.464813259560677</v>
      </c>
      <c r="AS2" s="172" t="n">
        <v>0.696953136774991</v>
      </c>
      <c r="AT2" s="249" t="n">
        <v>180.915284834874</v>
      </c>
      <c r="AU2" s="249" t="n">
        <v>16.4351378506605</v>
      </c>
      <c r="AV2" s="249" t="n">
        <v>11.0078349496535</v>
      </c>
      <c r="AW2" s="172" t="n">
        <v>46.2958172131768</v>
      </c>
      <c r="AX2" s="172" t="n">
        <v>6.41175279599</v>
      </c>
      <c r="AY2" s="172" t="n">
        <v>-2.42270442276836</v>
      </c>
      <c r="AZ2" s="251" t="n">
        <v>61.587044029895</v>
      </c>
      <c r="BA2" s="172" t="n">
        <v>3.39638310072708</v>
      </c>
      <c r="BB2" s="251" t="n">
        <v>1.85602228858722</v>
      </c>
      <c r="BC2" s="252" t="n">
        <v>0.333308856060155</v>
      </c>
      <c r="BD2" s="253" t="n">
        <v>0.60300666632109</v>
      </c>
      <c r="BE2" s="254" t="n">
        <v>0.417592258662133</v>
      </c>
      <c r="BF2" s="172" t="n">
        <v>510.770553092143</v>
      </c>
      <c r="BG2" s="172" t="n">
        <v>37.8910890789702</v>
      </c>
      <c r="BH2" s="172" t="n">
        <v>-0.464813259560677</v>
      </c>
      <c r="BI2" s="172" t="n">
        <v>0.696953136774991</v>
      </c>
      <c r="BJ2" s="169" t="n">
        <v>1.41866245969139</v>
      </c>
      <c r="BK2" s="169" t="n">
        <v>1.08544294954007</v>
      </c>
      <c r="BL2" s="169" t="n">
        <v>-1.30081828525651</v>
      </c>
      <c r="BM2" s="169" t="n">
        <v>1.38985568604548</v>
      </c>
      <c r="BN2" s="169" t="n">
        <v>1.25205270461573</v>
      </c>
      <c r="BO2" s="172" t="n">
        <v>2.59314281002043</v>
      </c>
      <c r="BP2" s="172" t="n">
        <v>28.1241971019174</v>
      </c>
      <c r="BQ2" s="254" t="n">
        <v>0.417592258662133</v>
      </c>
      <c r="BR2" s="172" t="n">
        <v>2.59314281002043</v>
      </c>
      <c r="BS2" s="172" t="n">
        <v>61.587044029895</v>
      </c>
      <c r="BT2" s="172" t="n">
        <v>1.85602228858722</v>
      </c>
      <c r="BU2" s="249" t="n">
        <v>33.4609901162192</v>
      </c>
      <c r="BV2" s="250" t="n">
        <v>1006.42013413496</v>
      </c>
    </row>
    <row r="3" customFormat="false" ht="15" hidden="false" customHeight="false" outlineLevel="0" collapsed="false">
      <c r="A3" s="165" t="s">
        <v>320</v>
      </c>
      <c r="B3" s="165" t="n">
        <v>2</v>
      </c>
      <c r="C3" s="165" t="s">
        <v>660</v>
      </c>
      <c r="D3" s="165" t="n">
        <v>10</v>
      </c>
      <c r="E3" s="167" t="n">
        <v>1.17344200367257</v>
      </c>
      <c r="F3" s="169" t="n">
        <v>1.32073581803109</v>
      </c>
      <c r="G3" s="249" t="n">
        <v>1472.93814358519</v>
      </c>
      <c r="H3" s="250" t="n">
        <v>1013.113631686</v>
      </c>
      <c r="I3" s="250" t="n">
        <v>3986.886368314</v>
      </c>
      <c r="J3" s="249" t="n">
        <v>-0.29535300674601</v>
      </c>
      <c r="K3" s="249" t="n">
        <v>17.118208168676</v>
      </c>
      <c r="L3" s="249" t="n">
        <v>11.9091962520597</v>
      </c>
      <c r="M3" s="249" t="n">
        <v>8.2001520401725</v>
      </c>
      <c r="N3" s="249" t="n">
        <v>7.31291782745404</v>
      </c>
      <c r="O3" s="249" t="n">
        <v>447.148354495979</v>
      </c>
      <c r="P3" s="249" t="n">
        <v>581.015939958179</v>
      </c>
      <c r="Q3" s="249" t="n">
        <v>352.65307543695</v>
      </c>
      <c r="R3" s="249" t="n">
        <v>344.437208666438</v>
      </c>
      <c r="S3" s="249" t="n">
        <v>335.639827345785</v>
      </c>
      <c r="T3" s="249" t="n">
        <v>13.7295997167823</v>
      </c>
      <c r="U3" s="249" t="n">
        <v>29.3603215062752</v>
      </c>
      <c r="V3" s="249" t="n">
        <v>21.9334995191391</v>
      </c>
      <c r="W3" s="249" t="n">
        <v>14.1459869641095</v>
      </c>
      <c r="X3" s="249" t="n">
        <v>17.1224470126006</v>
      </c>
      <c r="Y3" s="249" t="n">
        <v>14.0249527235283</v>
      </c>
      <c r="Z3" s="249" t="n">
        <v>12.2421133375993</v>
      </c>
      <c r="AA3" s="249" t="n">
        <v>10.0243032670794</v>
      </c>
      <c r="AB3" s="249" t="n">
        <v>5.94583492393702</v>
      </c>
      <c r="AC3" s="249" t="n">
        <v>9.80952918514651</v>
      </c>
      <c r="AD3" s="249" t="n">
        <v>44.2451212816162</v>
      </c>
      <c r="AE3" s="249" t="n">
        <v>2060.89440590333</v>
      </c>
      <c r="AF3" s="249" t="n">
        <v>96.2918547189067</v>
      </c>
      <c r="AG3" s="249" t="n">
        <v>52.0467334372905</v>
      </c>
      <c r="AH3" s="172" t="n">
        <v>102.148902049327</v>
      </c>
      <c r="AI3" s="172" t="n">
        <v>3.39966312915573</v>
      </c>
      <c r="AJ3" s="172" t="n">
        <v>0.970201001078691</v>
      </c>
      <c r="AK3" s="172" t="n">
        <v>0.890236307618026</v>
      </c>
      <c r="AL3" s="172" t="n">
        <v>66.2733500715692</v>
      </c>
      <c r="AM3" s="172" t="n">
        <v>-0.612539953444981</v>
      </c>
      <c r="AN3" s="172" t="n">
        <v>0.500556189581963</v>
      </c>
      <c r="AO3" s="172" t="n">
        <v>-0.0274640427897007</v>
      </c>
      <c r="AP3" s="172" t="n">
        <v>81.8039551037353</v>
      </c>
      <c r="AQ3" s="172" t="n">
        <v>2.59329529266107</v>
      </c>
      <c r="AR3" s="172" t="n">
        <v>-0.234007712180827</v>
      </c>
      <c r="AS3" s="172" t="n">
        <v>0.890780459770425</v>
      </c>
      <c r="AT3" s="249" t="n">
        <v>106.649958323628</v>
      </c>
      <c r="AU3" s="249" t="n">
        <v>15.5687461036873</v>
      </c>
      <c r="AV3" s="249" t="n">
        <v>6.8502599768371</v>
      </c>
      <c r="AW3" s="172" t="n">
        <v>-37.229238228657</v>
      </c>
      <c r="AX3" s="172" t="n">
        <v>4.29207931255643</v>
      </c>
      <c r="AY3" s="172" t="n">
        <v>-5.908758199123</v>
      </c>
      <c r="AZ3" s="251" t="n">
        <v>2.56820542835599</v>
      </c>
      <c r="BA3" s="172" t="n">
        <v>4.20425332858959</v>
      </c>
      <c r="BB3" s="251" t="n">
        <v>-2.30824405453853</v>
      </c>
      <c r="BC3" s="252" t="n">
        <v>0.237102445069752</v>
      </c>
      <c r="BD3" s="253" t="n">
        <v>0.252869658851193</v>
      </c>
      <c r="BE3" s="254" t="n">
        <v>0.572946309351905</v>
      </c>
      <c r="BF3" s="172" t="n">
        <v>81.8039551037353</v>
      </c>
      <c r="BG3" s="172" t="n">
        <v>2.59329529266107</v>
      </c>
      <c r="BH3" s="172" t="n">
        <v>-0.234007712180827</v>
      </c>
      <c r="BI3" s="172" t="n">
        <v>0.890780459770425</v>
      </c>
      <c r="BJ3" s="169" t="n">
        <v>-0.18723984609018</v>
      </c>
      <c r="BK3" s="169" t="n">
        <v>-0.300181251231318</v>
      </c>
      <c r="BL3" s="169" t="n">
        <v>-0.367511517727791</v>
      </c>
      <c r="BM3" s="169" t="n">
        <v>1.83927673534295</v>
      </c>
      <c r="BN3" s="169" t="n">
        <v>-0.243710548660749</v>
      </c>
      <c r="BO3" s="172" t="n">
        <v>0.984344120293658</v>
      </c>
      <c r="BP3" s="172" t="n">
        <v>-0.331181285905991</v>
      </c>
      <c r="BQ3" s="254" t="n">
        <v>0.572946309351905</v>
      </c>
      <c r="BR3" s="172" t="n">
        <v>0.984344120293658</v>
      </c>
      <c r="BS3" s="172" t="n">
        <v>2.56820542835599</v>
      </c>
      <c r="BT3" s="172" t="n">
        <v>-2.30824405453853</v>
      </c>
      <c r="BU3" s="249" t="n">
        <v>44.2451212816162</v>
      </c>
      <c r="BV3" s="250" t="n">
        <v>1013.113631686</v>
      </c>
    </row>
    <row r="4" customFormat="false" ht="15" hidden="false" customHeight="false" outlineLevel="0" collapsed="false">
      <c r="A4" s="165" t="s">
        <v>320</v>
      </c>
      <c r="B4" s="165" t="n">
        <v>3</v>
      </c>
      <c r="C4" s="165" t="s">
        <v>660</v>
      </c>
      <c r="D4" s="165" t="n">
        <v>10</v>
      </c>
      <c r="E4" s="167" t="n">
        <v>1.36979719026014</v>
      </c>
      <c r="F4" s="169" t="n">
        <v>1.48550216771859</v>
      </c>
      <c r="G4" s="249" t="n">
        <v>1157.04977458456</v>
      </c>
      <c r="H4" s="250" t="n">
        <v>1387.73642882135</v>
      </c>
      <c r="I4" s="250" t="n">
        <v>3612.26357117865</v>
      </c>
      <c r="J4" s="249" t="n">
        <v>-15.5048250596628</v>
      </c>
      <c r="K4" s="249" t="n">
        <v>1.99606385295282</v>
      </c>
      <c r="L4" s="249" t="n">
        <v>-1.4271869036957</v>
      </c>
      <c r="M4" s="249" t="n">
        <v>-2.94904653928491</v>
      </c>
      <c r="N4" s="249" t="n">
        <v>-1.14357434777953</v>
      </c>
      <c r="O4" s="249" t="n">
        <v>413.20781590652</v>
      </c>
      <c r="P4" s="249" t="n">
        <v>567.764578773998</v>
      </c>
      <c r="Q4" s="249" t="n">
        <v>291.593940765653</v>
      </c>
      <c r="R4" s="249" t="n">
        <v>322.562638364348</v>
      </c>
      <c r="S4" s="249" t="n">
        <v>332.182317920489</v>
      </c>
      <c r="T4" s="249" t="n">
        <v>20.5221072415389</v>
      </c>
      <c r="U4" s="249" t="n">
        <v>34.358492071423</v>
      </c>
      <c r="V4" s="249" t="n">
        <v>16.5647774253295</v>
      </c>
      <c r="W4" s="249" t="n">
        <v>13.5335471393798</v>
      </c>
      <c r="X4" s="249" t="n">
        <v>17.8797115915241</v>
      </c>
      <c r="Y4" s="249" t="n">
        <v>36.0269323012016</v>
      </c>
      <c r="Z4" s="249" t="n">
        <v>32.3624282184702</v>
      </c>
      <c r="AA4" s="249" t="n">
        <v>17.9919643290252</v>
      </c>
      <c r="AB4" s="249" t="n">
        <v>16.4825936786647</v>
      </c>
      <c r="AC4" s="249" t="n">
        <v>19.0232859393036</v>
      </c>
      <c r="AD4" s="249" t="n">
        <v>-19.0285689974701</v>
      </c>
      <c r="AE4" s="249" t="n">
        <v>1927.31129173101</v>
      </c>
      <c r="AF4" s="249" t="n">
        <v>102.858635469195</v>
      </c>
      <c r="AG4" s="249" t="n">
        <v>121.887204466665</v>
      </c>
      <c r="AH4" s="172" t="n">
        <v>468.73912787777</v>
      </c>
      <c r="AI4" s="172" t="n">
        <v>29.4003880384824</v>
      </c>
      <c r="AJ4" s="172" t="n">
        <v>0.652708669973493</v>
      </c>
      <c r="AK4" s="172" t="n">
        <v>0.820503237294495</v>
      </c>
      <c r="AL4" s="172" t="n">
        <v>439.959350364009</v>
      </c>
      <c r="AM4" s="172" t="n">
        <v>27.4944710693021</v>
      </c>
      <c r="AN4" s="172" t="n">
        <v>0.184988218228766</v>
      </c>
      <c r="AO4" s="172" t="n">
        <v>0.129891083824267</v>
      </c>
      <c r="AP4" s="172" t="n">
        <v>425.251036895005</v>
      </c>
      <c r="AQ4" s="172" t="n">
        <v>27.5773016972492</v>
      </c>
      <c r="AR4" s="172" t="n">
        <v>-0.218097890110386</v>
      </c>
      <c r="AS4" s="172" t="n">
        <v>0.820896733254768</v>
      </c>
      <c r="AT4" s="249" t="n">
        <v>118.461090543858</v>
      </c>
      <c r="AU4" s="249" t="n">
        <v>13.5452174791555</v>
      </c>
      <c r="AV4" s="249" t="n">
        <v>8.74560269897148</v>
      </c>
      <c r="AW4" s="172" t="n">
        <v>-15.2032521804907</v>
      </c>
      <c r="AX4" s="172" t="n">
        <v>9.03612436520587</v>
      </c>
      <c r="AY4" s="172" t="n">
        <v>-20.8976846198991</v>
      </c>
      <c r="AZ4" s="251" t="n">
        <v>2.06316265842965</v>
      </c>
      <c r="BA4" s="172" t="n">
        <v>8.02528173082862</v>
      </c>
      <c r="BB4" s="251" t="n">
        <v>-12.3412238860498</v>
      </c>
      <c r="BC4" s="252" t="n">
        <v>0.0896179940009071</v>
      </c>
      <c r="BD4" s="253" t="n">
        <v>0.106162453017003</v>
      </c>
      <c r="BE4" s="254" t="n">
        <v>0.531321258187147</v>
      </c>
      <c r="BF4" s="172" t="n">
        <v>425.251036895005</v>
      </c>
      <c r="BG4" s="172" t="n">
        <v>27.5773016972492</v>
      </c>
      <c r="BH4" s="172" t="n">
        <v>-0.218097890110386</v>
      </c>
      <c r="BI4" s="172" t="n">
        <v>0.820896733254768</v>
      </c>
      <c r="BJ4" s="169" t="n">
        <v>1.09850702359373</v>
      </c>
      <c r="BK4" s="169" t="n">
        <v>0.680572506808144</v>
      </c>
      <c r="BL4" s="169" t="n">
        <v>-0.303177082194995</v>
      </c>
      <c r="BM4" s="169" t="n">
        <v>1.67723963337965</v>
      </c>
      <c r="BN4" s="169" t="n">
        <v>0.889539765200938</v>
      </c>
      <c r="BO4" s="172" t="n">
        <v>3.15314208158653</v>
      </c>
      <c r="BP4" s="172" t="n">
        <v>1.29475876397915</v>
      </c>
      <c r="BQ4" s="254" t="n">
        <v>0.531321258187147</v>
      </c>
      <c r="BR4" s="172" t="n">
        <v>3.15314208158653</v>
      </c>
      <c r="BS4" s="172" t="n">
        <v>2.06316265842965</v>
      </c>
      <c r="BT4" s="172" t="n">
        <v>-12.3412238860498</v>
      </c>
      <c r="BU4" s="249" t="n">
        <v>-19.0285689974701</v>
      </c>
      <c r="BV4" s="250" t="n">
        <v>1387.73642882135</v>
      </c>
    </row>
    <row r="5" customFormat="false" ht="15" hidden="false" customHeight="false" outlineLevel="0" collapsed="false">
      <c r="A5" s="165" t="s">
        <v>320</v>
      </c>
      <c r="B5" s="165" t="n">
        <v>4</v>
      </c>
      <c r="C5" s="165" t="s">
        <v>660</v>
      </c>
      <c r="D5" s="165" t="n">
        <v>10</v>
      </c>
      <c r="E5" s="167" t="n">
        <v>1.01821337300269</v>
      </c>
      <c r="F5" s="169" t="n">
        <v>1.13969604584738</v>
      </c>
      <c r="G5" s="249" t="n">
        <v>1214.82672844689</v>
      </c>
      <c r="H5" s="250" t="n">
        <v>1399.14622629221</v>
      </c>
      <c r="I5" s="250" t="n">
        <v>3600.85377370779</v>
      </c>
      <c r="J5" s="249" t="n">
        <v>-9.3912787407359</v>
      </c>
      <c r="K5" s="249" t="n">
        <v>13.9913695583011</v>
      </c>
      <c r="L5" s="249" t="n">
        <v>1.01693769505124</v>
      </c>
      <c r="M5" s="249" t="n">
        <v>5.4520391010319</v>
      </c>
      <c r="N5" s="249" t="n">
        <v>7.93542316827336</v>
      </c>
      <c r="O5" s="249" t="n">
        <v>399.359977169818</v>
      </c>
      <c r="P5" s="249" t="n">
        <v>597.756618266246</v>
      </c>
      <c r="Q5" s="249" t="n">
        <v>206.709198140416</v>
      </c>
      <c r="R5" s="249" t="n">
        <v>305.011973866226</v>
      </c>
      <c r="S5" s="249" t="n">
        <v>335.776010422198</v>
      </c>
      <c r="T5" s="249" t="n">
        <v>1.70020072273274</v>
      </c>
      <c r="U5" s="249" t="n">
        <v>23.8719617632238</v>
      </c>
      <c r="V5" s="249" t="n">
        <v>4.47492429800654</v>
      </c>
      <c r="W5" s="249" t="n">
        <v>10.5501787975382</v>
      </c>
      <c r="X5" s="249" t="n">
        <v>14.1555088152551</v>
      </c>
      <c r="Y5" s="249" t="n">
        <v>11.0914794634686</v>
      </c>
      <c r="Z5" s="249" t="n">
        <v>9.88059220492271</v>
      </c>
      <c r="AA5" s="249" t="n">
        <v>3.45798660295529</v>
      </c>
      <c r="AB5" s="249" t="n">
        <v>5.09813969650632</v>
      </c>
      <c r="AC5" s="249" t="n">
        <v>6.22008564698177</v>
      </c>
      <c r="AD5" s="249" t="n">
        <v>19.0044907819216</v>
      </c>
      <c r="AE5" s="249" t="n">
        <v>1844.6137778649</v>
      </c>
      <c r="AF5" s="249" t="n">
        <v>54.7527743967564</v>
      </c>
      <c r="AG5" s="249" t="n">
        <v>35.7482836148347</v>
      </c>
      <c r="AH5" s="172" t="n">
        <v>1027.68090411106</v>
      </c>
      <c r="AI5" s="172" t="n">
        <v>70.1171701164531</v>
      </c>
      <c r="AJ5" s="172" t="n">
        <v>0.741537719250125</v>
      </c>
      <c r="AK5" s="172" t="n">
        <v>0.707571592427329</v>
      </c>
      <c r="AL5" s="172" t="n">
        <v>996.780683496696</v>
      </c>
      <c r="AM5" s="172" t="n">
        <v>73.4729350684001</v>
      </c>
      <c r="AN5" s="172" t="n">
        <v>0.328790534960839</v>
      </c>
      <c r="AO5" s="172" t="n">
        <v>-0.356397301529487</v>
      </c>
      <c r="AP5" s="172" t="n">
        <v>977.946659465997</v>
      </c>
      <c r="AQ5" s="172" t="n">
        <v>66.968440372394</v>
      </c>
      <c r="AR5" s="172" t="n">
        <v>-0.232558158051369</v>
      </c>
      <c r="AS5" s="172" t="n">
        <v>-0.508231902963894</v>
      </c>
      <c r="AT5" s="249" t="n">
        <v>136.737667388399</v>
      </c>
      <c r="AU5" s="249" t="n">
        <v>9.47050356780182</v>
      </c>
      <c r="AV5" s="249" t="n">
        <v>14.4382678713394</v>
      </c>
      <c r="AW5" s="172" t="n">
        <v>28.3904469263756</v>
      </c>
      <c r="AX5" s="172" t="n">
        <v>3.73986115613943</v>
      </c>
      <c r="AY5" s="172" t="n">
        <v>-4.46837691276474</v>
      </c>
      <c r="AZ5" s="251" t="n">
        <v>64.5646402788386</v>
      </c>
      <c r="BA5" s="172" t="n">
        <v>2.54340751113592</v>
      </c>
      <c r="BB5" s="251" t="n">
        <v>4.01932369629682</v>
      </c>
      <c r="BC5" s="252" t="n">
        <v>0.345968045711799</v>
      </c>
      <c r="BD5" s="253" t="n">
        <v>0.473068635615542</v>
      </c>
      <c r="BE5" s="254" t="n">
        <v>0.466710978229153</v>
      </c>
      <c r="BF5" s="172" t="n">
        <v>977.946659465997</v>
      </c>
      <c r="BG5" s="172" t="n">
        <v>66.968440372394</v>
      </c>
      <c r="BH5" s="172" t="n">
        <v>-0.232558158051369</v>
      </c>
      <c r="BI5" s="172" t="n">
        <v>-0.508231902963894</v>
      </c>
      <c r="BJ5" s="169" t="n">
        <v>3.16760792525909</v>
      </c>
      <c r="BK5" s="169" t="n">
        <v>2.22688204033465</v>
      </c>
      <c r="BL5" s="169" t="n">
        <v>-0.361649965896474</v>
      </c>
      <c r="BM5" s="169" t="n">
        <v>-1.40456729202874</v>
      </c>
      <c r="BN5" s="169" t="n">
        <v>2.69724498279687</v>
      </c>
      <c r="BO5" s="172" t="n">
        <v>3.62827270766852</v>
      </c>
      <c r="BP5" s="172" t="n">
        <v>-3.05426183635566</v>
      </c>
      <c r="BQ5" s="254" t="n">
        <v>0.466710978229153</v>
      </c>
      <c r="BR5" s="172" t="n">
        <v>3.62827270766852</v>
      </c>
      <c r="BS5" s="172" t="n">
        <v>64.5646402788386</v>
      </c>
      <c r="BT5" s="172" t="n">
        <v>4.01932369629682</v>
      </c>
      <c r="BU5" s="249" t="n">
        <v>19.0044907819216</v>
      </c>
      <c r="BV5" s="250" t="n">
        <v>1399.14622629221</v>
      </c>
    </row>
    <row r="6" customFormat="false" ht="15" hidden="false" customHeight="false" outlineLevel="0" collapsed="false">
      <c r="A6" s="165" t="s">
        <v>320</v>
      </c>
      <c r="B6" s="165" t="n">
        <v>1</v>
      </c>
      <c r="C6" s="165" t="s">
        <v>660</v>
      </c>
      <c r="D6" s="177" t="s">
        <v>335</v>
      </c>
      <c r="E6" s="167" t="n">
        <v>1.36065775836712</v>
      </c>
      <c r="F6" s="169" t="n">
        <v>1.53275836951923</v>
      </c>
      <c r="G6" s="249" t="n">
        <v>1721.0061115211</v>
      </c>
      <c r="H6" s="250" t="n">
        <v>1958.44298280922</v>
      </c>
      <c r="I6" s="250" t="n">
        <v>3041.55701719078</v>
      </c>
      <c r="J6" s="249" t="n">
        <v>31.6839732981338</v>
      </c>
      <c r="K6" s="249" t="n">
        <v>48.3098686532357</v>
      </c>
      <c r="L6" s="249" t="n">
        <v>39.5784599323367</v>
      </c>
      <c r="M6" s="249" t="n">
        <v>27.6848574271926</v>
      </c>
      <c r="N6" s="249" t="n">
        <v>30.374986073569</v>
      </c>
      <c r="O6" s="249" t="n">
        <v>198.987643550346</v>
      </c>
      <c r="P6" s="249" t="n">
        <v>478.893082509944</v>
      </c>
      <c r="Q6" s="249" t="n">
        <v>264.025562229446</v>
      </c>
      <c r="R6" s="249" t="n">
        <v>260.843020036286</v>
      </c>
      <c r="S6" s="249" t="n">
        <v>246.515562360831</v>
      </c>
      <c r="T6" s="249" t="n">
        <v>47.8813976914023</v>
      </c>
      <c r="U6" s="249" t="n">
        <v>70.730983501559</v>
      </c>
      <c r="V6" s="249" t="n">
        <v>48.5957752345135</v>
      </c>
      <c r="W6" s="249" t="n">
        <v>35.3020539287207</v>
      </c>
      <c r="X6" s="249" t="n">
        <v>37.9476577758275</v>
      </c>
      <c r="Y6" s="249" t="n">
        <v>16.1974243932685</v>
      </c>
      <c r="Z6" s="249" t="n">
        <v>22.4211148483233</v>
      </c>
      <c r="AA6" s="249" t="n">
        <v>9.01731530217674</v>
      </c>
      <c r="AB6" s="249" t="n">
        <v>7.61719650152808</v>
      </c>
      <c r="AC6" s="249" t="n">
        <v>7.57267170225848</v>
      </c>
      <c r="AD6" s="249" t="n">
        <v>177.632145384468</v>
      </c>
      <c r="AE6" s="249" t="n">
        <v>1449.26487068685</v>
      </c>
      <c r="AF6" s="249" t="n">
        <v>240.457868132023</v>
      </c>
      <c r="AG6" s="249" t="n">
        <v>62.8257227475551</v>
      </c>
      <c r="AH6" s="172" t="n">
        <v>885.51791494079</v>
      </c>
      <c r="AI6" s="172" t="n">
        <v>81.430329608104</v>
      </c>
      <c r="AJ6" s="172" t="n">
        <v>0.664461190987925</v>
      </c>
      <c r="AK6" s="172" t="n">
        <v>1.53832719485079</v>
      </c>
      <c r="AL6" s="172" t="n">
        <v>854.656146906457</v>
      </c>
      <c r="AM6" s="172" t="n">
        <v>79.8189332288506</v>
      </c>
      <c r="AN6" s="172" t="n">
        <v>-0.325324916023253</v>
      </c>
      <c r="AO6" s="172" t="n">
        <v>0.73202390016338</v>
      </c>
      <c r="AP6" s="172" t="n">
        <v>836.078132974236</v>
      </c>
      <c r="AQ6" s="172" t="n">
        <v>79.4481783163914</v>
      </c>
      <c r="AR6" s="172" t="n">
        <v>-0.537441165082782</v>
      </c>
      <c r="AS6" s="172" t="n">
        <v>1.53887030481738</v>
      </c>
      <c r="AT6" s="249" t="n">
        <v>49.4612470929428</v>
      </c>
      <c r="AU6" s="249" t="n">
        <v>19.8315209513876</v>
      </c>
      <c r="AV6" s="249" t="n">
        <v>2.49407230106988</v>
      </c>
      <c r="AW6" s="172" t="n">
        <v>-85.1582205287544</v>
      </c>
      <c r="AX6" s="172" t="n">
        <v>9.80813589671708</v>
      </c>
      <c r="AY6" s="172" t="n">
        <v>-10.936467071352</v>
      </c>
      <c r="AZ6" s="251" t="n">
        <v>-69.8669937120362</v>
      </c>
      <c r="BA6" s="172" t="n">
        <v>6.79276620145416</v>
      </c>
      <c r="BB6" s="251" t="n">
        <v>-6.65774035999642</v>
      </c>
      <c r="BC6" s="252" t="n">
        <v>0.100325414510193</v>
      </c>
      <c r="BD6" s="253" t="n">
        <v>0.0496222011679055</v>
      </c>
      <c r="BE6" s="254" t="n">
        <v>0.642498883479815</v>
      </c>
      <c r="BF6" s="172" t="n">
        <v>836.078132974236</v>
      </c>
      <c r="BG6" s="172" t="n">
        <v>79.4481783163914</v>
      </c>
      <c r="BH6" s="172" t="n">
        <v>-0.537441165082782</v>
      </c>
      <c r="BI6" s="172" t="n">
        <v>1.53887030481738</v>
      </c>
      <c r="BJ6" s="169" t="n">
        <v>2.63650131957155</v>
      </c>
      <c r="BK6" s="169" t="n">
        <v>2.71677744340641</v>
      </c>
      <c r="BL6" s="169" t="n">
        <v>-1.5945032356605</v>
      </c>
      <c r="BM6" s="169" t="n">
        <v>3.34198137831475</v>
      </c>
      <c r="BN6" s="169" t="n">
        <v>2.67663938148898</v>
      </c>
      <c r="BO6" s="172" t="n">
        <v>7.10075690563222</v>
      </c>
      <c r="BP6" s="172" t="n">
        <v>3.06343102801094</v>
      </c>
      <c r="BQ6" s="254" t="n">
        <v>0.642498883479815</v>
      </c>
      <c r="BR6" s="172" t="n">
        <v>7.10075690563222</v>
      </c>
      <c r="BS6" s="172" t="n">
        <v>-69.8669937120362</v>
      </c>
      <c r="BT6" s="172" t="n">
        <v>-6.65774035999642</v>
      </c>
      <c r="BU6" s="249" t="n">
        <v>177.632145384468</v>
      </c>
      <c r="BV6" s="250" t="n">
        <v>1958.44298280922</v>
      </c>
    </row>
    <row r="7" customFormat="false" ht="15" hidden="false" customHeight="false" outlineLevel="0" collapsed="false">
      <c r="A7" s="165" t="s">
        <v>320</v>
      </c>
      <c r="B7" s="165" t="n">
        <v>2</v>
      </c>
      <c r="C7" s="165" t="s">
        <v>660</v>
      </c>
      <c r="D7" s="177" t="s">
        <v>335</v>
      </c>
      <c r="E7" s="167" t="n">
        <v>1.17344200367257</v>
      </c>
      <c r="F7" s="169" t="n">
        <v>1.36763474236051</v>
      </c>
      <c r="G7" s="249" t="n">
        <v>1941.9273868794</v>
      </c>
      <c r="H7" s="250" t="n">
        <v>1485.42351913211</v>
      </c>
      <c r="I7" s="250" t="n">
        <v>3514.57648086789</v>
      </c>
      <c r="J7" s="249" t="n">
        <v>27.4507583490065</v>
      </c>
      <c r="K7" s="249" t="n">
        <v>48.8100653364637</v>
      </c>
      <c r="L7" s="249" t="n">
        <v>24.6640130301507</v>
      </c>
      <c r="M7" s="249" t="n">
        <v>26.5865511088523</v>
      </c>
      <c r="N7" s="249" t="n">
        <v>25.0119853513299</v>
      </c>
      <c r="O7" s="249" t="n">
        <v>198.504428011544</v>
      </c>
      <c r="P7" s="249" t="n">
        <v>455.377506177488</v>
      </c>
      <c r="Q7" s="249" t="n">
        <v>279.671142146451</v>
      </c>
      <c r="R7" s="249" t="n">
        <v>265.962832577034</v>
      </c>
      <c r="S7" s="249" t="n">
        <v>288.174413599211</v>
      </c>
      <c r="T7" s="249" t="n">
        <v>41.4757110725348</v>
      </c>
      <c r="U7" s="249" t="n">
        <v>61.0521786740629</v>
      </c>
      <c r="V7" s="249" t="n">
        <v>34.6883162972302</v>
      </c>
      <c r="W7" s="249" t="n">
        <v>32.5323860327893</v>
      </c>
      <c r="X7" s="249" t="n">
        <v>34.8215145364764</v>
      </c>
      <c r="Y7" s="249" t="n">
        <v>14.0249527235283</v>
      </c>
      <c r="Z7" s="249" t="n">
        <v>12.2421133375993</v>
      </c>
      <c r="AA7" s="249" t="n">
        <v>10.0243032670794</v>
      </c>
      <c r="AB7" s="249" t="n">
        <v>5.94583492393702</v>
      </c>
      <c r="AC7" s="249" t="n">
        <v>9.80952918514651</v>
      </c>
      <c r="AD7" s="249" t="n">
        <v>152.523373175803</v>
      </c>
      <c r="AE7" s="249" t="n">
        <v>1487.69032251173</v>
      </c>
      <c r="AF7" s="249" t="n">
        <v>204.570106613094</v>
      </c>
      <c r="AG7" s="249" t="n">
        <v>52.0467334372905</v>
      </c>
      <c r="AH7" s="172" t="n">
        <v>667.945716155017</v>
      </c>
      <c r="AI7" s="172" t="n">
        <v>56.444949013295</v>
      </c>
      <c r="AJ7" s="172" t="n">
        <v>0.996847733371681</v>
      </c>
      <c r="AK7" s="172" t="n">
        <v>1.70038955031143</v>
      </c>
      <c r="AL7" s="172" t="n">
        <v>632.07016417726</v>
      </c>
      <c r="AM7" s="172" t="n">
        <v>52.4327459306943</v>
      </c>
      <c r="AN7" s="172" t="n">
        <v>0.527202921874953</v>
      </c>
      <c r="AO7" s="172" t="n">
        <v>0.7826891999037</v>
      </c>
      <c r="AP7" s="172" t="n">
        <v>647.600769209426</v>
      </c>
      <c r="AQ7" s="172" t="n">
        <v>55.6385811768004</v>
      </c>
      <c r="AR7" s="172" t="n">
        <v>-0.207360979887838</v>
      </c>
      <c r="AS7" s="172" t="n">
        <v>1.70093370246383</v>
      </c>
      <c r="AT7" s="249" t="n">
        <v>87.9234770637636</v>
      </c>
      <c r="AU7" s="249" t="n">
        <v>19.7729994322769</v>
      </c>
      <c r="AV7" s="249" t="n">
        <v>4.44664338179465</v>
      </c>
      <c r="AW7" s="172" t="n">
        <v>-55.9557194885212</v>
      </c>
      <c r="AX7" s="172" t="n">
        <v>8.49633264114602</v>
      </c>
      <c r="AY7" s="172" t="n">
        <v>-8.31237479416544</v>
      </c>
      <c r="AZ7" s="251" t="n">
        <v>-16.1582758315083</v>
      </c>
      <c r="BA7" s="172" t="n">
        <v>8.40850665717918</v>
      </c>
      <c r="BB7" s="251" t="n">
        <v>-4.71186064958097</v>
      </c>
      <c r="BC7" s="252" t="n">
        <v>0.0997988246536212</v>
      </c>
      <c r="BD7" s="253" t="n">
        <v>0.0877465967042323</v>
      </c>
      <c r="BE7" s="254" t="n">
        <v>0.515548933932369</v>
      </c>
      <c r="BF7" s="172" t="n">
        <v>647.600769209426</v>
      </c>
      <c r="BG7" s="172" t="n">
        <v>55.6385811768004</v>
      </c>
      <c r="BH7" s="172" t="n">
        <v>-0.207360979887838</v>
      </c>
      <c r="BI7" s="172" t="n">
        <v>1.70093370246383</v>
      </c>
      <c r="BJ7" s="169" t="n">
        <v>1.93090737711331</v>
      </c>
      <c r="BK7" s="169" t="n">
        <v>1.78212543067833</v>
      </c>
      <c r="BL7" s="169" t="n">
        <v>-0.25976031389453</v>
      </c>
      <c r="BM7" s="169" t="n">
        <v>3.71775245690873</v>
      </c>
      <c r="BN7" s="169" t="n">
        <v>1.85651640389582</v>
      </c>
      <c r="BO7" s="172" t="n">
        <v>7.17102495080584</v>
      </c>
      <c r="BP7" s="172" t="n">
        <v>1.07375397462735</v>
      </c>
      <c r="BQ7" s="254" t="n">
        <v>0.515548933932369</v>
      </c>
      <c r="BR7" s="172" t="n">
        <v>7.17102495080584</v>
      </c>
      <c r="BS7" s="172" t="n">
        <v>-16.1582758315083</v>
      </c>
      <c r="BT7" s="172" t="n">
        <v>-4.71186064958097</v>
      </c>
      <c r="BU7" s="249" t="n">
        <v>152.523373175803</v>
      </c>
      <c r="BV7" s="250" t="n">
        <v>1485.42351913211</v>
      </c>
    </row>
    <row r="8" customFormat="false" ht="15" hidden="false" customHeight="false" outlineLevel="0" collapsed="false">
      <c r="A8" s="165" t="s">
        <v>320</v>
      </c>
      <c r="B8" s="165" t="n">
        <v>3</v>
      </c>
      <c r="C8" s="165" t="s">
        <v>660</v>
      </c>
      <c r="D8" s="177" t="s">
        <v>335</v>
      </c>
      <c r="E8" s="167" t="n">
        <v>1.36979719026014</v>
      </c>
      <c r="F8" s="169" t="n">
        <v>1.54053072692168</v>
      </c>
      <c r="G8" s="249" t="n">
        <v>1707.33536661546</v>
      </c>
      <c r="H8" s="250" t="n">
        <v>1775.01795422833</v>
      </c>
      <c r="I8" s="250" t="n">
        <v>3224.98204577167</v>
      </c>
      <c r="J8" s="249" t="n">
        <v>18.4097698895467</v>
      </c>
      <c r="K8" s="249" t="n">
        <v>47.5578643624717</v>
      </c>
      <c r="L8" s="249" t="n">
        <v>24.1896355971075</v>
      </c>
      <c r="M8" s="249" t="n">
        <v>26.4923032154951</v>
      </c>
      <c r="N8" s="249" t="n">
        <v>24.1478709128544</v>
      </c>
      <c r="O8" s="249" t="n">
        <v>213.204179092219</v>
      </c>
      <c r="P8" s="249" t="n">
        <v>450.420251972952</v>
      </c>
      <c r="Q8" s="249" t="n">
        <v>269.807044088758</v>
      </c>
      <c r="R8" s="249" t="n">
        <v>279.19267879121</v>
      </c>
      <c r="S8" s="249" t="n">
        <v>284.333541770247</v>
      </c>
      <c r="T8" s="249" t="n">
        <v>54.4367021907483</v>
      </c>
      <c r="U8" s="249" t="n">
        <v>79.9202925809419</v>
      </c>
      <c r="V8" s="249" t="n">
        <v>42.1815999261326</v>
      </c>
      <c r="W8" s="249" t="n">
        <v>42.9748968941598</v>
      </c>
      <c r="X8" s="249" t="n">
        <v>43.171156852158</v>
      </c>
      <c r="Y8" s="249" t="n">
        <v>36.0269323012016</v>
      </c>
      <c r="Z8" s="249" t="n">
        <v>32.3624282184702</v>
      </c>
      <c r="AA8" s="249" t="n">
        <v>17.9919643290252</v>
      </c>
      <c r="AB8" s="249" t="n">
        <v>16.4825936786647</v>
      </c>
      <c r="AC8" s="249" t="n">
        <v>19.0232859393036</v>
      </c>
      <c r="AD8" s="249" t="n">
        <v>140.797443977475</v>
      </c>
      <c r="AE8" s="249" t="n">
        <v>1496.95769571539</v>
      </c>
      <c r="AF8" s="249" t="n">
        <v>262.684648444141</v>
      </c>
      <c r="AG8" s="249" t="n">
        <v>121.887204466665</v>
      </c>
      <c r="AH8" s="172" t="n">
        <v>324.128697111616</v>
      </c>
      <c r="AI8" s="172" t="n">
        <v>13.3337822570527</v>
      </c>
      <c r="AJ8" s="172" t="n">
        <v>0.799051552970507</v>
      </c>
      <c r="AK8" s="172" t="n">
        <v>1.43835256035923</v>
      </c>
      <c r="AL8" s="172" t="n">
        <v>295.348919597855</v>
      </c>
      <c r="AM8" s="172" t="n">
        <v>11.4278652878724</v>
      </c>
      <c r="AN8" s="172" t="n">
        <v>0.33133110122578</v>
      </c>
      <c r="AO8" s="172" t="n">
        <v>0.747740406889001</v>
      </c>
      <c r="AP8" s="172" t="n">
        <v>280.640606128851</v>
      </c>
      <c r="AQ8" s="172" t="n">
        <v>11.5106959158195</v>
      </c>
      <c r="AR8" s="172" t="n">
        <v>-0.0717550071133713</v>
      </c>
      <c r="AS8" s="172" t="n">
        <v>1.4387460563195</v>
      </c>
      <c r="AT8" s="249" t="n">
        <v>93.4167570511737</v>
      </c>
      <c r="AU8" s="249" t="n">
        <v>21.5704992099841</v>
      </c>
      <c r="AV8" s="249" t="n">
        <v>4.33076472369888</v>
      </c>
      <c r="AW8" s="172" t="n">
        <v>-40.2475856731747</v>
      </c>
      <c r="AX8" s="172" t="n">
        <v>17.0614060960345</v>
      </c>
      <c r="AY8" s="172" t="n">
        <v>-25.3125225951717</v>
      </c>
      <c r="AZ8" s="251" t="n">
        <v>-22.9811708342543</v>
      </c>
      <c r="BA8" s="172" t="n">
        <v>16.0505634616572</v>
      </c>
      <c r="BB8" s="251" t="n">
        <v>-16.7560618613224</v>
      </c>
      <c r="BC8" s="252" t="n">
        <v>0.15737598469716</v>
      </c>
      <c r="BD8" s="253" t="n">
        <v>0.147015541281438</v>
      </c>
      <c r="BE8" s="254" t="n">
        <v>0.543070176134282</v>
      </c>
      <c r="BF8" s="172" t="n">
        <v>280.640606128851</v>
      </c>
      <c r="BG8" s="172" t="n">
        <v>11.5106959158195</v>
      </c>
      <c r="BH8" s="172" t="n">
        <v>-0.0717550071133713</v>
      </c>
      <c r="BI8" s="172" t="n">
        <v>1.4387460563195</v>
      </c>
      <c r="BJ8" s="169" t="n">
        <v>0.557135678373728</v>
      </c>
      <c r="BK8" s="169" t="n">
        <v>0.049873661158552</v>
      </c>
      <c r="BL8" s="169" t="n">
        <v>0.288588603817723</v>
      </c>
      <c r="BM8" s="169" t="n">
        <v>3.10982657101188</v>
      </c>
      <c r="BN8" s="169" t="n">
        <v>0.30350466976614</v>
      </c>
      <c r="BO8" s="172" t="n">
        <v>4.00542451436188</v>
      </c>
      <c r="BP8" s="172" t="n">
        <v>0.178615415805609</v>
      </c>
      <c r="BQ8" s="254" t="n">
        <v>0.543070176134282</v>
      </c>
      <c r="BR8" s="172" t="n">
        <v>4.00542451436188</v>
      </c>
      <c r="BS8" s="172" t="n">
        <v>-22.9811708342543</v>
      </c>
      <c r="BT8" s="172" t="n">
        <v>-16.7560618613224</v>
      </c>
      <c r="BU8" s="249" t="n">
        <v>140.797443977475</v>
      </c>
      <c r="BV8" s="250" t="n">
        <v>1775.01795422833</v>
      </c>
    </row>
    <row r="9" customFormat="false" ht="15" hidden="false" customHeight="false" outlineLevel="0" collapsed="false">
      <c r="A9" s="165" t="s">
        <v>320</v>
      </c>
      <c r="B9" s="165" t="n">
        <v>4</v>
      </c>
      <c r="C9" s="165" t="s">
        <v>660</v>
      </c>
      <c r="D9" s="177" t="s">
        <v>335</v>
      </c>
      <c r="E9" s="167" t="n">
        <v>1.01821337300269</v>
      </c>
      <c r="F9" s="169" t="n">
        <v>1.08787725209796</v>
      </c>
      <c r="G9" s="249" t="n">
        <v>696.638790952704</v>
      </c>
      <c r="H9" s="250" t="n">
        <v>1805.22467294334</v>
      </c>
      <c r="I9" s="250" t="n">
        <v>3194.77532705666</v>
      </c>
      <c r="J9" s="249" t="n">
        <v>26.4609525093597</v>
      </c>
      <c r="K9" s="249" t="n">
        <v>67.6435836950768</v>
      </c>
      <c r="L9" s="249" t="n">
        <v>27.2050263604131</v>
      </c>
      <c r="M9" s="249" t="n">
        <v>27.2869487397599</v>
      </c>
      <c r="N9" s="249" t="n">
        <v>35.252405586372</v>
      </c>
      <c r="O9" s="249" t="n">
        <v>181.182322106995</v>
      </c>
      <c r="P9" s="249" t="n">
        <v>466.235302699827</v>
      </c>
      <c r="Q9" s="249" t="n">
        <v>217.64734246795</v>
      </c>
      <c r="R9" s="249" t="n">
        <v>225.293800481796</v>
      </c>
      <c r="S9" s="249" t="n">
        <v>229.524801892745</v>
      </c>
      <c r="T9" s="249" t="n">
        <v>37.5524319728284</v>
      </c>
      <c r="U9" s="249" t="n">
        <v>77.5241758999995</v>
      </c>
      <c r="V9" s="249" t="n">
        <v>30.6630129633684</v>
      </c>
      <c r="W9" s="249" t="n">
        <v>32.3850884362662</v>
      </c>
      <c r="X9" s="249" t="n">
        <v>41.4724912333537</v>
      </c>
      <c r="Y9" s="249" t="n">
        <v>11.0914794634686</v>
      </c>
      <c r="Z9" s="249" t="n">
        <v>9.88059220492271</v>
      </c>
      <c r="AA9" s="249" t="n">
        <v>3.45798660295529</v>
      </c>
      <c r="AB9" s="249" t="n">
        <v>5.09813969650632</v>
      </c>
      <c r="AC9" s="249" t="n">
        <v>6.22008564698177</v>
      </c>
      <c r="AD9" s="249" t="n">
        <v>183.848916890982</v>
      </c>
      <c r="AE9" s="249" t="n">
        <v>1319.88356964931</v>
      </c>
      <c r="AF9" s="249" t="n">
        <v>219.597200505816</v>
      </c>
      <c r="AG9" s="249" t="n">
        <v>35.7482836148347</v>
      </c>
      <c r="AH9" s="172" t="n">
        <v>443.755480739888</v>
      </c>
      <c r="AI9" s="172" t="n">
        <v>29.698179780271</v>
      </c>
      <c r="AJ9" s="172" t="n">
        <v>0.984760257178604</v>
      </c>
      <c r="AK9" s="172" t="n">
        <v>1.62799129532477</v>
      </c>
      <c r="AL9" s="172" t="n">
        <v>412.855260125522</v>
      </c>
      <c r="AM9" s="172" t="n">
        <v>33.053944732218</v>
      </c>
      <c r="AN9" s="172" t="n">
        <v>0.572013072889318</v>
      </c>
      <c r="AO9" s="172" t="n">
        <v>0.564022401367958</v>
      </c>
      <c r="AP9" s="172" t="n">
        <v>394.021236094822</v>
      </c>
      <c r="AQ9" s="172" t="n">
        <v>26.5494500362119</v>
      </c>
      <c r="AR9" s="172" t="n">
        <v>0.0106643798771099</v>
      </c>
      <c r="AS9" s="172" t="n">
        <v>0.412187799933551</v>
      </c>
      <c r="AT9" s="249" t="n">
        <v>66.1691655459464</v>
      </c>
      <c r="AU9" s="249" t="n">
        <v>12.0139110789377</v>
      </c>
      <c r="AV9" s="249" t="n">
        <v>5.50771227714107</v>
      </c>
      <c r="AW9" s="172" t="n">
        <v>-42.1780549160765</v>
      </c>
      <c r="AX9" s="172" t="n">
        <v>6.28326866727534</v>
      </c>
      <c r="AY9" s="172" t="n">
        <v>-13.3989325069631</v>
      </c>
      <c r="AZ9" s="251" t="n">
        <v>-6.00386156361346</v>
      </c>
      <c r="BA9" s="172" t="n">
        <v>5.08681502227183</v>
      </c>
      <c r="BB9" s="251" t="n">
        <v>-4.91123189790156</v>
      </c>
      <c r="BC9" s="252" t="n">
        <v>0.0420054328935693</v>
      </c>
      <c r="BD9" s="253" t="n">
        <v>0.0277946444296373</v>
      </c>
      <c r="BE9" s="254" t="n">
        <v>0.597191647325532</v>
      </c>
      <c r="BF9" s="172" t="n">
        <v>394.021236094822</v>
      </c>
      <c r="BG9" s="172" t="n">
        <v>26.5494500362119</v>
      </c>
      <c r="BH9" s="172" t="n">
        <v>0.0106643798771099</v>
      </c>
      <c r="BI9" s="172" t="n">
        <v>0.412187799933551</v>
      </c>
      <c r="BJ9" s="169" t="n">
        <v>0.981593470535533</v>
      </c>
      <c r="BK9" s="169" t="n">
        <v>0.640223918877733</v>
      </c>
      <c r="BL9" s="169" t="n">
        <v>0.621867298922866</v>
      </c>
      <c r="BM9" s="169" t="n">
        <v>0.729579650092384</v>
      </c>
      <c r="BN9" s="169" t="n">
        <v>0.810908694706633</v>
      </c>
      <c r="BO9" s="172" t="n">
        <v>2.97326433842852</v>
      </c>
      <c r="BP9" s="172" t="n">
        <v>1.20005997319763</v>
      </c>
      <c r="BQ9" s="254" t="n">
        <v>0.597191647325532</v>
      </c>
      <c r="BR9" s="172" t="n">
        <v>2.97326433842852</v>
      </c>
      <c r="BS9" s="172" t="n">
        <v>-6.00386156361346</v>
      </c>
      <c r="BT9" s="172" t="n">
        <v>-4.91123189790156</v>
      </c>
      <c r="BU9" s="249" t="n">
        <v>183.848916890982</v>
      </c>
      <c r="BV9" s="250" t="n">
        <v>1805.22467294334</v>
      </c>
    </row>
    <row r="10" customFormat="false" ht="15" hidden="false" customHeight="false" outlineLevel="0" collapsed="false">
      <c r="A10" s="165" t="s">
        <v>320</v>
      </c>
      <c r="B10" s="165" t="n">
        <v>1</v>
      </c>
      <c r="C10" s="165" t="s">
        <v>334</v>
      </c>
      <c r="D10" s="165" t="n">
        <v>10</v>
      </c>
      <c r="E10" s="167" t="n">
        <v>1.78172273927855</v>
      </c>
      <c r="F10" s="169" t="n">
        <v>1.97829424664495</v>
      </c>
      <c r="G10" s="249" t="n">
        <v>1965.71507366405</v>
      </c>
      <c r="H10" s="250" t="n">
        <v>933.010436226227</v>
      </c>
      <c r="I10" s="250" t="n">
        <v>816.989563773773</v>
      </c>
      <c r="J10" s="249" t="n">
        <v>-48.1975272786969</v>
      </c>
      <c r="K10" s="249" t="n">
        <v>-32.9679173613556</v>
      </c>
      <c r="L10" s="249" t="n">
        <v>-23.0351682886588</v>
      </c>
      <c r="M10" s="249" t="n">
        <v>-17.9112321718926</v>
      </c>
      <c r="N10" s="249" t="n">
        <v>-32.5341003470323</v>
      </c>
      <c r="O10" s="249" t="n">
        <v>143.730733916697</v>
      </c>
      <c r="P10" s="249" t="n">
        <v>144.882335365385</v>
      </c>
      <c r="Q10" s="249" t="n">
        <v>154.621014405663</v>
      </c>
      <c r="R10" s="249" t="n">
        <v>160.910858611183</v>
      </c>
      <c r="S10" s="249" t="n">
        <v>185.370972675551</v>
      </c>
      <c r="T10" s="249" t="n">
        <v>68.3923096610651</v>
      </c>
      <c r="U10" s="249" t="n">
        <v>71.9443764508222</v>
      </c>
      <c r="V10" s="249" t="n">
        <v>55.750638714544</v>
      </c>
      <c r="W10" s="249" t="n">
        <v>43.6822783476847</v>
      </c>
      <c r="X10" s="249" t="n">
        <v>34.7046639113158</v>
      </c>
      <c r="Y10" s="249" t="n">
        <v>116.589836939762</v>
      </c>
      <c r="Z10" s="249" t="n">
        <v>104.912293812178</v>
      </c>
      <c r="AA10" s="249" t="n">
        <v>78.7858070032029</v>
      </c>
      <c r="AB10" s="249" t="n">
        <v>61.5935105195772</v>
      </c>
      <c r="AC10" s="249" t="n">
        <v>67.2387642583481</v>
      </c>
      <c r="AD10" s="249" t="n">
        <v>-154.645945447636</v>
      </c>
      <c r="AE10" s="249" t="n">
        <v>789.515914974479</v>
      </c>
      <c r="AF10" s="249" t="n">
        <v>274.474267085432</v>
      </c>
      <c r="AG10" s="249" t="n">
        <v>429.120212533068</v>
      </c>
      <c r="AH10" s="255" t="n">
        <v>204.754583867087</v>
      </c>
      <c r="AI10" s="255" t="n">
        <v>11.2218630202354</v>
      </c>
      <c r="AJ10" s="255" t="n">
        <v>0.517972997233915</v>
      </c>
      <c r="AK10" s="255" t="n">
        <v>0.909113655801554</v>
      </c>
      <c r="AL10" s="256" t="n">
        <v>153.698208216478</v>
      </c>
      <c r="AM10" s="256" t="n">
        <v>7.15042723062076</v>
      </c>
      <c r="AN10" s="256" t="n">
        <v>-0.250132504239989</v>
      </c>
      <c r="AO10" s="256" t="n">
        <v>-0.434015535587694</v>
      </c>
      <c r="AP10" s="172" t="n">
        <v>103.341641931807</v>
      </c>
      <c r="AQ10" s="172" t="n">
        <v>2.92619843388826</v>
      </c>
      <c r="AR10" s="172" t="n">
        <v>-0.0362307936973606</v>
      </c>
      <c r="AS10" s="172" t="n">
        <v>-0.00739344657043539</v>
      </c>
      <c r="AT10" s="249" t="n">
        <v>284.901189960565</v>
      </c>
      <c r="AU10" s="249" t="n">
        <v>23.074664496268</v>
      </c>
      <c r="AV10" s="249" t="n">
        <v>12.3469266479105</v>
      </c>
      <c r="AW10" s="172" t="n">
        <v>77.5516569850022</v>
      </c>
      <c r="AX10" s="172" t="n">
        <v>8.06449072094559</v>
      </c>
      <c r="AY10" s="172" t="n">
        <v>-1.46700622716774</v>
      </c>
      <c r="AZ10" s="251" t="n">
        <v>110.947995899293</v>
      </c>
      <c r="BA10" s="172" t="n">
        <v>16.7207861336534</v>
      </c>
      <c r="BB10" s="251" t="n">
        <v>-15.0305559121574</v>
      </c>
      <c r="BC10" s="252" t="n">
        <v>0.414304471907845</v>
      </c>
      <c r="BD10" s="253" t="n">
        <v>1.18035837052529</v>
      </c>
      <c r="BE10" s="254" t="n">
        <v>0.086408749785935</v>
      </c>
      <c r="BF10" s="172" t="n">
        <v>103.341641931807</v>
      </c>
      <c r="BG10" s="172" t="n">
        <v>2.92619843388826</v>
      </c>
      <c r="BH10" s="172" t="n">
        <v>-0.0362307936973606</v>
      </c>
      <c r="BI10" s="172" t="n">
        <v>-0.00739344657043539</v>
      </c>
      <c r="BJ10" s="169" t="n">
        <v>-0.10661020942244</v>
      </c>
      <c r="BK10" s="169" t="n">
        <v>-0.287113050657941</v>
      </c>
      <c r="BL10" s="169" t="n">
        <v>0.432237615588364</v>
      </c>
      <c r="BM10" s="169" t="n">
        <v>-0.24328960876748</v>
      </c>
      <c r="BN10" s="169" t="n">
        <v>-0.196861630040191</v>
      </c>
      <c r="BO10" s="172" t="n">
        <v>-0.204775253259497</v>
      </c>
      <c r="BP10" s="172" t="n">
        <v>-2.08376508810499</v>
      </c>
      <c r="BQ10" s="254" t="n">
        <v>0.086408749785935</v>
      </c>
      <c r="BR10" s="172" t="n">
        <v>-0.204775253259497</v>
      </c>
      <c r="BS10" s="172" t="n">
        <v>110.947995899293</v>
      </c>
      <c r="BT10" s="172" t="n">
        <v>-15.0305559121574</v>
      </c>
      <c r="BU10" s="249" t="n">
        <v>-154.645945447636</v>
      </c>
      <c r="BV10" s="250" t="n">
        <v>933.010436226227</v>
      </c>
    </row>
    <row r="11" customFormat="false" ht="15" hidden="false" customHeight="false" outlineLevel="0" collapsed="false">
      <c r="A11" s="165" t="s">
        <v>320</v>
      </c>
      <c r="B11" s="165" t="n">
        <v>2</v>
      </c>
      <c r="C11" s="165" t="s">
        <v>334</v>
      </c>
      <c r="D11" s="165" t="n">
        <v>10</v>
      </c>
      <c r="E11" s="167" t="n">
        <v>1.73657510610172</v>
      </c>
      <c r="F11" s="169" t="n">
        <v>1.87744353753596</v>
      </c>
      <c r="G11" s="249" t="n">
        <v>1408.68431434245</v>
      </c>
      <c r="H11" s="250" t="n">
        <v>973.526529572695</v>
      </c>
      <c r="I11" s="250" t="n">
        <v>776.473470427305</v>
      </c>
      <c r="J11" s="249" t="n">
        <v>-37.3584156560172</v>
      </c>
      <c r="K11" s="249" t="n">
        <v>-11.2711273001518</v>
      </c>
      <c r="L11" s="249" t="n">
        <v>-13.8420500958092</v>
      </c>
      <c r="M11" s="249" t="n">
        <v>-12.3572073922962</v>
      </c>
      <c r="N11" s="249" t="n">
        <v>-7.67637958470337</v>
      </c>
      <c r="O11" s="249" t="n">
        <v>154.030156828633</v>
      </c>
      <c r="P11" s="249" t="n">
        <v>167.518819565602</v>
      </c>
      <c r="Q11" s="249" t="n">
        <v>159.349272776997</v>
      </c>
      <c r="R11" s="249" t="n">
        <v>169.205673408226</v>
      </c>
      <c r="S11" s="249" t="n">
        <v>184.340416790354</v>
      </c>
      <c r="T11" s="249" t="n">
        <v>70.4976527804047</v>
      </c>
      <c r="U11" s="249" t="n">
        <v>74.6978529390784</v>
      </c>
      <c r="V11" s="249" t="n">
        <v>52.6017860842445</v>
      </c>
      <c r="W11" s="249" t="n">
        <v>37.1333716367809</v>
      </c>
      <c r="X11" s="249" t="n">
        <v>36.9554095422879</v>
      </c>
      <c r="Y11" s="249" t="n">
        <v>107.856068436422</v>
      </c>
      <c r="Z11" s="249" t="n">
        <v>85.9689802392302</v>
      </c>
      <c r="AA11" s="249" t="n">
        <v>66.4438361800537</v>
      </c>
      <c r="AB11" s="249" t="n">
        <v>49.4905790290771</v>
      </c>
      <c r="AC11" s="249" t="n">
        <v>44.6317891269912</v>
      </c>
      <c r="AD11" s="249" t="n">
        <v>-82.5051800289777</v>
      </c>
      <c r="AE11" s="249" t="n">
        <v>834.444339369811</v>
      </c>
      <c r="AF11" s="249" t="n">
        <v>271.886072982796</v>
      </c>
      <c r="AG11" s="249" t="n">
        <v>354.391253011774</v>
      </c>
      <c r="AH11" s="257" t="n">
        <v>106.370254652405</v>
      </c>
      <c r="AI11" s="255" t="n">
        <v>6.23794856689238</v>
      </c>
      <c r="AJ11" s="255" t="n">
        <v>0.559719079939668</v>
      </c>
      <c r="AK11" s="258" t="n">
        <v>0.989044449635399</v>
      </c>
      <c r="AL11" s="256" t="n">
        <v>69.4130496193928</v>
      </c>
      <c r="AM11" s="256" t="n">
        <v>2.510055416716</v>
      </c>
      <c r="AN11" s="256" t="n">
        <v>-0.192592141662057</v>
      </c>
      <c r="AO11" s="256" t="n">
        <v>-0.482421989261875</v>
      </c>
      <c r="AP11" s="172" t="n">
        <v>-41.4480071673899</v>
      </c>
      <c r="AQ11" s="172" t="n">
        <v>-7.12346137761912</v>
      </c>
      <c r="AR11" s="172" t="n">
        <v>-0.177085022852895</v>
      </c>
      <c r="AS11" s="172" t="n">
        <v>0.0741675455366526</v>
      </c>
      <c r="AT11" s="249" t="n">
        <v>262.31566348628</v>
      </c>
      <c r="AU11" s="249" t="n">
        <v>23.6214916211302</v>
      </c>
      <c r="AV11" s="249" t="n">
        <v>11.1049576247602</v>
      </c>
      <c r="AW11" s="172" t="n">
        <v>39.5426763635724</v>
      </c>
      <c r="AX11" s="172" t="n">
        <v>7.92460041028497</v>
      </c>
      <c r="AY11" s="172" t="n">
        <v>-3.08721483348996</v>
      </c>
      <c r="AZ11" s="251" t="n">
        <v>94.1282293427432</v>
      </c>
      <c r="BA11" s="172" t="n">
        <v>17.2676132585157</v>
      </c>
      <c r="BB11" s="251" t="n">
        <v>-15.3650854804291</v>
      </c>
      <c r="BC11" s="252" t="n">
        <v>0.406712282464311</v>
      </c>
      <c r="BD11" s="253" t="n">
        <v>1.06687002222645</v>
      </c>
      <c r="BE11" s="254" t="n">
        <v>0.0925292958927307</v>
      </c>
      <c r="BF11" s="172" t="n">
        <v>-41.4480071673899</v>
      </c>
      <c r="BG11" s="172" t="n">
        <v>-7.12346137761912</v>
      </c>
      <c r="BH11" s="172" t="n">
        <v>-0.177085022852895</v>
      </c>
      <c r="BI11" s="172" t="n">
        <v>0.0741675455366526</v>
      </c>
      <c r="BJ11" s="169" t="n">
        <v>-0.648652485982137</v>
      </c>
      <c r="BK11" s="169" t="n">
        <v>-0.681615095988188</v>
      </c>
      <c r="BL11" s="169" t="n">
        <v>-0.137333639514745</v>
      </c>
      <c r="BM11" s="169" t="n">
        <v>-0.0541768145131162</v>
      </c>
      <c r="BN11" s="169" t="n">
        <v>-0.665133790985163</v>
      </c>
      <c r="BO11" s="172" t="n">
        <v>-1.52177803599819</v>
      </c>
      <c r="BP11" s="172" t="n">
        <v>6.94618781373051</v>
      </c>
      <c r="BQ11" s="254" t="n">
        <v>0.0925292958927307</v>
      </c>
      <c r="BR11" s="172" t="n">
        <v>-1.52177803599819</v>
      </c>
      <c r="BS11" s="172" t="n">
        <v>94.1282293427432</v>
      </c>
      <c r="BT11" s="172" t="n">
        <v>-15.3650854804291</v>
      </c>
      <c r="BU11" s="249" t="n">
        <v>-82.5051800289777</v>
      </c>
      <c r="BV11" s="250" t="n">
        <v>973.526529572695</v>
      </c>
    </row>
    <row r="12" customFormat="false" ht="15" hidden="false" customHeight="false" outlineLevel="0" collapsed="false">
      <c r="A12" s="165" t="s">
        <v>320</v>
      </c>
      <c r="B12" s="165" t="n">
        <v>3</v>
      </c>
      <c r="C12" s="165" t="s">
        <v>334</v>
      </c>
      <c r="D12" s="165" t="n">
        <v>10</v>
      </c>
      <c r="E12" s="167" t="n">
        <v>1.4813102126121</v>
      </c>
      <c r="F12" s="169" t="n">
        <v>1.62170468466317</v>
      </c>
      <c r="G12" s="249" t="n">
        <v>1403.94472051075</v>
      </c>
      <c r="H12" s="250" t="n">
        <v>881.19111107444</v>
      </c>
      <c r="I12" s="250" t="n">
        <v>868.80888892556</v>
      </c>
      <c r="J12" s="249" t="n">
        <v>-23.9192872058351</v>
      </c>
      <c r="K12" s="249" t="n">
        <v>-16.7777846317022</v>
      </c>
      <c r="L12" s="249" t="n">
        <v>-20.7497824898522</v>
      </c>
      <c r="M12" s="249" t="n">
        <v>-16.8873941840806</v>
      </c>
      <c r="N12" s="249" t="n">
        <v>-17.8586405426461</v>
      </c>
      <c r="O12" s="249" t="n">
        <v>148.951098484052</v>
      </c>
      <c r="P12" s="249" t="n">
        <v>156.82525430086</v>
      </c>
      <c r="Q12" s="249" t="n">
        <v>162.025662159998</v>
      </c>
      <c r="R12" s="249" t="n">
        <v>165.276780407196</v>
      </c>
      <c r="S12" s="249" t="n">
        <v>179.957794673391</v>
      </c>
      <c r="T12" s="249" t="n">
        <v>48.9495168948902</v>
      </c>
      <c r="U12" s="249" t="n">
        <v>57.947711358161</v>
      </c>
      <c r="V12" s="249" t="n">
        <v>44.0696956066587</v>
      </c>
      <c r="W12" s="249" t="n">
        <v>31.9238664823186</v>
      </c>
      <c r="X12" s="249" t="n">
        <v>29.5951664473698</v>
      </c>
      <c r="Y12" s="249" t="n">
        <v>72.8688041007252</v>
      </c>
      <c r="Z12" s="249" t="n">
        <v>74.7254959898632</v>
      </c>
      <c r="AA12" s="249" t="n">
        <v>64.8194780965109</v>
      </c>
      <c r="AB12" s="249" t="n">
        <v>48.8112606663991</v>
      </c>
      <c r="AC12" s="249" t="n">
        <v>47.4538069900159</v>
      </c>
      <c r="AD12" s="249" t="n">
        <v>-96.1928890541162</v>
      </c>
      <c r="AE12" s="249" t="n">
        <v>813.036590025496</v>
      </c>
      <c r="AF12" s="249" t="n">
        <v>212.485956789398</v>
      </c>
      <c r="AG12" s="249" t="n">
        <v>308.678845843514</v>
      </c>
      <c r="AH12" s="255" t="n">
        <v>121.79579072776</v>
      </c>
      <c r="AI12" s="255" t="n">
        <v>8.23011213826225</v>
      </c>
      <c r="AJ12" s="255" t="n">
        <v>0.444762229885666</v>
      </c>
      <c r="AK12" s="258" t="n">
        <v>1.03504025225469</v>
      </c>
      <c r="AL12" s="256" t="n">
        <v>84.8850737103874</v>
      </c>
      <c r="AM12" s="256" t="n">
        <v>6.39109149253535</v>
      </c>
      <c r="AN12" s="256" t="n">
        <v>-0.444462475722925</v>
      </c>
      <c r="AO12" s="256" t="n">
        <v>-0.659055968556603</v>
      </c>
      <c r="AP12" s="172" t="n">
        <v>29.7016410179323</v>
      </c>
      <c r="AQ12" s="172" t="n">
        <v>2.44800975820798</v>
      </c>
      <c r="AR12" s="172" t="n">
        <v>-0.35554188326496</v>
      </c>
      <c r="AS12" s="172" t="n">
        <v>0.00761215437280161</v>
      </c>
      <c r="AT12" s="249" t="n">
        <v>221.275471791877</v>
      </c>
      <c r="AU12" s="249" t="n">
        <v>20.1286006932986</v>
      </c>
      <c r="AV12" s="249" t="n">
        <v>10.9930876548982</v>
      </c>
      <c r="AW12" s="172" t="n">
        <v>78.4012271702555</v>
      </c>
      <c r="AX12" s="172" t="n">
        <v>8.48967084062527</v>
      </c>
      <c r="AY12" s="172" t="n">
        <v>-1.2824605638931</v>
      </c>
      <c r="AZ12" s="251" t="n">
        <v>57.4233405824659</v>
      </c>
      <c r="BA12" s="172" t="n">
        <v>13.1575945752849</v>
      </c>
      <c r="BB12" s="251" t="n">
        <v>-12.5117161618712</v>
      </c>
      <c r="BC12" s="252" t="n">
        <v>0.435605967895378</v>
      </c>
      <c r="BD12" s="253" t="n">
        <v>0.963889160614067</v>
      </c>
      <c r="BE12" s="254" t="n">
        <v>0.112422188348415</v>
      </c>
      <c r="BF12" s="172" t="n">
        <v>29.7016410179323</v>
      </c>
      <c r="BG12" s="172" t="n">
        <v>2.44800975820798</v>
      </c>
      <c r="BH12" s="172" t="n">
        <v>-0.35554188326496</v>
      </c>
      <c r="BI12" s="172" t="n">
        <v>0.00761215437280161</v>
      </c>
      <c r="BJ12" s="169" t="n">
        <v>-0.382292856556062</v>
      </c>
      <c r="BK12" s="169" t="n">
        <v>-0.305884473188445</v>
      </c>
      <c r="BL12" s="169" t="n">
        <v>-0.85895838998229</v>
      </c>
      <c r="BM12" s="169" t="n">
        <v>-0.208496614585708</v>
      </c>
      <c r="BN12" s="169" t="n">
        <v>-0.344088664872253</v>
      </c>
      <c r="BO12" s="172" t="n">
        <v>-1.7556323343125</v>
      </c>
      <c r="BP12" s="172" t="n">
        <v>0.644689777835661</v>
      </c>
      <c r="BQ12" s="254" t="n">
        <v>0.112422188348415</v>
      </c>
      <c r="BR12" s="172" t="n">
        <v>-1.7556323343125</v>
      </c>
      <c r="BS12" s="172" t="n">
        <v>57.4233405824659</v>
      </c>
      <c r="BT12" s="172" t="n">
        <v>-12.5117161618712</v>
      </c>
      <c r="BU12" s="249" t="n">
        <v>-96.1928890541162</v>
      </c>
      <c r="BV12" s="250" t="n">
        <v>881.19111107444</v>
      </c>
    </row>
    <row r="13" customFormat="false" ht="15" hidden="false" customHeight="false" outlineLevel="0" collapsed="false">
      <c r="A13" s="165" t="s">
        <v>320</v>
      </c>
      <c r="B13" s="165" t="n">
        <v>4</v>
      </c>
      <c r="C13" s="165" t="s">
        <v>334</v>
      </c>
      <c r="D13" s="165" t="n">
        <v>10</v>
      </c>
      <c r="E13" s="167" t="n">
        <v>1.59516554382762</v>
      </c>
      <c r="F13" s="169" t="n">
        <v>1.50902777261359</v>
      </c>
      <c r="G13" s="249" t="n">
        <v>-861.377712140294</v>
      </c>
      <c r="H13" s="250" t="n">
        <v>839.528316548344</v>
      </c>
      <c r="I13" s="250" t="n">
        <v>910.471683451656</v>
      </c>
      <c r="J13" s="249" t="n">
        <v>-19.6758794468864</v>
      </c>
      <c r="K13" s="249" t="n">
        <v>-16.5088184953856</v>
      </c>
      <c r="L13" s="249" t="n">
        <v>-17.5774368103527</v>
      </c>
      <c r="M13" s="249" t="n">
        <v>-18.1412814653156</v>
      </c>
      <c r="N13" s="249" t="n">
        <v>-20.220367735068</v>
      </c>
      <c r="O13" s="249" t="n">
        <v>161.126504352515</v>
      </c>
      <c r="P13" s="249" t="n">
        <v>177.853377721638</v>
      </c>
      <c r="Q13" s="249" t="n">
        <v>170.088466621438</v>
      </c>
      <c r="R13" s="249" t="n">
        <v>173.308910864481</v>
      </c>
      <c r="S13" s="249" t="n">
        <v>190.507573147896</v>
      </c>
      <c r="T13" s="249" t="n">
        <v>56.8886308631053</v>
      </c>
      <c r="U13" s="249" t="n">
        <v>62.128777866947</v>
      </c>
      <c r="V13" s="249" t="n">
        <v>46.1430391174581</v>
      </c>
      <c r="W13" s="249" t="n">
        <v>33.0243997811686</v>
      </c>
      <c r="X13" s="249" t="n">
        <v>30.9734512843332</v>
      </c>
      <c r="Y13" s="249" t="n">
        <v>76.5645103099917</v>
      </c>
      <c r="Z13" s="249" t="n">
        <v>78.6375963623326</v>
      </c>
      <c r="AA13" s="249" t="n">
        <v>63.7204759278108</v>
      </c>
      <c r="AB13" s="249" t="n">
        <v>51.1656812464843</v>
      </c>
      <c r="AC13" s="249" t="n">
        <v>51.1938190194012</v>
      </c>
      <c r="AD13" s="249" t="n">
        <v>-92.1237839530084</v>
      </c>
      <c r="AE13" s="249" t="n">
        <v>872.884832707968</v>
      </c>
      <c r="AF13" s="249" t="n">
        <v>229.158298913012</v>
      </c>
      <c r="AG13" s="249" t="n">
        <v>321.282082866021</v>
      </c>
      <c r="AH13" s="255" t="n">
        <v>32.7732438391653</v>
      </c>
      <c r="AI13" s="255" t="n">
        <v>1.1320125833254</v>
      </c>
      <c r="AJ13" s="255" t="n">
        <v>0.728145859179659</v>
      </c>
      <c r="AK13" s="258" t="n">
        <v>1.14128113132327</v>
      </c>
      <c r="AL13" s="256" t="n">
        <v>-8.86818872783282</v>
      </c>
      <c r="AM13" s="256" t="n">
        <v>-2.08077061184722</v>
      </c>
      <c r="AN13" s="256" t="n">
        <v>-0.0750679503817477</v>
      </c>
      <c r="AO13" s="256" t="n">
        <v>-0.361616152376001</v>
      </c>
      <c r="AP13" s="172" t="n">
        <v>-45.2225686373281</v>
      </c>
      <c r="AQ13" s="172" t="n">
        <v>-7.1319646760255</v>
      </c>
      <c r="AR13" s="172" t="n">
        <v>0.203156697420918</v>
      </c>
      <c r="AS13" s="172" t="n">
        <v>0.0579231357451322</v>
      </c>
      <c r="AT13" s="249" t="n">
        <v>209.972064039411</v>
      </c>
      <c r="AU13" s="249" t="n">
        <v>16.5151058684466</v>
      </c>
      <c r="AV13" s="249" t="n">
        <v>12.7139399354732</v>
      </c>
      <c r="AW13" s="172" t="n">
        <v>88.8485556905684</v>
      </c>
      <c r="AX13" s="172" t="n">
        <v>6.72964525930101</v>
      </c>
      <c r="AY13" s="172" t="n">
        <v>0.336034266358393</v>
      </c>
      <c r="AZ13" s="251" t="n">
        <v>57.8234786177138</v>
      </c>
      <c r="BA13" s="172" t="n">
        <v>10.7783552612312</v>
      </c>
      <c r="BB13" s="251" t="n">
        <v>-13.8077961201838</v>
      </c>
      <c r="BC13" s="252" t="n">
        <v>0.407849527173824</v>
      </c>
      <c r="BD13" s="253" t="n">
        <v>0.856370070381857</v>
      </c>
      <c r="BE13" s="254" t="n">
        <v>0.132649391599227</v>
      </c>
      <c r="BF13" s="172" t="n">
        <v>-45.2225686373281</v>
      </c>
      <c r="BG13" s="172" t="n">
        <v>-7.1319646760255</v>
      </c>
      <c r="BH13" s="172" t="n">
        <v>0.203156697420918</v>
      </c>
      <c r="BI13" s="172" t="n">
        <v>0.0579231357451322</v>
      </c>
      <c r="BJ13" s="169" t="n">
        <v>-0.662783136238621</v>
      </c>
      <c r="BK13" s="169" t="n">
        <v>-0.681948895208887</v>
      </c>
      <c r="BL13" s="169" t="n">
        <v>1.40024712861238</v>
      </c>
      <c r="BM13" s="169" t="n">
        <v>-0.0918421940937601</v>
      </c>
      <c r="BN13" s="169" t="n">
        <v>-0.672366015723754</v>
      </c>
      <c r="BO13" s="172" t="n">
        <v>-0.036327096928884</v>
      </c>
      <c r="BP13" s="172" t="n">
        <v>-1.0277644144947</v>
      </c>
      <c r="BQ13" s="254" t="n">
        <v>0.132649391599227</v>
      </c>
      <c r="BR13" s="172" t="n">
        <v>-0.036327096928884</v>
      </c>
      <c r="BS13" s="172" t="n">
        <v>57.8234786177138</v>
      </c>
      <c r="BT13" s="172" t="n">
        <v>-13.8077961201838</v>
      </c>
      <c r="BU13" s="249" t="n">
        <v>-92.1237839530084</v>
      </c>
      <c r="BV13" s="250" t="n">
        <v>839.528316548344</v>
      </c>
    </row>
    <row r="14" customFormat="false" ht="15" hidden="false" customHeight="false" outlineLevel="0" collapsed="false">
      <c r="A14" s="165" t="s">
        <v>320</v>
      </c>
      <c r="B14" s="165" t="n">
        <v>1</v>
      </c>
      <c r="C14" s="165" t="s">
        <v>334</v>
      </c>
      <c r="D14" s="177" t="s">
        <v>335</v>
      </c>
      <c r="E14" s="167" t="n">
        <v>1.78172273927855</v>
      </c>
      <c r="F14" s="169" t="n">
        <v>1.70851730791863</v>
      </c>
      <c r="G14" s="249" t="n">
        <v>-732.054313599182</v>
      </c>
      <c r="H14" s="250" t="n">
        <v>938.769851014033</v>
      </c>
      <c r="I14" s="250" t="n">
        <v>811.230148985967</v>
      </c>
      <c r="J14" s="249" t="n">
        <v>-33.7411361202414</v>
      </c>
      <c r="K14" s="249" t="n">
        <v>-18.497395020436</v>
      </c>
      <c r="L14" s="249" t="n">
        <v>-6.51354840919186</v>
      </c>
      <c r="M14" s="249" t="n">
        <v>-5.26119050708027</v>
      </c>
      <c r="N14" s="249" t="n">
        <v>-13.9999742002927</v>
      </c>
      <c r="O14" s="249" t="n">
        <v>155.977337877192</v>
      </c>
      <c r="P14" s="249" t="n">
        <v>169.578037114252</v>
      </c>
      <c r="Q14" s="249" t="n">
        <v>165.289318708549</v>
      </c>
      <c r="R14" s="249" t="n">
        <v>175.137422706607</v>
      </c>
      <c r="S14" s="249" t="n">
        <v>182.984917621412</v>
      </c>
      <c r="T14" s="249" t="n">
        <v>82.8487008195206</v>
      </c>
      <c r="U14" s="249" t="n">
        <v>86.4148987917419</v>
      </c>
      <c r="V14" s="249" t="n">
        <v>72.272258594011</v>
      </c>
      <c r="W14" s="249" t="n">
        <v>56.332320012497</v>
      </c>
      <c r="X14" s="249" t="n">
        <v>53.2387900580554</v>
      </c>
      <c r="Y14" s="249" t="n">
        <v>116.589836939762</v>
      </c>
      <c r="Z14" s="249" t="n">
        <v>104.912293812178</v>
      </c>
      <c r="AA14" s="249" t="n">
        <v>78.7858070032029</v>
      </c>
      <c r="AB14" s="249" t="n">
        <v>61.5935105195772</v>
      </c>
      <c r="AC14" s="249" t="n">
        <v>67.2387642583481</v>
      </c>
      <c r="AD14" s="249" t="n">
        <v>-78.0132442572422</v>
      </c>
      <c r="AE14" s="249" t="n">
        <v>848.967034028012</v>
      </c>
      <c r="AF14" s="249" t="n">
        <v>351.106968275826</v>
      </c>
      <c r="AG14" s="249" t="n">
        <v>429.120212533068</v>
      </c>
      <c r="AH14" s="255" t="n">
        <v>93.6606461372287</v>
      </c>
      <c r="AI14" s="255" t="n">
        <v>5.64765891270721</v>
      </c>
      <c r="AJ14" s="255" t="n">
        <v>0.816126784048783</v>
      </c>
      <c r="AK14" s="258" t="n">
        <v>1.08881779591029</v>
      </c>
      <c r="AL14" s="256" t="n">
        <v>42.6042704866189</v>
      </c>
      <c r="AM14" s="256" t="n">
        <v>1.57622312309262</v>
      </c>
      <c r="AN14" s="256" t="n">
        <v>0.0480212825748787</v>
      </c>
      <c r="AO14" s="256" t="n">
        <v>-0.254311395478954</v>
      </c>
      <c r="AP14" s="172" t="n">
        <v>-7.75229579805163</v>
      </c>
      <c r="AQ14" s="172" t="n">
        <v>-2.64800567363988</v>
      </c>
      <c r="AR14" s="172" t="n">
        <v>0.261922993117507</v>
      </c>
      <c r="AS14" s="172" t="n">
        <v>0.172310693538304</v>
      </c>
      <c r="AT14" s="249" t="n">
        <v>320.776920406545</v>
      </c>
      <c r="AU14" s="249" t="n">
        <v>39.7954506299214</v>
      </c>
      <c r="AV14" s="249" t="n">
        <v>8.06064299634692</v>
      </c>
      <c r="AW14" s="172" t="n">
        <v>113.427387430983</v>
      </c>
      <c r="AX14" s="172" t="n">
        <v>24.785276854599</v>
      </c>
      <c r="AY14" s="172" t="n">
        <v>-5.75328987873131</v>
      </c>
      <c r="AZ14" s="251" t="n">
        <v>146.823726345273</v>
      </c>
      <c r="BA14" s="172" t="n">
        <v>33.4415722673068</v>
      </c>
      <c r="BB14" s="251" t="n">
        <v>-19.316839563721</v>
      </c>
      <c r="BC14" s="252" t="n">
        <v>0.410503326276545</v>
      </c>
      <c r="BD14" s="253" t="n">
        <v>1.31679992819633</v>
      </c>
      <c r="BE14" s="254" t="n">
        <v>0.0900534989947525</v>
      </c>
      <c r="BF14" s="172" t="n">
        <v>-7.75229579805163</v>
      </c>
      <c r="BG14" s="172" t="n">
        <v>-2.64800567363988</v>
      </c>
      <c r="BH14" s="172" t="n">
        <v>0.261922993117507</v>
      </c>
      <c r="BI14" s="172" t="n">
        <v>0.172310693538304</v>
      </c>
      <c r="BJ14" s="169" t="n">
        <v>-0.522507418191957</v>
      </c>
      <c r="BK14" s="169" t="n">
        <v>-0.505929902447303</v>
      </c>
      <c r="BL14" s="169" t="n">
        <v>1.63787998492305</v>
      </c>
      <c r="BM14" s="169" t="n">
        <v>0.173384480120755</v>
      </c>
      <c r="BN14" s="169" t="n">
        <v>-0.51421866031963</v>
      </c>
      <c r="BO14" s="172" t="n">
        <v>0.782827144404547</v>
      </c>
      <c r="BP14" s="172" t="n">
        <v>-0.567800749414242</v>
      </c>
      <c r="BQ14" s="254" t="n">
        <v>0.0900534989947525</v>
      </c>
      <c r="BR14" s="172" t="n">
        <v>0.782827144404547</v>
      </c>
      <c r="BS14" s="172" t="n">
        <v>146.823726345273</v>
      </c>
      <c r="BT14" s="172" t="n">
        <v>-19.316839563721</v>
      </c>
      <c r="BU14" s="249" t="n">
        <v>-78.0132442572422</v>
      </c>
      <c r="BV14" s="250" t="n">
        <v>938.769851014033</v>
      </c>
    </row>
    <row r="15" customFormat="false" ht="15" hidden="false" customHeight="false" outlineLevel="0" collapsed="false">
      <c r="A15" s="165" t="s">
        <v>320</v>
      </c>
      <c r="B15" s="165" t="n">
        <v>2</v>
      </c>
      <c r="C15" s="165" t="s">
        <v>334</v>
      </c>
      <c r="D15" s="177" t="s">
        <v>335</v>
      </c>
      <c r="E15" s="167" t="n">
        <v>1.73657510610172</v>
      </c>
      <c r="F15" s="169" t="n">
        <v>1.62230764068983</v>
      </c>
      <c r="G15" s="249" t="n">
        <v>-1142.67465411888</v>
      </c>
      <c r="H15" s="250" t="n">
        <v>819.812608467064</v>
      </c>
      <c r="I15" s="250" t="n">
        <v>930.187391532936</v>
      </c>
      <c r="J15" s="249" t="n">
        <v>-33.4458117496745</v>
      </c>
      <c r="K15" s="249" t="n">
        <v>2.46242228414837</v>
      </c>
      <c r="L15" s="249" t="n">
        <v>4.07033303414782</v>
      </c>
      <c r="M15" s="249" t="n">
        <v>8.18872228659218</v>
      </c>
      <c r="N15" s="249" t="n">
        <v>11.0909878695588</v>
      </c>
      <c r="O15" s="249" t="n">
        <v>155.009184713207</v>
      </c>
      <c r="P15" s="249" t="n">
        <v>157.168532640417</v>
      </c>
      <c r="Q15" s="249" t="n">
        <v>172.417615347045</v>
      </c>
      <c r="R15" s="249" t="n">
        <v>171.816445811955</v>
      </c>
      <c r="S15" s="249" t="n">
        <v>187.994942066095</v>
      </c>
      <c r="T15" s="249" t="n">
        <v>74.4102566867475</v>
      </c>
      <c r="U15" s="249" t="n">
        <v>88.4314025233786</v>
      </c>
      <c r="V15" s="249" t="n">
        <v>70.5141692142015</v>
      </c>
      <c r="W15" s="249" t="n">
        <v>57.6793013156693</v>
      </c>
      <c r="X15" s="249" t="n">
        <v>55.72277699655</v>
      </c>
      <c r="Y15" s="249" t="n">
        <v>107.856068436422</v>
      </c>
      <c r="Z15" s="249" t="n">
        <v>85.9689802392302</v>
      </c>
      <c r="AA15" s="249" t="n">
        <v>66.4438361800537</v>
      </c>
      <c r="AB15" s="249" t="n">
        <v>49.4905790290771</v>
      </c>
      <c r="AC15" s="249" t="n">
        <v>44.6317891269912</v>
      </c>
      <c r="AD15" s="249" t="n">
        <v>-7.63334627522735</v>
      </c>
      <c r="AE15" s="249" t="n">
        <v>844.406720578719</v>
      </c>
      <c r="AF15" s="249" t="n">
        <v>346.757906736547</v>
      </c>
      <c r="AG15" s="249" t="n">
        <v>354.391253011774</v>
      </c>
      <c r="AH15" s="255" t="n">
        <v>111.875452758559</v>
      </c>
      <c r="AI15" s="255" t="n">
        <v>5.19484878307472</v>
      </c>
      <c r="AJ15" s="255" t="n">
        <v>0.640996423658929</v>
      </c>
      <c r="AK15" s="258" t="n">
        <v>0.845770378644121</v>
      </c>
      <c r="AL15" s="256" t="n">
        <v>74.9182477255464</v>
      </c>
      <c r="AM15" s="256" t="n">
        <v>1.46695563289835</v>
      </c>
      <c r="AN15" s="256" t="n">
        <v>-0.111314797942796</v>
      </c>
      <c r="AO15" s="256" t="n">
        <v>-0.625696060253153</v>
      </c>
      <c r="AP15" s="172" t="n">
        <v>-35.9428090612363</v>
      </c>
      <c r="AQ15" s="172" t="n">
        <v>-8.16656116143678</v>
      </c>
      <c r="AR15" s="172" t="n">
        <v>-0.0958076791336339</v>
      </c>
      <c r="AS15" s="172" t="n">
        <v>-0.0691065254546256</v>
      </c>
      <c r="AT15" s="249" t="n">
        <v>333.234027093708</v>
      </c>
      <c r="AU15" s="249" t="n">
        <v>40.8891048796459</v>
      </c>
      <c r="AV15" s="249" t="n">
        <v>8.14970217798991</v>
      </c>
      <c r="AW15" s="172" t="n">
        <v>110.461039971001</v>
      </c>
      <c r="AX15" s="172" t="n">
        <v>25.1922136688007</v>
      </c>
      <c r="AY15" s="172" t="n">
        <v>-6.04247028026027</v>
      </c>
      <c r="AZ15" s="251" t="n">
        <v>165.046592950172</v>
      </c>
      <c r="BA15" s="172" t="n">
        <v>34.5352265170314</v>
      </c>
      <c r="BB15" s="251" t="n">
        <v>-18.3203409271994</v>
      </c>
      <c r="BC15" s="252" t="n">
        <v>0.408953471312899</v>
      </c>
      <c r="BD15" s="253" t="n">
        <v>1.36277212139549</v>
      </c>
      <c r="BE15" s="254" t="n">
        <v>0.0849639271588993</v>
      </c>
      <c r="BF15" s="172" t="n">
        <v>-35.9428090612363</v>
      </c>
      <c r="BG15" s="172" t="n">
        <v>-8.16656116143678</v>
      </c>
      <c r="BH15" s="172" t="n">
        <v>-0.0958076791336339</v>
      </c>
      <c r="BI15" s="172" t="n">
        <v>-0.0691065254546256</v>
      </c>
      <c r="BJ15" s="169" t="n">
        <v>-0.628042931825905</v>
      </c>
      <c r="BK15" s="169" t="n">
        <v>-0.722562252998261</v>
      </c>
      <c r="BL15" s="169" t="n">
        <v>0.191326983252274</v>
      </c>
      <c r="BM15" s="169" t="n">
        <v>-0.38638169835984</v>
      </c>
      <c r="BN15" s="169" t="n">
        <v>-0.675302592412083</v>
      </c>
      <c r="BO15" s="172" t="n">
        <v>-1.54565989993173</v>
      </c>
      <c r="BP15" s="172" t="n">
        <v>6.92423756113432</v>
      </c>
      <c r="BQ15" s="254" t="n">
        <v>0.0849639271588993</v>
      </c>
      <c r="BR15" s="172" t="n">
        <v>-1.54565989993173</v>
      </c>
      <c r="BS15" s="172" t="n">
        <v>165.046592950172</v>
      </c>
      <c r="BT15" s="172" t="n">
        <v>-18.3203409271994</v>
      </c>
      <c r="BU15" s="249" t="n">
        <v>-7.63334627522735</v>
      </c>
      <c r="BV15" s="250" t="n">
        <v>819.812608467064</v>
      </c>
    </row>
    <row r="16" customFormat="false" ht="15" hidden="false" customHeight="false" outlineLevel="0" collapsed="false">
      <c r="A16" s="165" t="s">
        <v>320</v>
      </c>
      <c r="B16" s="165" t="n">
        <v>3</v>
      </c>
      <c r="C16" s="165" t="s">
        <v>334</v>
      </c>
      <c r="D16" s="177" t="s">
        <v>335</v>
      </c>
      <c r="E16" s="167" t="n">
        <v>1.4813102126121</v>
      </c>
      <c r="F16" s="169" t="n">
        <v>1.5493049020616</v>
      </c>
      <c r="G16" s="249" t="n">
        <v>679.946894495096</v>
      </c>
      <c r="H16" s="250" t="n">
        <v>844.128880270054</v>
      </c>
      <c r="I16" s="250" t="n">
        <v>905.871119729946</v>
      </c>
      <c r="J16" s="249" t="n">
        <v>-13.6366201970662</v>
      </c>
      <c r="K16" s="249" t="n">
        <v>5.75608369590839</v>
      </c>
      <c r="L16" s="249" t="n">
        <v>-5.88309467190456</v>
      </c>
      <c r="M16" s="249" t="n">
        <v>-2.60004527993244</v>
      </c>
      <c r="N16" s="249" t="n">
        <v>-4.10932740766382</v>
      </c>
      <c r="O16" s="249" t="n">
        <v>157.811583721161</v>
      </c>
      <c r="P16" s="249" t="n">
        <v>151.272839716574</v>
      </c>
      <c r="Q16" s="249" t="n">
        <v>164.927730875356</v>
      </c>
      <c r="R16" s="249" t="n">
        <v>183.1862315867</v>
      </c>
      <c r="S16" s="249" t="n">
        <v>207.822729176555</v>
      </c>
      <c r="T16" s="249" t="n">
        <v>59.2321839036591</v>
      </c>
      <c r="U16" s="249" t="n">
        <v>80.4815796857715</v>
      </c>
      <c r="V16" s="249" t="n">
        <v>58.9363834246063</v>
      </c>
      <c r="W16" s="249" t="n">
        <v>46.2112153864667</v>
      </c>
      <c r="X16" s="249" t="n">
        <v>43.3444795823521</v>
      </c>
      <c r="Y16" s="249" t="n">
        <v>72.8688041007252</v>
      </c>
      <c r="Z16" s="249" t="n">
        <v>74.7254959898632</v>
      </c>
      <c r="AA16" s="249" t="n">
        <v>64.8194780965109</v>
      </c>
      <c r="AB16" s="249" t="n">
        <v>48.8112606663991</v>
      </c>
      <c r="AC16" s="249" t="n">
        <v>47.4538069900159</v>
      </c>
      <c r="AD16" s="249" t="n">
        <v>-20.4730038606586</v>
      </c>
      <c r="AE16" s="249" t="n">
        <v>865.021115076346</v>
      </c>
      <c r="AF16" s="249" t="n">
        <v>288.205841982856</v>
      </c>
      <c r="AG16" s="249" t="n">
        <v>308.678845843514</v>
      </c>
      <c r="AH16" s="255" t="n">
        <v>85.9641375693193</v>
      </c>
      <c r="AI16" s="255" t="n">
        <v>4.78857081808642</v>
      </c>
      <c r="AJ16" s="255" t="n">
        <v>0.580050317053684</v>
      </c>
      <c r="AK16" s="258" t="n">
        <v>1.11938012521912</v>
      </c>
      <c r="AL16" s="256" t="n">
        <v>49.0534205519471</v>
      </c>
      <c r="AM16" s="256" t="n">
        <v>2.94955017235951</v>
      </c>
      <c r="AN16" s="256" t="n">
        <v>-0.309174388554906</v>
      </c>
      <c r="AO16" s="256" t="n">
        <v>-0.574716095592175</v>
      </c>
      <c r="AP16" s="172" t="n">
        <v>-6.13001214050797</v>
      </c>
      <c r="AQ16" s="172" t="n">
        <v>-0.993531561967853</v>
      </c>
      <c r="AR16" s="172" t="n">
        <v>-0.220253796096942</v>
      </c>
      <c r="AS16" s="172" t="n">
        <v>0.0919520273372299</v>
      </c>
      <c r="AT16" s="249" t="n">
        <v>338.920360329931</v>
      </c>
      <c r="AU16" s="249" t="n">
        <v>33.2861952685835</v>
      </c>
      <c r="AV16" s="249" t="n">
        <v>10.1820096167559</v>
      </c>
      <c r="AW16" s="172" t="n">
        <v>196.046115708309</v>
      </c>
      <c r="AX16" s="172" t="n">
        <v>21.6472654159102</v>
      </c>
      <c r="AY16" s="172" t="n">
        <v>-2.09353860203547</v>
      </c>
      <c r="AZ16" s="251" t="n">
        <v>175.06822912052</v>
      </c>
      <c r="BA16" s="172" t="n">
        <v>26.3151891505699</v>
      </c>
      <c r="BB16" s="251" t="n">
        <v>-13.3227942000136</v>
      </c>
      <c r="BC16" s="252" t="n">
        <v>0.430302629353835</v>
      </c>
      <c r="BD16" s="253" t="n">
        <v>1.45838322191518</v>
      </c>
      <c r="BE16" s="254" t="n">
        <v>0.0919693031861604</v>
      </c>
      <c r="BF16" s="172" t="n">
        <v>-6.13001214050797</v>
      </c>
      <c r="BG16" s="172" t="n">
        <v>-0.993531561967853</v>
      </c>
      <c r="BH16" s="172" t="n">
        <v>-0.220253796096942</v>
      </c>
      <c r="BI16" s="172" t="n">
        <v>0.0919520273372299</v>
      </c>
      <c r="BJ16" s="169" t="n">
        <v>-0.516434150300009</v>
      </c>
      <c r="BK16" s="169" t="n">
        <v>-0.440983085018399</v>
      </c>
      <c r="BL16" s="169" t="n">
        <v>-0.311894904059547</v>
      </c>
      <c r="BM16" s="169" t="n">
        <v>-0.0129405205350202</v>
      </c>
      <c r="BN16" s="169" t="n">
        <v>-0.478708617659204</v>
      </c>
      <c r="BO16" s="172" t="n">
        <v>-1.28225265991297</v>
      </c>
      <c r="BP16" s="172" t="n">
        <v>2.94739170308589</v>
      </c>
      <c r="BQ16" s="254" t="n">
        <v>0.0919693031861604</v>
      </c>
      <c r="BR16" s="172" t="n">
        <v>-1.28225265991297</v>
      </c>
      <c r="BS16" s="172" t="n">
        <v>175.06822912052</v>
      </c>
      <c r="BT16" s="172" t="n">
        <v>-13.3227942000136</v>
      </c>
      <c r="BU16" s="249" t="n">
        <v>-20.4730038606586</v>
      </c>
      <c r="BV16" s="250" t="n">
        <v>844.128880270054</v>
      </c>
    </row>
    <row r="17" customFormat="false" ht="15" hidden="false" customHeight="false" outlineLevel="0" collapsed="false">
      <c r="A17" s="165" t="s">
        <v>320</v>
      </c>
      <c r="B17" s="165" t="n">
        <v>4</v>
      </c>
      <c r="C17" s="165" t="s">
        <v>334</v>
      </c>
      <c r="D17" s="177" t="s">
        <v>335</v>
      </c>
      <c r="E17" s="167" t="n">
        <v>1.59516554382762</v>
      </c>
      <c r="F17" s="169" t="n">
        <v>1.60428240016206</v>
      </c>
      <c r="G17" s="249" t="n">
        <v>91.1685633444348</v>
      </c>
      <c r="H17" s="250" t="n">
        <v>899.894651089518</v>
      </c>
      <c r="I17" s="250" t="n">
        <v>850.105348910482</v>
      </c>
      <c r="J17" s="249" t="n">
        <v>1.52729027753104</v>
      </c>
      <c r="K17" s="249" t="n">
        <v>-6.11104663886914</v>
      </c>
      <c r="L17" s="249" t="n">
        <v>-13.1091428862298</v>
      </c>
      <c r="M17" s="249" t="n">
        <v>-9.44109135263145</v>
      </c>
      <c r="N17" s="249" t="n">
        <v>-15.6124485899056</v>
      </c>
      <c r="O17" s="249" t="n">
        <v>178.586091567496</v>
      </c>
      <c r="P17" s="249" t="n">
        <v>163.018702265966</v>
      </c>
      <c r="Q17" s="249" t="n">
        <v>171.926051096465</v>
      </c>
      <c r="R17" s="249" t="n">
        <v>168.601599238648</v>
      </c>
      <c r="S17" s="249" t="n">
        <v>179.607588444744</v>
      </c>
      <c r="T17" s="249" t="n">
        <v>78.0918005875227</v>
      </c>
      <c r="U17" s="249" t="n">
        <v>72.5265497234635</v>
      </c>
      <c r="V17" s="249" t="n">
        <v>50.6113330415811</v>
      </c>
      <c r="W17" s="249" t="n">
        <v>41.7245898938528</v>
      </c>
      <c r="X17" s="249" t="n">
        <v>35.5813704294956</v>
      </c>
      <c r="Y17" s="249" t="n">
        <v>76.5645103099917</v>
      </c>
      <c r="Z17" s="249" t="n">
        <v>78.6375963623326</v>
      </c>
      <c r="AA17" s="249" t="n">
        <v>63.7204759278108</v>
      </c>
      <c r="AB17" s="249" t="n">
        <v>51.1656812464843</v>
      </c>
      <c r="AC17" s="249" t="n">
        <v>51.1938190194012</v>
      </c>
      <c r="AD17" s="249" t="n">
        <v>-42.7464391901049</v>
      </c>
      <c r="AE17" s="249" t="n">
        <v>861.74003261332</v>
      </c>
      <c r="AF17" s="249" t="n">
        <v>278.535643675916</v>
      </c>
      <c r="AG17" s="249" t="n">
        <v>321.282082866021</v>
      </c>
      <c r="AH17" s="255" t="n">
        <v>61.3069643683901</v>
      </c>
      <c r="AI17" s="255" t="n">
        <v>2.83832620509944</v>
      </c>
      <c r="AJ17" s="255" t="n">
        <v>0.710302526709945</v>
      </c>
      <c r="AK17" s="258" t="n">
        <v>0.886522556215654</v>
      </c>
      <c r="AL17" s="256" t="n">
        <v>19.665531801392</v>
      </c>
      <c r="AM17" s="256" t="n">
        <v>-0.374456990073179</v>
      </c>
      <c r="AN17" s="256" t="n">
        <v>-0.0929112828514612</v>
      </c>
      <c r="AO17" s="256" t="n">
        <v>-0.616374727483618</v>
      </c>
      <c r="AP17" s="172" t="n">
        <v>-16.6888481081032</v>
      </c>
      <c r="AQ17" s="172" t="n">
        <v>-5.42565105425146</v>
      </c>
      <c r="AR17" s="172" t="n">
        <v>0.185313364951204</v>
      </c>
      <c r="AS17" s="172" t="n">
        <v>-0.196835439362485</v>
      </c>
      <c r="AT17" s="249" t="n">
        <v>220.17025120004</v>
      </c>
      <c r="AU17" s="249" t="n">
        <v>27.2934611296777</v>
      </c>
      <c r="AV17" s="249" t="n">
        <v>8.06677651302482</v>
      </c>
      <c r="AW17" s="172" t="n">
        <v>99.0467428511974</v>
      </c>
      <c r="AX17" s="172" t="n">
        <v>17.5080005205322</v>
      </c>
      <c r="AY17" s="172" t="n">
        <v>-4.31112915609001</v>
      </c>
      <c r="AZ17" s="251" t="n">
        <v>68.0216657783429</v>
      </c>
      <c r="BA17" s="172" t="n">
        <v>21.5567105224623</v>
      </c>
      <c r="BB17" s="251" t="n">
        <v>-18.4549595426322</v>
      </c>
      <c r="BC17" s="252" t="n">
        <v>0.444350727059106</v>
      </c>
      <c r="BD17" s="253" t="n">
        <v>0.97832811197524</v>
      </c>
      <c r="BE17" s="254" t="n">
        <v>0.132816525644475</v>
      </c>
      <c r="BF17" s="172" t="n">
        <v>-16.6888481081032</v>
      </c>
      <c r="BG17" s="172" t="n">
        <v>-5.42565105425146</v>
      </c>
      <c r="BH17" s="172" t="n">
        <v>0.185313364951204</v>
      </c>
      <c r="BI17" s="172" t="n">
        <v>-0.196835439362485</v>
      </c>
      <c r="BJ17" s="169" t="n">
        <v>-0.555962773522064</v>
      </c>
      <c r="BK17" s="169" t="n">
        <v>-0.614967104144285</v>
      </c>
      <c r="BL17" s="169" t="n">
        <v>1.32809417068611</v>
      </c>
      <c r="BM17" s="169" t="n">
        <v>-0.682542536919469</v>
      </c>
      <c r="BN17" s="169" t="n">
        <v>-0.585464938833174</v>
      </c>
      <c r="BO17" s="172" t="n">
        <v>-0.525378243899705</v>
      </c>
      <c r="BP17" s="172" t="n">
        <v>-1.81384387618113</v>
      </c>
      <c r="BQ17" s="254" t="n">
        <v>0.132816525644475</v>
      </c>
      <c r="BR17" s="172" t="n">
        <v>-0.525378243899705</v>
      </c>
      <c r="BS17" s="172" t="n">
        <v>68.0216657783429</v>
      </c>
      <c r="BT17" s="172" t="n">
        <v>-18.4549595426322</v>
      </c>
      <c r="BU17" s="249" t="n">
        <v>-42.7464391901049</v>
      </c>
      <c r="BV17" s="250" t="n">
        <v>899.894651089518</v>
      </c>
    </row>
    <row r="18" customFormat="false" ht="15" hidden="false" customHeight="false" outlineLevel="0" collapsed="false">
      <c r="A18" s="165" t="s">
        <v>353</v>
      </c>
      <c r="B18" s="165" t="n">
        <v>1</v>
      </c>
      <c r="C18" s="165" t="s">
        <v>660</v>
      </c>
      <c r="D18" s="165" t="n">
        <v>10</v>
      </c>
      <c r="E18" s="167" t="n">
        <v>4.19831411166884</v>
      </c>
      <c r="F18" s="169" t="n">
        <v>4.68442796337316</v>
      </c>
      <c r="G18" s="249" t="n">
        <v>4861.13851704312</v>
      </c>
      <c r="H18" s="250" t="n">
        <v>1554.38752656116</v>
      </c>
      <c r="I18" s="250" t="n">
        <v>3445.61247343884</v>
      </c>
      <c r="J18" s="249" t="n">
        <v>0.553891217551804</v>
      </c>
      <c r="K18" s="249" t="n">
        <v>31.6663428541283</v>
      </c>
      <c r="L18" s="249" t="n">
        <v>9.65796988213839</v>
      </c>
      <c r="M18" s="249" t="n">
        <v>18.8740343575214</v>
      </c>
      <c r="N18" s="249" t="n">
        <v>20.6772931295908</v>
      </c>
      <c r="O18" s="249" t="n">
        <v>415.502144151823</v>
      </c>
      <c r="P18" s="249" t="n">
        <v>460.750002288326</v>
      </c>
      <c r="Q18" s="249" t="n">
        <v>275.144322283667</v>
      </c>
      <c r="R18" s="249" t="n">
        <v>291.76493269218</v>
      </c>
      <c r="S18" s="249" t="n">
        <v>298.062835933951</v>
      </c>
      <c r="T18" s="249" t="n">
        <v>56.3850393201478</v>
      </c>
      <c r="U18" s="249" t="n">
        <v>68.0855190242457</v>
      </c>
      <c r="V18" s="249" t="n">
        <v>32.7959832088979</v>
      </c>
      <c r="W18" s="249" t="n">
        <v>37.1296006958757</v>
      </c>
      <c r="X18" s="249" t="n">
        <v>39.1227257784069</v>
      </c>
      <c r="Y18" s="249" t="n">
        <v>55.831148102596</v>
      </c>
      <c r="Z18" s="249" t="n">
        <v>36.4191761701174</v>
      </c>
      <c r="AA18" s="249" t="n">
        <v>23.1380133267595</v>
      </c>
      <c r="AB18" s="249" t="n">
        <v>18.2555663383543</v>
      </c>
      <c r="AC18" s="249" t="n">
        <v>18.4454326488162</v>
      </c>
      <c r="AD18" s="249" t="n">
        <v>81.4295314409307</v>
      </c>
      <c r="AE18" s="249" t="n">
        <v>1741.22423734995</v>
      </c>
      <c r="AF18" s="249" t="n">
        <v>233.518868027574</v>
      </c>
      <c r="AG18" s="249" t="n">
        <v>152.089336586643</v>
      </c>
      <c r="AH18" s="172" t="n">
        <v>58.4609221901352</v>
      </c>
      <c r="AI18" s="172" t="n">
        <v>2.19769267535493</v>
      </c>
      <c r="AJ18" s="172" t="n">
        <v>0.611982868997623</v>
      </c>
      <c r="AK18" s="172" t="n">
        <v>0.741824330694665</v>
      </c>
      <c r="AL18" s="172" t="n">
        <v>20.4353720622252</v>
      </c>
      <c r="AM18" s="172" t="n">
        <v>1.17976681262895</v>
      </c>
      <c r="AN18" s="172" t="n">
        <v>-0.321320110987378</v>
      </c>
      <c r="AO18" s="172" t="n">
        <v>-0.133200182570052</v>
      </c>
      <c r="AP18" s="172" t="n">
        <v>9.54834950762094</v>
      </c>
      <c r="AQ18" s="172" t="n">
        <v>-0.482572503049802</v>
      </c>
      <c r="AR18" s="172" t="n">
        <v>-0.2664213125928</v>
      </c>
      <c r="AS18" s="172" t="n">
        <v>0.252773597325725</v>
      </c>
      <c r="AT18" s="249" t="n">
        <v>269.030921790318</v>
      </c>
      <c r="AU18" s="249" t="n">
        <v>24.9483107780151</v>
      </c>
      <c r="AV18" s="249" t="n">
        <v>10.7835325679602</v>
      </c>
      <c r="AW18" s="172" t="n">
        <v>107.011563607628</v>
      </c>
      <c r="AX18" s="172" t="n">
        <v>6.913454282095</v>
      </c>
      <c r="AY18" s="172" t="n">
        <v>1.79985375580316</v>
      </c>
      <c r="AZ18" s="251" t="n">
        <v>127.602821595654</v>
      </c>
      <c r="BA18" s="172" t="n">
        <v>-1.8774201245517</v>
      </c>
      <c r="BB18" s="251" t="n">
        <v>5.51142644312271</v>
      </c>
      <c r="BC18" s="252" t="n">
        <v>0.280128386429911</v>
      </c>
      <c r="BD18" s="253" t="n">
        <v>0.753631980208734</v>
      </c>
      <c r="BE18" s="254" t="n">
        <v>0.305713237072064</v>
      </c>
      <c r="BF18" s="172" t="n">
        <v>9.54834950762094</v>
      </c>
      <c r="BG18" s="172" t="n">
        <v>-0.482572503049802</v>
      </c>
      <c r="BH18" s="172" t="n">
        <v>-0.2664213125928</v>
      </c>
      <c r="BI18" s="172" t="n">
        <v>0.252773597325725</v>
      </c>
      <c r="BJ18" s="169" t="n">
        <v>-0.457739796847603</v>
      </c>
      <c r="BK18" s="169" t="n">
        <v>-0.420925252454517</v>
      </c>
      <c r="BL18" s="169" t="n">
        <v>-0.49858216558652</v>
      </c>
      <c r="BM18" s="169" t="n">
        <v>0.359951173045238</v>
      </c>
      <c r="BN18" s="169" t="n">
        <v>-0.43933252465106</v>
      </c>
      <c r="BO18" s="172" t="n">
        <v>-1.0172960418434</v>
      </c>
      <c r="BP18" s="172" t="n">
        <v>6.33815738598617</v>
      </c>
      <c r="BQ18" s="254" t="n">
        <v>0.305713237072064</v>
      </c>
      <c r="BR18" s="172" t="n">
        <v>-1.0172960418434</v>
      </c>
      <c r="BS18" s="172" t="n">
        <v>127.602821595654</v>
      </c>
      <c r="BT18" s="172" t="n">
        <v>5.51142644312271</v>
      </c>
      <c r="BU18" s="249" t="n">
        <v>81.4295314409307</v>
      </c>
      <c r="BV18" s="250" t="n">
        <v>1554.38752656116</v>
      </c>
    </row>
    <row r="19" customFormat="false" ht="15" hidden="false" customHeight="false" outlineLevel="0" collapsed="false">
      <c r="A19" s="165" t="s">
        <v>353</v>
      </c>
      <c r="B19" s="165" t="n">
        <v>2</v>
      </c>
      <c r="C19" s="165" t="s">
        <v>660</v>
      </c>
      <c r="D19" s="165" t="n">
        <v>10</v>
      </c>
      <c r="E19" s="167" t="n">
        <v>4.0930070602873</v>
      </c>
      <c r="F19" s="169" t="n">
        <v>4.10817471931142</v>
      </c>
      <c r="G19" s="249" t="n">
        <v>151.676590241196</v>
      </c>
      <c r="H19" s="250" t="n">
        <v>1433.60492360847</v>
      </c>
      <c r="I19" s="250" t="n">
        <v>3566.39507639153</v>
      </c>
      <c r="J19" s="249" t="n">
        <v>22.9658810619954</v>
      </c>
      <c r="K19" s="249" t="n">
        <v>26.2363127801354</v>
      </c>
      <c r="L19" s="249" t="n">
        <v>18.6005267863912</v>
      </c>
      <c r="M19" s="249" t="n">
        <v>12.7294911871701</v>
      </c>
      <c r="N19" s="249" t="n">
        <v>7.02745629185781</v>
      </c>
      <c r="O19" s="249" t="n">
        <v>508.181015888501</v>
      </c>
      <c r="P19" s="249" t="n">
        <v>494.520024722044</v>
      </c>
      <c r="Q19" s="249" t="n">
        <v>269.500502054838</v>
      </c>
      <c r="R19" s="249" t="n">
        <v>284.077384792425</v>
      </c>
      <c r="S19" s="249" t="n">
        <v>279.463685789831</v>
      </c>
      <c r="T19" s="249" t="n">
        <v>93.2771483867704</v>
      </c>
      <c r="U19" s="249" t="n">
        <v>81.1120950596714</v>
      </c>
      <c r="V19" s="249" t="n">
        <v>37.8351974326703</v>
      </c>
      <c r="W19" s="249" t="n">
        <v>40.0323809009858</v>
      </c>
      <c r="X19" s="249" t="n">
        <v>37.6288495280984</v>
      </c>
      <c r="Y19" s="249" t="n">
        <v>70.311267324775</v>
      </c>
      <c r="Z19" s="249" t="n">
        <v>54.875782279536</v>
      </c>
      <c r="AA19" s="249" t="n">
        <v>19.2346706462791</v>
      </c>
      <c r="AB19" s="249" t="n">
        <v>27.3028897138156</v>
      </c>
      <c r="AC19" s="249" t="n">
        <v>30.6013932362406</v>
      </c>
      <c r="AD19" s="249" t="n">
        <v>87.5596681075499</v>
      </c>
      <c r="AE19" s="249" t="n">
        <v>1835.74261324764</v>
      </c>
      <c r="AF19" s="249" t="n">
        <v>289.885671308196</v>
      </c>
      <c r="AG19" s="249" t="n">
        <v>202.326003200646</v>
      </c>
      <c r="AH19" s="172" t="n">
        <v>68.4697520058249</v>
      </c>
      <c r="AI19" s="172" t="n">
        <v>3.05841299673488</v>
      </c>
      <c r="AJ19" s="172" t="n">
        <v>0.408391152422182</v>
      </c>
      <c r="AK19" s="172" t="n">
        <v>0.525066425031171</v>
      </c>
      <c r="AL19" s="172" t="n">
        <v>-34.9079748724047</v>
      </c>
      <c r="AM19" s="172" t="n">
        <v>-2.00451480567889</v>
      </c>
      <c r="AN19" s="172" t="n">
        <v>-0.372554921740955</v>
      </c>
      <c r="AO19" s="172" t="n">
        <v>0.047256230775579</v>
      </c>
      <c r="AP19" s="172" t="n">
        <v>8.33549192982905</v>
      </c>
      <c r="AQ19" s="172" t="n">
        <v>0.645675988573002</v>
      </c>
      <c r="AR19" s="172" t="n">
        <v>-0.496856557313599</v>
      </c>
      <c r="AS19" s="172" t="n">
        <v>-0.141679924275264</v>
      </c>
      <c r="AT19" s="249" t="n">
        <v>315.940411948905</v>
      </c>
      <c r="AU19" s="249" t="n">
        <v>37.6802025921276</v>
      </c>
      <c r="AV19" s="249" t="n">
        <v>8.38478538368882</v>
      </c>
      <c r="AW19" s="172" t="n">
        <v>98.6102869882977</v>
      </c>
      <c r="AX19" s="172" t="n">
        <v>15.5792883917783</v>
      </c>
      <c r="AY19" s="172" t="n">
        <v>-1.4487501429625</v>
      </c>
      <c r="AZ19" s="251" t="n">
        <v>174.981278208665</v>
      </c>
      <c r="BA19" s="172" t="n">
        <v>4.97000432969526</v>
      </c>
      <c r="BB19" s="251" t="n">
        <v>4.07545247750061</v>
      </c>
      <c r="BC19" s="252" t="n">
        <v>0.339022063679558</v>
      </c>
      <c r="BD19" s="253" t="n">
        <v>1.07110770458687</v>
      </c>
      <c r="BE19" s="254" t="n">
        <v>0.256813317440604</v>
      </c>
      <c r="BF19" s="172" t="n">
        <v>8.33549192982905</v>
      </c>
      <c r="BG19" s="172" t="n">
        <v>0.645675988573002</v>
      </c>
      <c r="BH19" s="172" t="n">
        <v>-0.496856557313599</v>
      </c>
      <c r="BI19" s="172" t="n">
        <v>-0.141679924275264</v>
      </c>
      <c r="BJ19" s="169" t="n">
        <v>-0.462280315363251</v>
      </c>
      <c r="BK19" s="169" t="n">
        <v>-0.376635560471481</v>
      </c>
      <c r="BL19" s="169" t="n">
        <v>-1.43039154285903</v>
      </c>
      <c r="BM19" s="169" t="n">
        <v>-0.554655255178364</v>
      </c>
      <c r="BN19" s="169" t="n">
        <v>-0.419457937917366</v>
      </c>
      <c r="BO19" s="172" t="n">
        <v>-2.82396267387212</v>
      </c>
      <c r="BP19" s="172" t="n">
        <v>0.422617681691013</v>
      </c>
      <c r="BQ19" s="254" t="n">
        <v>0.256813317440604</v>
      </c>
      <c r="BR19" s="172" t="n">
        <v>-2.82396267387212</v>
      </c>
      <c r="BS19" s="172" t="n">
        <v>174.981278208665</v>
      </c>
      <c r="BT19" s="172" t="n">
        <v>4.07545247750061</v>
      </c>
      <c r="BU19" s="249" t="n">
        <v>87.5596681075499</v>
      </c>
      <c r="BV19" s="250" t="n">
        <v>1433.60492360847</v>
      </c>
    </row>
    <row r="20" customFormat="false" ht="15" hidden="false" customHeight="false" outlineLevel="0" collapsed="false">
      <c r="A20" s="165" t="s">
        <v>353</v>
      </c>
      <c r="B20" s="165" t="n">
        <v>3</v>
      </c>
      <c r="C20" s="165" t="s">
        <v>660</v>
      </c>
      <c r="D20" s="165" t="n">
        <v>10</v>
      </c>
      <c r="E20" s="167" t="n">
        <v>4.67090190546172</v>
      </c>
      <c r="F20" s="169" t="n">
        <v>4.73774791904069</v>
      </c>
      <c r="G20" s="249" t="n">
        <v>668.460135789646</v>
      </c>
      <c r="H20" s="250" t="n">
        <v>1640.37753635409</v>
      </c>
      <c r="I20" s="250" t="n">
        <v>3359.62246364591</v>
      </c>
      <c r="J20" s="249" t="n">
        <v>12.6520271918258</v>
      </c>
      <c r="K20" s="249" t="n">
        <v>24.3777975847158</v>
      </c>
      <c r="L20" s="249" t="n">
        <v>23.5566617481199</v>
      </c>
      <c r="M20" s="249" t="n">
        <v>10.4798056315259</v>
      </c>
      <c r="N20" s="249" t="n">
        <v>6.19443251878049</v>
      </c>
      <c r="O20" s="249" t="n">
        <v>444.421740642969</v>
      </c>
      <c r="P20" s="249" t="n">
        <v>504.602733064844</v>
      </c>
      <c r="Q20" s="249" t="n">
        <v>288.37583703143</v>
      </c>
      <c r="R20" s="249" t="n">
        <v>305.123148168809</v>
      </c>
      <c r="S20" s="249" t="n">
        <v>308.808062811388</v>
      </c>
      <c r="T20" s="249" t="n">
        <v>98.6762669697213</v>
      </c>
      <c r="U20" s="249" t="n">
        <v>94.485368794682</v>
      </c>
      <c r="V20" s="249" t="n">
        <v>55.0344572046209</v>
      </c>
      <c r="W20" s="249" t="n">
        <v>43.3334987521348</v>
      </c>
      <c r="X20" s="249" t="n">
        <v>41.8148674685582</v>
      </c>
      <c r="Y20" s="249" t="n">
        <v>86.0242397778955</v>
      </c>
      <c r="Z20" s="249" t="n">
        <v>70.1075712099661</v>
      </c>
      <c r="AA20" s="249" t="n">
        <v>31.477795456501</v>
      </c>
      <c r="AB20" s="249" t="n">
        <v>32.8536931206089</v>
      </c>
      <c r="AC20" s="249" t="n">
        <v>35.6204349497777</v>
      </c>
      <c r="AD20" s="249" t="n">
        <v>77.260724674968</v>
      </c>
      <c r="AE20" s="249" t="n">
        <v>1851.33152171944</v>
      </c>
      <c r="AF20" s="249" t="n">
        <v>333.344459189717</v>
      </c>
      <c r="AG20" s="249" t="n">
        <v>256.083734514749</v>
      </c>
      <c r="AH20" s="259" t="n">
        <v>146.517340816904</v>
      </c>
      <c r="AI20" s="259" t="n">
        <v>5.40163296684863</v>
      </c>
      <c r="AJ20" s="259" t="n">
        <v>0.736637230617511</v>
      </c>
      <c r="AK20" s="259" t="n">
        <v>0.652782361628984</v>
      </c>
      <c r="AL20" s="259" t="n">
        <v>66.3885114358968</v>
      </c>
      <c r="AM20" s="259" t="n">
        <v>2.18404436682041</v>
      </c>
      <c r="AN20" s="259" t="n">
        <v>0.198477727978105</v>
      </c>
      <c r="AO20" s="259" t="n">
        <v>0.139602702454128</v>
      </c>
      <c r="AP20" s="172" t="n">
        <v>92.2281582017946</v>
      </c>
      <c r="AQ20" s="172" t="n">
        <v>2.25019365652403</v>
      </c>
      <c r="AR20" s="172" t="n">
        <v>-0.107537462621251</v>
      </c>
      <c r="AS20" s="172" t="n">
        <v>-0.0893984122854113</v>
      </c>
      <c r="AT20" s="249" t="n">
        <v>317.253392911164</v>
      </c>
      <c r="AU20" s="249" t="n">
        <v>26.8777509709394</v>
      </c>
      <c r="AV20" s="249" t="n">
        <v>11.8035691771303</v>
      </c>
      <c r="AW20" s="172" t="n">
        <v>25.972342119749</v>
      </c>
      <c r="AX20" s="172" t="n">
        <v>-10.0841065898747</v>
      </c>
      <c r="AY20" s="172" t="n">
        <v>3.92298443346137</v>
      </c>
      <c r="AZ20" s="251" t="n">
        <v>151.919795224785</v>
      </c>
      <c r="BA20" s="172" t="n">
        <v>-7.76929708357878</v>
      </c>
      <c r="BB20" s="251" t="n">
        <v>7.03163023946893</v>
      </c>
      <c r="BC20" s="252" t="n">
        <v>0.257303258428656</v>
      </c>
      <c r="BD20" s="253" t="n">
        <v>0.816303317435893</v>
      </c>
      <c r="BE20" s="254" t="n">
        <v>0.237520906961479</v>
      </c>
      <c r="BF20" s="172" t="n">
        <v>92.2281582017946</v>
      </c>
      <c r="BG20" s="172" t="n">
        <v>2.25019365652403</v>
      </c>
      <c r="BH20" s="172" t="n">
        <v>-0.107537462621251</v>
      </c>
      <c r="BI20" s="172" t="n">
        <v>-0.0893984122854113</v>
      </c>
      <c r="BJ20" s="169" t="n">
        <v>-0.148215241681327</v>
      </c>
      <c r="BK20" s="169" t="n">
        <v>-0.31364979641105</v>
      </c>
      <c r="BL20" s="169" t="n">
        <v>0.143895340317702</v>
      </c>
      <c r="BM20" s="169" t="n">
        <v>-0.433431830048095</v>
      </c>
      <c r="BN20" s="169" t="n">
        <v>-0.230932519046189</v>
      </c>
      <c r="BO20" s="172" t="n">
        <v>-0.751401527822771</v>
      </c>
      <c r="BP20" s="172" t="n">
        <v>1.59518766882354</v>
      </c>
      <c r="BQ20" s="254" t="n">
        <v>0.237520906961479</v>
      </c>
      <c r="BR20" s="172" t="n">
        <v>-0.751401527822771</v>
      </c>
      <c r="BS20" s="172" t="n">
        <v>151.919795224785</v>
      </c>
      <c r="BT20" s="172" t="n">
        <v>7.03163023946893</v>
      </c>
      <c r="BU20" s="249" t="n">
        <v>77.260724674968</v>
      </c>
      <c r="BV20" s="250" t="n">
        <v>1640.37753635409</v>
      </c>
    </row>
    <row r="21" customFormat="false" ht="15" hidden="false" customHeight="false" outlineLevel="0" collapsed="false">
      <c r="A21" s="165" t="s">
        <v>353</v>
      </c>
      <c r="B21" s="165" t="n">
        <v>4</v>
      </c>
      <c r="C21" s="165" t="s">
        <v>660</v>
      </c>
      <c r="D21" s="165" t="n">
        <v>10</v>
      </c>
      <c r="E21" s="167" t="n">
        <v>3.92883436815828</v>
      </c>
      <c r="F21" s="169" t="n">
        <v>4.10315249322537</v>
      </c>
      <c r="G21" s="249" t="n">
        <v>1743.18125067085</v>
      </c>
      <c r="H21" s="250" t="n">
        <v>1546.25857102163</v>
      </c>
      <c r="I21" s="250" t="n">
        <v>3453.74142897837</v>
      </c>
      <c r="J21" s="249" t="n">
        <v>-19.2114392441348</v>
      </c>
      <c r="K21" s="249" t="n">
        <v>32.0414478484327</v>
      </c>
      <c r="L21" s="249" t="n">
        <v>17.9272885245076</v>
      </c>
      <c r="M21" s="249" t="n">
        <v>13.239384793005</v>
      </c>
      <c r="N21" s="249" t="n">
        <v>12.2688760136636</v>
      </c>
      <c r="O21" s="249" t="n">
        <v>445.629381066973</v>
      </c>
      <c r="P21" s="249" t="n">
        <v>679.092061012365</v>
      </c>
      <c r="Q21" s="249" t="n">
        <v>351.164005837111</v>
      </c>
      <c r="R21" s="249" t="n">
        <v>338.768064463465</v>
      </c>
      <c r="S21" s="249" t="n">
        <v>318.996528968279</v>
      </c>
      <c r="T21" s="249" t="n">
        <v>70.6068454237045</v>
      </c>
      <c r="U21" s="249" t="n">
        <v>93.1192600417027</v>
      </c>
      <c r="V21" s="249" t="n">
        <v>43.7662006751695</v>
      </c>
      <c r="W21" s="249" t="n">
        <v>40.7853884157997</v>
      </c>
      <c r="X21" s="249" t="n">
        <v>40.1928296750313</v>
      </c>
      <c r="Y21" s="249" t="n">
        <v>89.8182846678393</v>
      </c>
      <c r="Z21" s="249" t="n">
        <v>61.07781219327</v>
      </c>
      <c r="AA21" s="249" t="n">
        <v>25.8389121506619</v>
      </c>
      <c r="AB21" s="249" t="n">
        <v>27.5460036227948</v>
      </c>
      <c r="AC21" s="249" t="n">
        <v>27.9239536613676</v>
      </c>
      <c r="AD21" s="249" t="n">
        <v>56.2655579354741</v>
      </c>
      <c r="AE21" s="249" t="n">
        <v>2133.65004134819</v>
      </c>
      <c r="AF21" s="249" t="n">
        <v>288.470524231408</v>
      </c>
      <c r="AG21" s="249" t="n">
        <v>232.204966295934</v>
      </c>
      <c r="AH21" s="259" t="n">
        <v>364.548867574918</v>
      </c>
      <c r="AI21" s="259" t="n">
        <v>52.3302199114285</v>
      </c>
      <c r="AJ21" s="259" t="n">
        <v>0.555532725615253</v>
      </c>
      <c r="AK21" s="259" t="n">
        <v>0.31596918433014</v>
      </c>
      <c r="AL21" s="259" t="n">
        <v>294.352165743722</v>
      </c>
      <c r="AM21" s="259" t="n">
        <v>57.7188298297635</v>
      </c>
      <c r="AN21" s="259" t="n">
        <v>0.114689885969542</v>
      </c>
      <c r="AO21" s="259" t="n">
        <v>-0.221498879204129</v>
      </c>
      <c r="AP21" s="172" t="n">
        <v>325.300850410068</v>
      </c>
      <c r="AQ21" s="172" t="n">
        <v>50.3675649347066</v>
      </c>
      <c r="AR21" s="172" t="n">
        <v>-0.107321459775901</v>
      </c>
      <c r="AS21" s="172" t="n">
        <v>-0.491865137211949</v>
      </c>
      <c r="AT21" s="249" t="n">
        <v>321.619552907015</v>
      </c>
      <c r="AU21" s="249" t="n">
        <v>34.3287281839282</v>
      </c>
      <c r="AV21" s="249" t="n">
        <v>9.3688164380523</v>
      </c>
      <c r="AW21" s="172" t="n">
        <v>77.7632469716049</v>
      </c>
      <c r="AX21" s="172" t="n">
        <v>1.67975663712806</v>
      </c>
      <c r="AY21" s="172" t="n">
        <v>1.89978159921032</v>
      </c>
      <c r="AZ21" s="251" t="n">
        <v>182.633678508797</v>
      </c>
      <c r="BA21" s="172" t="n">
        <v>6.95805203504075</v>
      </c>
      <c r="BB21" s="251" t="n">
        <v>4.29090482044443</v>
      </c>
      <c r="BC21" s="252" t="n">
        <v>0.297011459369109</v>
      </c>
      <c r="BD21" s="253" t="n">
        <v>0.95524692770553</v>
      </c>
      <c r="BE21" s="254" t="n">
        <v>0.279492105816866</v>
      </c>
      <c r="BF21" s="172" t="n">
        <v>325.300850410068</v>
      </c>
      <c r="BG21" s="172" t="n">
        <v>50.3675649347066</v>
      </c>
      <c r="BH21" s="172" t="n">
        <v>-0.107321459775901</v>
      </c>
      <c r="BI21" s="172" t="n">
        <v>-0.491865137211949</v>
      </c>
      <c r="BJ21" s="169" t="n">
        <v>0.724328158171218</v>
      </c>
      <c r="BK21" s="169" t="n">
        <v>1.57521029847715</v>
      </c>
      <c r="BL21" s="169" t="n">
        <v>0.144768789503212</v>
      </c>
      <c r="BM21" s="169" t="n">
        <v>-1.36661820970036</v>
      </c>
      <c r="BN21" s="169" t="n">
        <v>1.14976922832418</v>
      </c>
      <c r="BO21" s="172" t="n">
        <v>1.07768903645122</v>
      </c>
      <c r="BP21" s="172" t="n">
        <v>-1.8820146072315</v>
      </c>
      <c r="BQ21" s="254" t="n">
        <v>0.279492105816866</v>
      </c>
      <c r="BR21" s="172" t="n">
        <v>1.07768903645122</v>
      </c>
      <c r="BS21" s="172" t="n">
        <v>182.633678508797</v>
      </c>
      <c r="BT21" s="172" t="n">
        <v>4.29090482044443</v>
      </c>
      <c r="BU21" s="249" t="n">
        <v>56.2655579354741</v>
      </c>
      <c r="BV21" s="250" t="n">
        <v>1546.25857102163</v>
      </c>
    </row>
    <row r="22" customFormat="false" ht="15" hidden="false" customHeight="false" outlineLevel="0" collapsed="false">
      <c r="A22" s="165" t="s">
        <v>353</v>
      </c>
      <c r="B22" s="165" t="n">
        <v>1</v>
      </c>
      <c r="C22" s="165" t="s">
        <v>660</v>
      </c>
      <c r="D22" s="177" t="s">
        <v>335</v>
      </c>
      <c r="E22" s="167" t="n">
        <v>4.19831411166884</v>
      </c>
      <c r="F22" s="169" t="n">
        <v>3.98368173759138</v>
      </c>
      <c r="G22" s="249" t="n">
        <v>-2146.32374077466</v>
      </c>
      <c r="H22" s="250" t="n">
        <v>1500.27652607368</v>
      </c>
      <c r="I22" s="250" t="n">
        <v>3499.72347392632</v>
      </c>
      <c r="J22" s="249" t="n">
        <v>44.1232354175815</v>
      </c>
      <c r="K22" s="249" t="n">
        <v>80.1792169782684</v>
      </c>
      <c r="L22" s="249" t="n">
        <v>37.2950489478065</v>
      </c>
      <c r="M22" s="249" t="n">
        <v>46.1217876132083</v>
      </c>
      <c r="N22" s="249" t="n">
        <v>54.7191543138748</v>
      </c>
      <c r="O22" s="249" t="n">
        <v>309.216204228181</v>
      </c>
      <c r="P22" s="249" t="n">
        <v>420.996548434187</v>
      </c>
      <c r="Q22" s="249" t="n">
        <v>248.547669067843</v>
      </c>
      <c r="R22" s="249" t="n">
        <v>268.410660300139</v>
      </c>
      <c r="S22" s="249" t="n">
        <v>276.991736971851</v>
      </c>
      <c r="T22" s="249" t="n">
        <v>99.9543835201775</v>
      </c>
      <c r="U22" s="249" t="n">
        <v>116.598393148386</v>
      </c>
      <c r="V22" s="249" t="n">
        <v>60.4330622745661</v>
      </c>
      <c r="W22" s="249" t="n">
        <v>64.3773539515626</v>
      </c>
      <c r="X22" s="249" t="n">
        <v>73.164586962691</v>
      </c>
      <c r="Y22" s="249" t="n">
        <v>55.831148102596</v>
      </c>
      <c r="Z22" s="249" t="n">
        <v>36.4191761701174</v>
      </c>
      <c r="AA22" s="249" t="n">
        <v>23.1380133267595</v>
      </c>
      <c r="AB22" s="249" t="n">
        <v>18.2555663383543</v>
      </c>
      <c r="AC22" s="249" t="n">
        <v>18.4454326488162</v>
      </c>
      <c r="AD22" s="249" t="n">
        <v>262.43844327074</v>
      </c>
      <c r="AE22" s="249" t="n">
        <v>1524.1628190022</v>
      </c>
      <c r="AF22" s="249" t="n">
        <v>414.527779857383</v>
      </c>
      <c r="AG22" s="249" t="n">
        <v>152.089336586643</v>
      </c>
      <c r="AH22" s="172" t="n">
        <v>869.82618517544</v>
      </c>
      <c r="AI22" s="172" t="n">
        <v>67.4046163882513</v>
      </c>
      <c r="AJ22" s="172" t="n">
        <v>0.657810492485992</v>
      </c>
      <c r="AK22" s="172" t="n">
        <v>0.890354689391859</v>
      </c>
      <c r="AL22" s="172" t="n">
        <v>831.80063504753</v>
      </c>
      <c r="AM22" s="172" t="n">
        <v>66.3866905255253</v>
      </c>
      <c r="AN22" s="172" t="n">
        <v>-0.275492487499009</v>
      </c>
      <c r="AO22" s="172" t="n">
        <v>0.0153301761271414</v>
      </c>
      <c r="AP22" s="172" t="n">
        <v>820.913612492926</v>
      </c>
      <c r="AQ22" s="172" t="n">
        <v>64.7243512098465</v>
      </c>
      <c r="AR22" s="172" t="n">
        <v>-0.220593689104431</v>
      </c>
      <c r="AS22" s="172" t="n">
        <v>0.401303956022919</v>
      </c>
      <c r="AT22" s="249" t="n">
        <v>155.577054429338</v>
      </c>
      <c r="AU22" s="249" t="n">
        <v>31.3040399171981</v>
      </c>
      <c r="AV22" s="249" t="n">
        <v>4.96987145559654</v>
      </c>
      <c r="AW22" s="172" t="n">
        <v>-6.44230375335218</v>
      </c>
      <c r="AX22" s="172" t="n">
        <v>13.269183421278</v>
      </c>
      <c r="AY22" s="172" t="n">
        <v>-4.01380735656046</v>
      </c>
      <c r="AZ22" s="251" t="n">
        <v>14.1489542346737</v>
      </c>
      <c r="BA22" s="172" t="n">
        <v>4.47830901463126</v>
      </c>
      <c r="BB22" s="251" t="n">
        <v>-0.302234669240906</v>
      </c>
      <c r="BC22" s="252" t="n">
        <v>0.073487084586491</v>
      </c>
      <c r="BD22" s="253" t="n">
        <v>0.114329041585658</v>
      </c>
      <c r="BE22" s="254" t="n">
        <v>0.418179819300475</v>
      </c>
      <c r="BF22" s="172" t="n">
        <v>820.913612492926</v>
      </c>
      <c r="BG22" s="172" t="n">
        <v>64.7243512098465</v>
      </c>
      <c r="BH22" s="172" t="n">
        <v>-0.220593689104431</v>
      </c>
      <c r="BI22" s="172" t="n">
        <v>0.401303956022919</v>
      </c>
      <c r="BJ22" s="169" t="n">
        <v>2.57973060940156</v>
      </c>
      <c r="BK22" s="169" t="n">
        <v>2.1387897286412</v>
      </c>
      <c r="BL22" s="169" t="n">
        <v>-0.313269327021762</v>
      </c>
      <c r="BM22" s="169" t="n">
        <v>0.704343638599715</v>
      </c>
      <c r="BN22" s="169" t="n">
        <v>2.35926016902138</v>
      </c>
      <c r="BO22" s="172" t="n">
        <v>5.10959464962072</v>
      </c>
      <c r="BP22" s="172" t="n">
        <v>12.0655338342319</v>
      </c>
      <c r="BQ22" s="254" t="n">
        <v>0.418179819300475</v>
      </c>
      <c r="BR22" s="172" t="n">
        <v>5.10959464962072</v>
      </c>
      <c r="BS22" s="172" t="n">
        <v>14.1489542346737</v>
      </c>
      <c r="BT22" s="172" t="n">
        <v>-0.302234669240906</v>
      </c>
      <c r="BU22" s="249" t="n">
        <v>262.43844327074</v>
      </c>
      <c r="BV22" s="250" t="n">
        <v>1500.27652607368</v>
      </c>
    </row>
    <row r="23" customFormat="false" ht="15" hidden="false" customHeight="false" outlineLevel="0" collapsed="false">
      <c r="A23" s="165" t="s">
        <v>353</v>
      </c>
      <c r="B23" s="165" t="n">
        <v>2</v>
      </c>
      <c r="C23" s="165" t="s">
        <v>660</v>
      </c>
      <c r="D23" s="177" t="s">
        <v>335</v>
      </c>
      <c r="E23" s="167" t="n">
        <v>4.0930070602873</v>
      </c>
      <c r="F23" s="169" t="n">
        <v>4.09481859531029</v>
      </c>
      <c r="G23" s="249" t="n">
        <v>18.1153502298947</v>
      </c>
      <c r="H23" s="250" t="n">
        <v>1342.27644307656</v>
      </c>
      <c r="I23" s="250" t="n">
        <v>3657.72355692344</v>
      </c>
      <c r="J23" s="249" t="n">
        <v>89.6080005193888</v>
      </c>
      <c r="K23" s="249" t="n">
        <v>62.6440058362631</v>
      </c>
      <c r="L23" s="249" t="n">
        <v>49.2796021679442</v>
      </c>
      <c r="M23" s="249" t="n">
        <v>38.6856179150789</v>
      </c>
      <c r="N23" s="249" t="n">
        <v>34.6501324593404</v>
      </c>
      <c r="O23" s="249" t="n">
        <v>484.48811126841</v>
      </c>
      <c r="P23" s="249" t="n">
        <v>430.776498481641</v>
      </c>
      <c r="Q23" s="249" t="n">
        <v>254.18058359688</v>
      </c>
      <c r="R23" s="249" t="n">
        <v>287.037421523991</v>
      </c>
      <c r="S23" s="249" t="n">
        <v>292.240158504915</v>
      </c>
      <c r="T23" s="249" t="n">
        <v>159.919267844164</v>
      </c>
      <c r="U23" s="249" t="n">
        <v>117.519788115799</v>
      </c>
      <c r="V23" s="249" t="n">
        <v>68.5142728142233</v>
      </c>
      <c r="W23" s="249" t="n">
        <v>65.9885076288946</v>
      </c>
      <c r="X23" s="249" t="n">
        <v>65.251525695581</v>
      </c>
      <c r="Y23" s="249" t="n">
        <v>70.311267324775</v>
      </c>
      <c r="Z23" s="249" t="n">
        <v>54.875782279536</v>
      </c>
      <c r="AA23" s="249" t="n">
        <v>19.2346706462791</v>
      </c>
      <c r="AB23" s="249" t="n">
        <v>27.3028897138156</v>
      </c>
      <c r="AC23" s="249" t="n">
        <v>30.6013932362406</v>
      </c>
      <c r="AD23" s="249" t="n">
        <v>274.867358898015</v>
      </c>
      <c r="AE23" s="249" t="n">
        <v>1748.72277337584</v>
      </c>
      <c r="AF23" s="249" t="n">
        <v>477.193362098662</v>
      </c>
      <c r="AG23" s="249" t="n">
        <v>202.326003200646</v>
      </c>
      <c r="AH23" s="172" t="n">
        <v>183.332398846154</v>
      </c>
      <c r="AI23" s="172" t="n">
        <v>15.2243293798852</v>
      </c>
      <c r="AJ23" s="172" t="n">
        <v>1.00876170243079</v>
      </c>
      <c r="AK23" s="172" t="n">
        <v>0.522864212901318</v>
      </c>
      <c r="AL23" s="172" t="n">
        <v>79.9546719679243</v>
      </c>
      <c r="AM23" s="172" t="n">
        <v>10.1614015774714</v>
      </c>
      <c r="AN23" s="172" t="n">
        <v>0.227815628267654</v>
      </c>
      <c r="AO23" s="172" t="n">
        <v>0.045054018645725</v>
      </c>
      <c r="AP23" s="172" t="n">
        <v>123.198138770158</v>
      </c>
      <c r="AQ23" s="172" t="n">
        <v>12.8115923717233</v>
      </c>
      <c r="AR23" s="172" t="n">
        <v>0.103513992695011</v>
      </c>
      <c r="AS23" s="172" t="n">
        <v>-0.143882136405118</v>
      </c>
      <c r="AT23" s="249" t="n">
        <v>245.004025724041</v>
      </c>
      <c r="AU23" s="249" t="n">
        <v>42.6502069218228</v>
      </c>
      <c r="AV23" s="249" t="n">
        <v>5.74449793814904</v>
      </c>
      <c r="AW23" s="172" t="n">
        <v>27.6739007634338</v>
      </c>
      <c r="AX23" s="172" t="n">
        <v>20.5492927214736</v>
      </c>
      <c r="AY23" s="172" t="n">
        <v>-4.08903758850228</v>
      </c>
      <c r="AZ23" s="251" t="n">
        <v>104.044891983801</v>
      </c>
      <c r="BA23" s="172" t="n">
        <v>9.94000865939051</v>
      </c>
      <c r="BB23" s="251" t="n">
        <v>1.43516503196082</v>
      </c>
      <c r="BC23" s="252" t="n">
        <v>0.177469821023197</v>
      </c>
      <c r="BD23" s="253" t="n">
        <v>0.434808205952083</v>
      </c>
      <c r="BE23" s="254" t="n">
        <v>0.316078881309713</v>
      </c>
      <c r="BF23" s="172" t="n">
        <v>123.198138770158</v>
      </c>
      <c r="BG23" s="172" t="n">
        <v>12.8115923717233</v>
      </c>
      <c r="BH23" s="172" t="n">
        <v>0.103513992695011</v>
      </c>
      <c r="BI23" s="172" t="n">
        <v>-0.143882136405118</v>
      </c>
      <c r="BJ23" s="169" t="n">
        <v>-0.0322743655432523</v>
      </c>
      <c r="BK23" s="169" t="n">
        <v>0.10094069449527</v>
      </c>
      <c r="BL23" s="169" t="n">
        <v>0.997322624798337</v>
      </c>
      <c r="BM23" s="169" t="n">
        <v>-0.559761452131813</v>
      </c>
      <c r="BN23" s="169" t="n">
        <v>0.0343331644760088</v>
      </c>
      <c r="BO23" s="172" t="n">
        <v>0.506227501618542</v>
      </c>
      <c r="BP23" s="172" t="n">
        <v>0.156929666619094</v>
      </c>
      <c r="BQ23" s="254" t="n">
        <v>0.316078881309713</v>
      </c>
      <c r="BR23" s="172" t="n">
        <v>0.506227501618542</v>
      </c>
      <c r="BS23" s="172" t="n">
        <v>104.044891983801</v>
      </c>
      <c r="BT23" s="172" t="n">
        <v>1.43516503196082</v>
      </c>
      <c r="BU23" s="249" t="n">
        <v>274.867358898015</v>
      </c>
      <c r="BV23" s="250" t="n">
        <v>1342.27644307656</v>
      </c>
    </row>
    <row r="24" customFormat="false" ht="15" hidden="false" customHeight="false" outlineLevel="0" collapsed="false">
      <c r="A24" s="165" t="s">
        <v>353</v>
      </c>
      <c r="B24" s="165" t="n">
        <v>3</v>
      </c>
      <c r="C24" s="165" t="s">
        <v>660</v>
      </c>
      <c r="D24" s="177" t="s">
        <v>335</v>
      </c>
      <c r="E24" s="167" t="n">
        <v>4.67090190546172</v>
      </c>
      <c r="F24" s="169" t="n">
        <v>4.75318624413191</v>
      </c>
      <c r="G24" s="249" t="n">
        <v>822.843386701884</v>
      </c>
      <c r="H24" s="250" t="n">
        <v>1358.58283360431</v>
      </c>
      <c r="I24" s="250" t="n">
        <v>3641.41716639569</v>
      </c>
      <c r="J24" s="249" t="n">
        <v>17.3192032699073</v>
      </c>
      <c r="K24" s="249" t="n">
        <v>70.5324397527304</v>
      </c>
      <c r="L24" s="249" t="n">
        <v>42.8454259946868</v>
      </c>
      <c r="M24" s="249" t="n">
        <v>48.5529893186469</v>
      </c>
      <c r="N24" s="249" t="n">
        <v>48.1536535665729</v>
      </c>
      <c r="O24" s="249" t="n">
        <v>337.422615219795</v>
      </c>
      <c r="P24" s="249" t="n">
        <v>447.292695551076</v>
      </c>
      <c r="Q24" s="249" t="n">
        <v>254.023631853615</v>
      </c>
      <c r="R24" s="249" t="n">
        <v>275.373573214564</v>
      </c>
      <c r="S24" s="249" t="n">
        <v>301.113842812264</v>
      </c>
      <c r="T24" s="249" t="n">
        <v>103.343443047803</v>
      </c>
      <c r="U24" s="249" t="n">
        <v>140.640010962697</v>
      </c>
      <c r="V24" s="249" t="n">
        <v>74.3232214511878</v>
      </c>
      <c r="W24" s="249" t="n">
        <v>81.4066824392557</v>
      </c>
      <c r="X24" s="249" t="n">
        <v>83.7740885163505</v>
      </c>
      <c r="Y24" s="249" t="n">
        <v>86.0242397778955</v>
      </c>
      <c r="Z24" s="249" t="n">
        <v>70.1075712099661</v>
      </c>
      <c r="AA24" s="249" t="n">
        <v>31.477795456501</v>
      </c>
      <c r="AB24" s="249" t="n">
        <v>32.8536931206089</v>
      </c>
      <c r="AC24" s="249" t="n">
        <v>35.6204349497777</v>
      </c>
      <c r="AD24" s="249" t="n">
        <v>227.403711902544</v>
      </c>
      <c r="AE24" s="249" t="n">
        <v>1615.22635865132</v>
      </c>
      <c r="AF24" s="249" t="n">
        <v>483.487446417293</v>
      </c>
      <c r="AG24" s="249" t="n">
        <v>256.083734514749</v>
      </c>
      <c r="AH24" s="259" t="n">
        <v>247.462448284659</v>
      </c>
      <c r="AI24" s="259" t="n">
        <v>16.1407456808214</v>
      </c>
      <c r="AJ24" s="259" t="n">
        <v>1.08075354461651</v>
      </c>
      <c r="AK24" s="259" t="n">
        <v>0.377060578392828</v>
      </c>
      <c r="AL24" s="259" t="n">
        <v>167.333618903651</v>
      </c>
      <c r="AM24" s="259" t="n">
        <v>12.9231570807932</v>
      </c>
      <c r="AN24" s="259" t="n">
        <v>0.542594041977108</v>
      </c>
      <c r="AO24" s="259" t="n">
        <v>-0.136119080782028</v>
      </c>
      <c r="AP24" s="172" t="n">
        <v>193.173265669549</v>
      </c>
      <c r="AQ24" s="172" t="n">
        <v>12.9893063704968</v>
      </c>
      <c r="AR24" s="172" t="n">
        <v>0.236578851377752</v>
      </c>
      <c r="AS24" s="172" t="n">
        <v>-0.365120195521568</v>
      </c>
      <c r="AT24" s="249" t="n">
        <v>345.307603241744</v>
      </c>
      <c r="AU24" s="249" t="n">
        <v>47.512873935438</v>
      </c>
      <c r="AV24" s="249" t="n">
        <v>7.26766399588791</v>
      </c>
      <c r="AW24" s="172" t="n">
        <v>54.0265524503287</v>
      </c>
      <c r="AX24" s="172" t="n">
        <v>10.5510163746239</v>
      </c>
      <c r="AY24" s="172" t="n">
        <v>-0.612920747781003</v>
      </c>
      <c r="AZ24" s="251" t="n">
        <v>179.974005555364</v>
      </c>
      <c r="BA24" s="172" t="n">
        <v>12.8658258809198</v>
      </c>
      <c r="BB24" s="251" t="n">
        <v>2.49572505822655</v>
      </c>
      <c r="BC24" s="252" t="n">
        <v>0.187216633147913</v>
      </c>
      <c r="BD24" s="253" t="n">
        <v>0.646473268792948</v>
      </c>
      <c r="BE24" s="254" t="n">
        <v>0.222572402974843</v>
      </c>
      <c r="BF24" s="172" t="n">
        <v>193.173265669549</v>
      </c>
      <c r="BG24" s="172" t="n">
        <v>12.9893063704968</v>
      </c>
      <c r="BH24" s="172" t="n">
        <v>0.236578851377752</v>
      </c>
      <c r="BI24" s="172" t="n">
        <v>-0.365120195521568</v>
      </c>
      <c r="BJ24" s="169" t="n">
        <v>0.229688263160363</v>
      </c>
      <c r="BK24" s="169" t="n">
        <v>0.107916904368534</v>
      </c>
      <c r="BL24" s="169" t="n">
        <v>1.53539605734226</v>
      </c>
      <c r="BM24" s="169" t="n">
        <v>-1.07273887521159</v>
      </c>
      <c r="BN24" s="169" t="n">
        <v>0.168802583764448</v>
      </c>
      <c r="BO24" s="172" t="n">
        <v>0.800262349659571</v>
      </c>
      <c r="BP24" s="172" t="n">
        <v>0.729709124959704</v>
      </c>
      <c r="BQ24" s="254" t="n">
        <v>0.222572402974843</v>
      </c>
      <c r="BR24" s="172" t="n">
        <v>0.800262349659571</v>
      </c>
      <c r="BS24" s="172" t="n">
        <v>179.974005555364</v>
      </c>
      <c r="BT24" s="172" t="n">
        <v>2.49572505822655</v>
      </c>
      <c r="BU24" s="249" t="n">
        <v>227.403711902544</v>
      </c>
      <c r="BV24" s="250" t="n">
        <v>1358.58283360431</v>
      </c>
    </row>
    <row r="25" customFormat="false" ht="15" hidden="false" customHeight="false" outlineLevel="0" collapsed="false">
      <c r="A25" s="165" t="s">
        <v>353</v>
      </c>
      <c r="B25" s="165" t="n">
        <v>4</v>
      </c>
      <c r="C25" s="165" t="s">
        <v>660</v>
      </c>
      <c r="D25" s="177" t="s">
        <v>335</v>
      </c>
      <c r="E25" s="167" t="n">
        <v>3.92883436815828</v>
      </c>
      <c r="F25" s="169" t="n">
        <v>3.81452141828537</v>
      </c>
      <c r="G25" s="249" t="n">
        <v>-1143.12949872915</v>
      </c>
      <c r="H25" s="250" t="n">
        <v>1486.94297379121</v>
      </c>
      <c r="I25" s="250" t="n">
        <v>3513.05702620879</v>
      </c>
      <c r="J25" s="249" t="n">
        <v>16.5729078415722</v>
      </c>
      <c r="K25" s="249" t="n">
        <v>68.2960311200098</v>
      </c>
      <c r="L25" s="249" t="n">
        <v>44.2910129650494</v>
      </c>
      <c r="M25" s="249" t="n">
        <v>51.8867849389983</v>
      </c>
      <c r="N25" s="249" t="n">
        <v>50.6041200711362</v>
      </c>
      <c r="O25" s="249" t="n">
        <v>250.426995383074</v>
      </c>
      <c r="P25" s="249" t="n">
        <v>550.276557698582</v>
      </c>
      <c r="Q25" s="249" t="n">
        <v>279.216462590268</v>
      </c>
      <c r="R25" s="249" t="n">
        <v>316.959342929654</v>
      </c>
      <c r="S25" s="249" t="n">
        <v>327.658630683085</v>
      </c>
      <c r="T25" s="249" t="n">
        <v>106.391192509412</v>
      </c>
      <c r="U25" s="249" t="n">
        <v>129.37384331328</v>
      </c>
      <c r="V25" s="249" t="n">
        <v>70.1299251157113</v>
      </c>
      <c r="W25" s="249" t="n">
        <v>79.4327885617931</v>
      </c>
      <c r="X25" s="249" t="n">
        <v>78.5280737325038</v>
      </c>
      <c r="Y25" s="249" t="n">
        <v>89.8182846678393</v>
      </c>
      <c r="Z25" s="249" t="n">
        <v>61.07781219327</v>
      </c>
      <c r="AA25" s="249" t="n">
        <v>25.8389121506619</v>
      </c>
      <c r="AB25" s="249" t="n">
        <v>27.5460036227948</v>
      </c>
      <c r="AC25" s="249" t="n">
        <v>27.9239536613676</v>
      </c>
      <c r="AD25" s="249" t="n">
        <v>231.650856936766</v>
      </c>
      <c r="AE25" s="249" t="n">
        <v>1724.53798928466</v>
      </c>
      <c r="AF25" s="249" t="n">
        <v>463.8558232327</v>
      </c>
      <c r="AG25" s="249" t="n">
        <v>232.204966295934</v>
      </c>
      <c r="AH25" s="259" t="n">
        <v>1132.40037346358</v>
      </c>
      <c r="AI25" s="259" t="n">
        <v>116.329294781229</v>
      </c>
      <c r="AJ25" s="259" t="n">
        <v>0.953741462993624</v>
      </c>
      <c r="AK25" s="259" t="n">
        <v>0.657124888595052</v>
      </c>
      <c r="AL25" s="259" t="n">
        <v>1062.20367163238</v>
      </c>
      <c r="AM25" s="259" t="n">
        <v>121.717904699564</v>
      </c>
      <c r="AN25" s="259" t="n">
        <v>0.512898623347914</v>
      </c>
      <c r="AO25" s="259" t="n">
        <v>0.119656825060782</v>
      </c>
      <c r="AP25" s="172" t="n">
        <v>1093.15235629873</v>
      </c>
      <c r="AQ25" s="172" t="n">
        <v>114.366639804507</v>
      </c>
      <c r="AR25" s="172" t="n">
        <v>0.29088727760247</v>
      </c>
      <c r="AS25" s="172" t="n">
        <v>-0.150709432947037</v>
      </c>
      <c r="AT25" s="249" t="n">
        <v>194.740505365845</v>
      </c>
      <c r="AU25" s="249" t="n">
        <v>38.6870593154043</v>
      </c>
      <c r="AV25" s="249" t="n">
        <v>5.03373760662919</v>
      </c>
      <c r="AW25" s="172" t="n">
        <v>-49.1158005695657</v>
      </c>
      <c r="AX25" s="172" t="n">
        <v>6.03808776860419</v>
      </c>
      <c r="AY25" s="172" t="n">
        <v>-2.43529723221279</v>
      </c>
      <c r="AZ25" s="251" t="n">
        <v>55.7546309676267</v>
      </c>
      <c r="BA25" s="172" t="n">
        <v>11.3163831665169</v>
      </c>
      <c r="BB25" s="251" t="n">
        <v>-0.0441740109786792</v>
      </c>
      <c r="BC25" s="252" t="n">
        <v>0.180751168087056</v>
      </c>
      <c r="BD25" s="253" t="n">
        <v>0.3519957381874</v>
      </c>
      <c r="BE25" s="254" t="n">
        <v>0.345659533744485</v>
      </c>
      <c r="BF25" s="172" t="n">
        <v>1093.15235629873</v>
      </c>
      <c r="BG25" s="172" t="n">
        <v>114.366639804507</v>
      </c>
      <c r="BH25" s="172" t="n">
        <v>0.29088727760247</v>
      </c>
      <c r="BI25" s="172" t="n">
        <v>-0.150709432947037</v>
      </c>
      <c r="BJ25" s="169" t="n">
        <v>3.59889813538369</v>
      </c>
      <c r="BK25" s="169" t="n">
        <v>4.0875108548074</v>
      </c>
      <c r="BL25" s="169" t="n">
        <v>1.75500265824404</v>
      </c>
      <c r="BM25" s="169" t="n">
        <v>-0.575591680441817</v>
      </c>
      <c r="BN25" s="169" t="n">
        <v>3.84320449509554</v>
      </c>
      <c r="BO25" s="172" t="n">
        <v>8.86581996799331</v>
      </c>
      <c r="BP25" s="172" t="n">
        <v>6.51715910302474</v>
      </c>
      <c r="BQ25" s="254" t="n">
        <v>0.345659533744485</v>
      </c>
      <c r="BR25" s="172" t="n">
        <v>8.86581996799331</v>
      </c>
      <c r="BS25" s="172" t="n">
        <v>55.7546309676267</v>
      </c>
      <c r="BT25" s="172" t="n">
        <v>-0.0441740109786792</v>
      </c>
      <c r="BU25" s="249" t="n">
        <v>231.650856936766</v>
      </c>
      <c r="BV25" s="250" t="n">
        <v>1486.94297379121</v>
      </c>
    </row>
    <row r="26" customFormat="false" ht="15" hidden="false" customHeight="false" outlineLevel="0" collapsed="false">
      <c r="A26" s="165" t="s">
        <v>353</v>
      </c>
      <c r="B26" s="165" t="n">
        <v>1</v>
      </c>
      <c r="C26" s="165" t="s">
        <v>334</v>
      </c>
      <c r="D26" s="165" t="n">
        <v>10</v>
      </c>
      <c r="E26" s="167" t="n">
        <v>5.21126986754923</v>
      </c>
      <c r="F26" s="169" t="n">
        <v>5.26911289243097</v>
      </c>
      <c r="G26" s="249" t="n">
        <v>578.430248817448</v>
      </c>
      <c r="H26" s="250" t="n">
        <v>1181.90424797869</v>
      </c>
      <c r="I26" s="250" t="n">
        <v>568.095752021308</v>
      </c>
      <c r="J26" s="249" t="n">
        <v>-6.95656984531155</v>
      </c>
      <c r="K26" s="249" t="n">
        <v>-6.31069933765067</v>
      </c>
      <c r="L26" s="249" t="n">
        <v>-8.80950231969657</v>
      </c>
      <c r="M26" s="249" t="n">
        <v>-4.41116815032797</v>
      </c>
      <c r="N26" s="249" t="n">
        <v>3.26598991840565</v>
      </c>
      <c r="O26" s="249" t="n">
        <v>103.219279907045</v>
      </c>
      <c r="P26" s="249" t="n">
        <v>93.7332231065868</v>
      </c>
      <c r="Q26" s="249" t="n">
        <v>101.562240291399</v>
      </c>
      <c r="R26" s="249" t="n">
        <v>94.566103750407</v>
      </c>
      <c r="S26" s="249" t="n">
        <v>115.539488321384</v>
      </c>
      <c r="T26" s="249" t="n">
        <v>114.861024791935</v>
      </c>
      <c r="U26" s="249" t="n">
        <v>98.8742667651585</v>
      </c>
      <c r="V26" s="249" t="n">
        <v>83.3822790626934</v>
      </c>
      <c r="W26" s="249" t="n">
        <v>76.793680358369</v>
      </c>
      <c r="X26" s="249" t="n">
        <v>67.0275479002115</v>
      </c>
      <c r="Y26" s="249" t="n">
        <v>121.817594637247</v>
      </c>
      <c r="Z26" s="249" t="n">
        <v>105.184966102809</v>
      </c>
      <c r="AA26" s="249" t="n">
        <v>92.19178138239</v>
      </c>
      <c r="AB26" s="249" t="n">
        <v>81.204848508697</v>
      </c>
      <c r="AC26" s="249" t="n">
        <v>63.7615579818058</v>
      </c>
      <c r="AD26" s="249" t="n">
        <v>-23.2219497345811</v>
      </c>
      <c r="AE26" s="249" t="n">
        <v>508.620335376821</v>
      </c>
      <c r="AF26" s="249" t="n">
        <v>440.938798878368</v>
      </c>
      <c r="AG26" s="249" t="n">
        <v>464.160748612949</v>
      </c>
      <c r="AH26" s="255" t="n">
        <v>73.096074811171</v>
      </c>
      <c r="AI26" s="255" t="n">
        <v>2.92761828007002</v>
      </c>
      <c r="AJ26" s="255" t="n">
        <v>0.4741028919618</v>
      </c>
      <c r="AK26" s="258" t="n">
        <v>0.778726204386857</v>
      </c>
      <c r="AL26" s="256" t="n">
        <v>29.010341831492</v>
      </c>
      <c r="AM26" s="256" t="n">
        <v>0.590266730606121</v>
      </c>
      <c r="AN26" s="256" t="n">
        <v>-0.212654070122504</v>
      </c>
      <c r="AO26" s="256" t="n">
        <v>-0.581702442187955</v>
      </c>
      <c r="AP26" s="172" t="n">
        <v>-26.2815901079399</v>
      </c>
      <c r="AQ26" s="172" t="n">
        <v>-4.07160623221659</v>
      </c>
      <c r="AR26" s="172" t="n">
        <v>-0.158625329584973</v>
      </c>
      <c r="AS26" s="172" t="n">
        <v>0.166286236344585</v>
      </c>
      <c r="AT26" s="249" t="n">
        <v>511.548551579588</v>
      </c>
      <c r="AU26" s="249" t="n">
        <v>26.1052395353969</v>
      </c>
      <c r="AV26" s="249" t="n">
        <v>19.5956275707014</v>
      </c>
      <c r="AW26" s="172" t="n">
        <v>189.280269030946</v>
      </c>
      <c r="AX26" s="172" t="n">
        <v>-31.2408822477702</v>
      </c>
      <c r="AY26" s="172" t="n">
        <v>13.9759226538252</v>
      </c>
      <c r="AZ26" s="251" t="n">
        <v>223.764666417317</v>
      </c>
      <c r="BA26" s="172" t="n">
        <v>-4.25835762131576</v>
      </c>
      <c r="BB26" s="251" t="n">
        <v>10.1177029467855</v>
      </c>
      <c r="BC26" s="252" t="n">
        <v>0.438483700782227</v>
      </c>
      <c r="BD26" s="253" t="n">
        <v>2.24305702026405</v>
      </c>
      <c r="BE26" s="254" t="n">
        <v>0.0432218324574134</v>
      </c>
      <c r="BF26" s="172" t="n">
        <v>-26.2815901079399</v>
      </c>
      <c r="BG26" s="172" t="n">
        <v>-4.07160623221659</v>
      </c>
      <c r="BH26" s="172" t="n">
        <v>-0.158625329584973</v>
      </c>
      <c r="BI26" s="172" t="n">
        <v>0.166286236344585</v>
      </c>
      <c r="BJ26" s="169" t="n">
        <v>-0.591874675680753</v>
      </c>
      <c r="BK26" s="169" t="n">
        <v>-0.561813717683388</v>
      </c>
      <c r="BL26" s="169" t="n">
        <v>-0.0626883077667089</v>
      </c>
      <c r="BM26" s="169" t="n">
        <v>0.159415769045317</v>
      </c>
      <c r="BN26" s="169" t="n">
        <v>-0.576844196682071</v>
      </c>
      <c r="BO26" s="172" t="n">
        <v>-1.05696093208553</v>
      </c>
      <c r="BP26" s="172" t="n">
        <v>-11.9272063808346</v>
      </c>
      <c r="BQ26" s="254" t="n">
        <v>0.0432218324574134</v>
      </c>
      <c r="BR26" s="172" t="n">
        <v>-1.05696093208553</v>
      </c>
      <c r="BS26" s="172" t="n">
        <v>223.764666417317</v>
      </c>
      <c r="BT26" s="172" t="n">
        <v>10.1177029467855</v>
      </c>
      <c r="BU26" s="249" t="n">
        <v>-23.2219497345811</v>
      </c>
      <c r="BV26" s="250" t="n">
        <v>1181.90424797869</v>
      </c>
    </row>
    <row r="27" customFormat="false" ht="15" hidden="false" customHeight="false" outlineLevel="0" collapsed="false">
      <c r="A27" s="165" t="s">
        <v>353</v>
      </c>
      <c r="B27" s="165" t="n">
        <v>2</v>
      </c>
      <c r="C27" s="165" t="s">
        <v>334</v>
      </c>
      <c r="D27" s="165" t="n">
        <v>10</v>
      </c>
      <c r="E27" s="167" t="n">
        <v>4.22523923598625</v>
      </c>
      <c r="F27" s="169" t="n">
        <v>4.32163620834567</v>
      </c>
      <c r="G27" s="249" t="n">
        <v>963.9697235942</v>
      </c>
      <c r="H27" s="250" t="n">
        <v>1063.813636312</v>
      </c>
      <c r="I27" s="250" t="n">
        <v>686.186363688</v>
      </c>
      <c r="J27" s="249" t="n">
        <v>-2.47976631252619</v>
      </c>
      <c r="K27" s="249" t="n">
        <v>4.25890069169556</v>
      </c>
      <c r="L27" s="249" t="n">
        <v>-6.89850208648748</v>
      </c>
      <c r="M27" s="249" t="n">
        <v>0.536373231195697</v>
      </c>
      <c r="N27" s="249" t="n">
        <v>4.19525473797245</v>
      </c>
      <c r="O27" s="249" t="n">
        <v>97.0962882488499</v>
      </c>
      <c r="P27" s="249" t="n">
        <v>110.252189405223</v>
      </c>
      <c r="Q27" s="249" t="n">
        <v>108.70832514306</v>
      </c>
      <c r="R27" s="249" t="n">
        <v>113.446057627715</v>
      </c>
      <c r="S27" s="249" t="n">
        <v>118.355177766173</v>
      </c>
      <c r="T27" s="249" t="n">
        <v>65.7968102630784</v>
      </c>
      <c r="U27" s="249" t="n">
        <v>69.8847089823518</v>
      </c>
      <c r="V27" s="249" t="n">
        <v>54.0987966948179</v>
      </c>
      <c r="W27" s="249" t="n">
        <v>53.6929925371419</v>
      </c>
      <c r="X27" s="249" t="n">
        <v>43.0353613516817</v>
      </c>
      <c r="Y27" s="249" t="n">
        <v>68.2765765756046</v>
      </c>
      <c r="Z27" s="249" t="n">
        <v>65.6258082906563</v>
      </c>
      <c r="AA27" s="249" t="n">
        <v>60.9972987813054</v>
      </c>
      <c r="AB27" s="249" t="n">
        <v>53.1566193059462</v>
      </c>
      <c r="AC27" s="249" t="n">
        <v>38.8401066137092</v>
      </c>
      <c r="AD27" s="249" t="n">
        <v>-0.387739738149969</v>
      </c>
      <c r="AE27" s="249" t="n">
        <v>547.858038191021</v>
      </c>
      <c r="AF27" s="249" t="n">
        <v>286.508669829072</v>
      </c>
      <c r="AG27" s="249" t="n">
        <v>286.896409567222</v>
      </c>
      <c r="AH27" s="255" t="n">
        <v>94.534192337496</v>
      </c>
      <c r="AI27" s="255" t="n">
        <v>4.66573627554773</v>
      </c>
      <c r="AJ27" s="255" t="n">
        <v>0.398359713040261</v>
      </c>
      <c r="AK27" s="258" t="n">
        <v>0.682393831576253</v>
      </c>
      <c r="AL27" s="256" t="n">
        <v>59.4660844362673</v>
      </c>
      <c r="AM27" s="256" t="n">
        <v>3.2022771408173</v>
      </c>
      <c r="AN27" s="256" t="n">
        <v>-0.202394768862727</v>
      </c>
      <c r="AO27" s="256" t="n">
        <v>-0.575889044738877</v>
      </c>
      <c r="AP27" s="172" t="n">
        <v>54.7955524500879</v>
      </c>
      <c r="AQ27" s="172" t="n">
        <v>3.18193006420915</v>
      </c>
      <c r="AR27" s="172" t="n">
        <v>-0.143654854762374</v>
      </c>
      <c r="AS27" s="172" t="n">
        <v>0.114236529223558</v>
      </c>
      <c r="AT27" s="249" t="n">
        <v>396.507224457818</v>
      </c>
      <c r="AU27" s="249" t="n">
        <v>35.9955196295774</v>
      </c>
      <c r="AV27" s="249" t="n">
        <v>11.015460494478</v>
      </c>
      <c r="AW27" s="172" t="n">
        <v>119.964718185322</v>
      </c>
      <c r="AX27" s="172" t="n">
        <v>-17.762360647281</v>
      </c>
      <c r="AY27" s="172" t="n">
        <v>5.87123782706117</v>
      </c>
      <c r="AZ27" s="251" t="n">
        <v>173.859729089038</v>
      </c>
      <c r="BA27" s="172" t="n">
        <v>0.840924469661672</v>
      </c>
      <c r="BB27" s="251" t="n">
        <v>4.6820780630783</v>
      </c>
      <c r="BC27" s="252" t="n">
        <v>0.480798465315107</v>
      </c>
      <c r="BD27" s="253" t="n">
        <v>1.90640065005671</v>
      </c>
      <c r="BE27" s="254" t="n">
        <v>0.0481521547400299</v>
      </c>
      <c r="BF27" s="172" t="n">
        <v>54.7955524500879</v>
      </c>
      <c r="BG27" s="172" t="n">
        <v>3.18193006420915</v>
      </c>
      <c r="BH27" s="172" t="n">
        <v>-0.143654854762374</v>
      </c>
      <c r="BI27" s="172" t="n">
        <v>0.114236529223558</v>
      </c>
      <c r="BJ27" s="169" t="n">
        <v>-0.28834994720379</v>
      </c>
      <c r="BK27" s="169" t="n">
        <v>-0.277074238090205</v>
      </c>
      <c r="BL27" s="169" t="n">
        <v>-0.00215230408887974</v>
      </c>
      <c r="BM27" s="169" t="n">
        <v>0.0387298222528265</v>
      </c>
      <c r="BN27" s="169" t="n">
        <v>-0.282712092646998</v>
      </c>
      <c r="BO27" s="172" t="n">
        <v>-0.528846667130049</v>
      </c>
      <c r="BP27" s="172" t="n">
        <v>-15.4582435790112</v>
      </c>
      <c r="BQ27" s="254" t="n">
        <v>0.0481521547400299</v>
      </c>
      <c r="BR27" s="172" t="n">
        <v>-0.528846667130049</v>
      </c>
      <c r="BS27" s="172" t="n">
        <v>173.859729089038</v>
      </c>
      <c r="BT27" s="172" t="n">
        <v>4.6820780630783</v>
      </c>
      <c r="BU27" s="249" t="n">
        <v>-0.387739738149969</v>
      </c>
      <c r="BV27" s="250" t="n">
        <v>1063.813636312</v>
      </c>
    </row>
    <row r="28" customFormat="false" ht="15" hidden="false" customHeight="false" outlineLevel="0" collapsed="false">
      <c r="A28" s="165" t="s">
        <v>353</v>
      </c>
      <c r="B28" s="165" t="n">
        <v>3</v>
      </c>
      <c r="C28" s="165" t="s">
        <v>334</v>
      </c>
      <c r="D28" s="165" t="n">
        <v>10</v>
      </c>
      <c r="E28" s="167" t="n">
        <v>4.33505877663732</v>
      </c>
      <c r="F28" s="169" t="n">
        <v>4.42544135473763</v>
      </c>
      <c r="G28" s="249" t="n">
        <v>903.82578100316</v>
      </c>
      <c r="H28" s="250" t="n">
        <v>1123.69326028638</v>
      </c>
      <c r="I28" s="250" t="n">
        <v>626.306739713621</v>
      </c>
      <c r="J28" s="249" t="n">
        <v>-8.95527083966531</v>
      </c>
      <c r="K28" s="249" t="n">
        <v>-6.38317633690859</v>
      </c>
      <c r="L28" s="249" t="n">
        <v>-5.84922656626215</v>
      </c>
      <c r="M28" s="249" t="n">
        <v>-4.98518227225198</v>
      </c>
      <c r="N28" s="249" t="n">
        <v>-11.3120364707709</v>
      </c>
      <c r="O28" s="249" t="n">
        <v>96.5379254071933</v>
      </c>
      <c r="P28" s="249" t="n">
        <v>107.857593447292</v>
      </c>
      <c r="Q28" s="249" t="n">
        <v>117.489752929119</v>
      </c>
      <c r="R28" s="249" t="n">
        <v>105.06706193076</v>
      </c>
      <c r="S28" s="249" t="n">
        <v>110.344297702947</v>
      </c>
      <c r="T28" s="249" t="n">
        <v>65.4794681216931</v>
      </c>
      <c r="U28" s="249" t="n">
        <v>66.0776723495312</v>
      </c>
      <c r="V28" s="249" t="n">
        <v>61.5844893751811</v>
      </c>
      <c r="W28" s="249" t="n">
        <v>46.9124870936803</v>
      </c>
      <c r="X28" s="249" t="n">
        <v>39.794324430015</v>
      </c>
      <c r="Y28" s="249" t="n">
        <v>74.4347389613584</v>
      </c>
      <c r="Z28" s="249" t="n">
        <v>72.4608486864398</v>
      </c>
      <c r="AA28" s="249" t="n">
        <v>67.4337159414433</v>
      </c>
      <c r="AB28" s="249" t="n">
        <v>51.8976693659323</v>
      </c>
      <c r="AC28" s="249" t="n">
        <v>51.1063609007859</v>
      </c>
      <c r="AD28" s="249" t="n">
        <v>-37.4848924858589</v>
      </c>
      <c r="AE28" s="249" t="n">
        <v>537.296631417312</v>
      </c>
      <c r="AF28" s="249" t="n">
        <v>279.848441370101</v>
      </c>
      <c r="AG28" s="249" t="n">
        <v>317.33333385596</v>
      </c>
      <c r="AH28" s="255" t="n">
        <v>67.8283185604198</v>
      </c>
      <c r="AI28" s="255" t="n">
        <v>2.10448217726044</v>
      </c>
      <c r="AJ28" s="255" t="n">
        <v>0.588071817121713</v>
      </c>
      <c r="AK28" s="258" t="n">
        <v>0.718580883649639</v>
      </c>
      <c r="AL28" s="256" t="n">
        <v>1.53906412937832</v>
      </c>
      <c r="AM28" s="256" t="n">
        <v>-1.25132929412474</v>
      </c>
      <c r="AN28" s="256" t="n">
        <v>0.0490052724340986</v>
      </c>
      <c r="AO28" s="256" t="n">
        <v>-0.835714945921943</v>
      </c>
      <c r="AP28" s="172" t="n">
        <v>41.8586211259057</v>
      </c>
      <c r="AQ28" s="172" t="n">
        <v>1.00693168050512</v>
      </c>
      <c r="AR28" s="172" t="n">
        <v>-0.16308658479989</v>
      </c>
      <c r="AS28" s="172" t="n">
        <v>0.0372303470429438</v>
      </c>
      <c r="AT28" s="249" t="n">
        <v>390.812043458293</v>
      </c>
      <c r="AU28" s="249" t="n">
        <v>35.8080529283725</v>
      </c>
      <c r="AV28" s="249" t="n">
        <v>10.9140824897696</v>
      </c>
      <c r="AW28" s="172" t="n">
        <v>94.7232467291548</v>
      </c>
      <c r="AX28" s="172" t="n">
        <v>-15.681365513437</v>
      </c>
      <c r="AY28" s="172" t="n">
        <v>5.16360393146616</v>
      </c>
      <c r="AZ28" s="251" t="n">
        <v>188.631239891219</v>
      </c>
      <c r="BA28" s="172" t="n">
        <v>8.23583277620184</v>
      </c>
      <c r="BB28" s="251" t="n">
        <v>3.58131050219511</v>
      </c>
      <c r="BC28" s="252" t="n">
        <v>0.480072994570913</v>
      </c>
      <c r="BD28" s="253" t="n">
        <v>1.87618308017401</v>
      </c>
      <c r="BE28" s="254" t="n">
        <v>0.0467376208744416</v>
      </c>
      <c r="BF28" s="172" t="n">
        <v>41.8586211259057</v>
      </c>
      <c r="BG28" s="172" t="n">
        <v>1.00693168050512</v>
      </c>
      <c r="BH28" s="172" t="n">
        <v>-0.16308658479989</v>
      </c>
      <c r="BI28" s="172" t="n">
        <v>0.0372303470429438</v>
      </c>
      <c r="BJ28" s="169" t="n">
        <v>-0.336781335429974</v>
      </c>
      <c r="BK28" s="169" t="n">
        <v>-0.362454373045492</v>
      </c>
      <c r="BL28" s="169" t="n">
        <v>-0.0807282540809209</v>
      </c>
      <c r="BM28" s="169" t="n">
        <v>-0.139821883787185</v>
      </c>
      <c r="BN28" s="169" t="n">
        <v>-0.349617854237733</v>
      </c>
      <c r="BO28" s="172" t="n">
        <v>-0.919785846343573</v>
      </c>
      <c r="BP28" s="172" t="n">
        <v>3.17041610236319</v>
      </c>
      <c r="BQ28" s="254" t="n">
        <v>0.0467376208744416</v>
      </c>
      <c r="BR28" s="172" t="n">
        <v>-0.919785846343573</v>
      </c>
      <c r="BS28" s="172" t="n">
        <v>188.631239891219</v>
      </c>
      <c r="BT28" s="172" t="n">
        <v>3.58131050219511</v>
      </c>
      <c r="BU28" s="249" t="n">
        <v>-37.4848924858589</v>
      </c>
      <c r="BV28" s="250" t="n">
        <v>1123.69326028638</v>
      </c>
    </row>
    <row r="29" customFormat="false" ht="15" hidden="false" customHeight="false" outlineLevel="0" collapsed="false">
      <c r="A29" s="165" t="s">
        <v>353</v>
      </c>
      <c r="B29" s="165" t="n">
        <v>4</v>
      </c>
      <c r="C29" s="165" t="s">
        <v>334</v>
      </c>
      <c r="D29" s="165" t="n">
        <v>10</v>
      </c>
      <c r="E29" s="167" t="n">
        <v>3.84294777226899</v>
      </c>
      <c r="F29" s="169" t="n">
        <v>3.90691591917589</v>
      </c>
      <c r="G29" s="249" t="n">
        <v>639.68146906896</v>
      </c>
      <c r="H29" s="250" t="n">
        <v>997.369728281522</v>
      </c>
      <c r="I29" s="250" t="n">
        <v>752.630271718478</v>
      </c>
      <c r="J29" s="249" t="n">
        <v>12.2295908821403</v>
      </c>
      <c r="K29" s="249" t="n">
        <v>7.21695365822924</v>
      </c>
      <c r="L29" s="249" t="n">
        <v>-0.614702579777816</v>
      </c>
      <c r="M29" s="249" t="n">
        <v>-1.98644828583237</v>
      </c>
      <c r="N29" s="249" t="n">
        <v>-1.76361910649511</v>
      </c>
      <c r="O29" s="249" t="n">
        <v>110.316049231677</v>
      </c>
      <c r="P29" s="249" t="n">
        <v>115.158427425235</v>
      </c>
      <c r="Q29" s="249" t="n">
        <v>115.985111059208</v>
      </c>
      <c r="R29" s="249" t="n">
        <v>110.883927158306</v>
      </c>
      <c r="S29" s="249" t="n">
        <v>115.91411414837</v>
      </c>
      <c r="T29" s="249" t="n">
        <v>65.9839163598533</v>
      </c>
      <c r="U29" s="249" t="n">
        <v>57.6918195733799</v>
      </c>
      <c r="V29" s="249" t="n">
        <v>47.1809827237935</v>
      </c>
      <c r="W29" s="249" t="n">
        <v>40.2648932576986</v>
      </c>
      <c r="X29" s="249" t="n">
        <v>33.6903105159397</v>
      </c>
      <c r="Y29" s="249" t="n">
        <v>53.754325477713</v>
      </c>
      <c r="Z29" s="249" t="n">
        <v>50.4748659151506</v>
      </c>
      <c r="AA29" s="249" t="n">
        <v>47.7956853035713</v>
      </c>
      <c r="AB29" s="249" t="n">
        <v>42.2513415435309</v>
      </c>
      <c r="AC29" s="249" t="n">
        <v>35.4539296224348</v>
      </c>
      <c r="AD29" s="249" t="n">
        <v>15.0817745682643</v>
      </c>
      <c r="AE29" s="249" t="n">
        <v>568.257629022796</v>
      </c>
      <c r="AF29" s="249" t="n">
        <v>244.811922430665</v>
      </c>
      <c r="AG29" s="249" t="n">
        <v>229.730147862401</v>
      </c>
      <c r="AH29" s="255" t="n">
        <v>56.9257135355974</v>
      </c>
      <c r="AI29" s="255" t="n">
        <v>2.01263638740191</v>
      </c>
      <c r="AJ29" s="255" t="n">
        <v>0.435877145723427</v>
      </c>
      <c r="AK29" s="258" t="n">
        <v>0.93520389793468</v>
      </c>
      <c r="AL29" s="256" t="n">
        <v>8.44468176494766</v>
      </c>
      <c r="AM29" s="256" t="n">
        <v>-0.372904331124599</v>
      </c>
      <c r="AN29" s="256" t="n">
        <v>-0.172982183834875</v>
      </c>
      <c r="AO29" s="256" t="n">
        <v>-0.455798552885828</v>
      </c>
      <c r="AP29" s="172" t="n">
        <v>50.2608501427662</v>
      </c>
      <c r="AQ29" s="172" t="n">
        <v>1.41557941511682</v>
      </c>
      <c r="AR29" s="172" t="n">
        <v>-0.600758271737885</v>
      </c>
      <c r="AS29" s="172" t="n">
        <v>0.257220284820597</v>
      </c>
      <c r="AT29" s="249" t="n">
        <v>308.306463183025</v>
      </c>
      <c r="AU29" s="249" t="n">
        <v>32.6362706977823</v>
      </c>
      <c r="AV29" s="249" t="n">
        <v>9.44674304359091</v>
      </c>
      <c r="AW29" s="172" t="n">
        <v>88.427043958889</v>
      </c>
      <c r="AX29" s="172" t="n">
        <v>-5.76187487100734</v>
      </c>
      <c r="AY29" s="172" t="n">
        <v>3.72043996392199</v>
      </c>
      <c r="AZ29" s="251" t="n">
        <v>141.481648289885</v>
      </c>
      <c r="BA29" s="172" t="n">
        <v>12.1147076136706</v>
      </c>
      <c r="BB29" s="251" t="n">
        <v>1.31749800463481</v>
      </c>
      <c r="BC29" s="252" t="n">
        <v>0.507701354664538</v>
      </c>
      <c r="BD29" s="253" t="n">
        <v>1.56527609009854</v>
      </c>
      <c r="BE29" s="254" t="n">
        <v>0.0606551079201661</v>
      </c>
      <c r="BF29" s="172" t="n">
        <v>50.2608501427662</v>
      </c>
      <c r="BG29" s="172" t="n">
        <v>1.41557941511682</v>
      </c>
      <c r="BH29" s="172" t="n">
        <v>-0.600758271737885</v>
      </c>
      <c r="BI29" s="172" t="n">
        <v>0.257220284820597</v>
      </c>
      <c r="BJ29" s="169" t="n">
        <v>-0.305326301366353</v>
      </c>
      <c r="BK29" s="169" t="n">
        <v>-0.346412798489974</v>
      </c>
      <c r="BL29" s="169" t="n">
        <v>-1.85053817421547</v>
      </c>
      <c r="BM29" s="169" t="n">
        <v>0.370261561327753</v>
      </c>
      <c r="BN29" s="169" t="n">
        <v>-0.325869549928164</v>
      </c>
      <c r="BO29" s="172" t="n">
        <v>-2.13201571274404</v>
      </c>
      <c r="BP29" s="172" t="n">
        <v>0.440281967695834</v>
      </c>
      <c r="BQ29" s="254" t="n">
        <v>0.0606551079201661</v>
      </c>
      <c r="BR29" s="172" t="n">
        <v>-2.13201571274404</v>
      </c>
      <c r="BS29" s="172" t="n">
        <v>141.481648289885</v>
      </c>
      <c r="BT29" s="172" t="n">
        <v>1.31749800463481</v>
      </c>
      <c r="BU29" s="249" t="n">
        <v>15.0817745682643</v>
      </c>
      <c r="BV29" s="250" t="n">
        <v>997.369728281522</v>
      </c>
    </row>
    <row r="30" customFormat="false" ht="15" hidden="false" customHeight="false" outlineLevel="0" collapsed="false">
      <c r="A30" s="165" t="s">
        <v>353</v>
      </c>
      <c r="B30" s="165" t="n">
        <v>1</v>
      </c>
      <c r="C30" s="165" t="s">
        <v>334</v>
      </c>
      <c r="D30" s="177" t="s">
        <v>335</v>
      </c>
      <c r="E30" s="167" t="n">
        <v>5.21126986754923</v>
      </c>
      <c r="F30" s="169" t="n">
        <v>4.95519364888998</v>
      </c>
      <c r="G30" s="249" t="n">
        <v>-2560.76218659253</v>
      </c>
      <c r="H30" s="250" t="n">
        <v>1097.35360719448</v>
      </c>
      <c r="I30" s="250" t="n">
        <v>652.646392805516</v>
      </c>
      <c r="J30" s="249" t="n">
        <v>-12.6376890756688</v>
      </c>
      <c r="K30" s="249" t="n">
        <v>-2.06327244445031</v>
      </c>
      <c r="L30" s="249" t="n">
        <v>-4.95739676368005</v>
      </c>
      <c r="M30" s="249" t="n">
        <v>8.54133624440819</v>
      </c>
      <c r="N30" s="249" t="n">
        <v>6.22629163708977</v>
      </c>
      <c r="O30" s="249" t="n">
        <v>103.628588695359</v>
      </c>
      <c r="P30" s="249" t="n">
        <v>97.4602125244658</v>
      </c>
      <c r="Q30" s="249" t="n">
        <v>99.3330646639138</v>
      </c>
      <c r="R30" s="249" t="n">
        <v>113.967994152636</v>
      </c>
      <c r="S30" s="249" t="n">
        <v>117.975848121723</v>
      </c>
      <c r="T30" s="249" t="n">
        <v>109.179905561578</v>
      </c>
      <c r="U30" s="249" t="n">
        <v>103.121693658359</v>
      </c>
      <c r="V30" s="249" t="n">
        <v>87.2343846187099</v>
      </c>
      <c r="W30" s="249" t="n">
        <v>89.7461847531052</v>
      </c>
      <c r="X30" s="249" t="n">
        <v>69.9878496188956</v>
      </c>
      <c r="Y30" s="249" t="n">
        <v>121.817594637247</v>
      </c>
      <c r="Z30" s="249" t="n">
        <v>105.184966102809</v>
      </c>
      <c r="AA30" s="249" t="n">
        <v>92.19178138239</v>
      </c>
      <c r="AB30" s="249" t="n">
        <v>81.204848508697</v>
      </c>
      <c r="AC30" s="249" t="n">
        <v>63.7615579818058</v>
      </c>
      <c r="AD30" s="249" t="n">
        <v>-4.89073040230118</v>
      </c>
      <c r="AE30" s="249" t="n">
        <v>532.365708158097</v>
      </c>
      <c r="AF30" s="249" t="n">
        <v>459.270018210648</v>
      </c>
      <c r="AG30" s="249" t="n">
        <v>464.160748612949</v>
      </c>
      <c r="AH30" s="255" t="n">
        <v>71.5222292242021</v>
      </c>
      <c r="AI30" s="255" t="n">
        <v>2.60710990993497</v>
      </c>
      <c r="AJ30" s="255" t="n">
        <v>1.01269373203137</v>
      </c>
      <c r="AK30" s="258" t="n">
        <v>0.891441740782844</v>
      </c>
      <c r="AL30" s="256" t="n">
        <v>27.4364962445231</v>
      </c>
      <c r="AM30" s="256" t="n">
        <v>0.269758360471067</v>
      </c>
      <c r="AN30" s="256" t="n">
        <v>0.325936769947067</v>
      </c>
      <c r="AO30" s="256" t="n">
        <v>-0.468986905791968</v>
      </c>
      <c r="AP30" s="172" t="n">
        <v>-27.8554356949088</v>
      </c>
      <c r="AQ30" s="172" t="n">
        <v>-4.39211460235164</v>
      </c>
      <c r="AR30" s="172" t="n">
        <v>0.379965510484598</v>
      </c>
      <c r="AS30" s="172" t="n">
        <v>0.279001772740572</v>
      </c>
      <c r="AT30" s="249" t="n">
        <v>539.03979054937</v>
      </c>
      <c r="AU30" s="249" t="n">
        <v>65.5786570553751</v>
      </c>
      <c r="AV30" s="249" t="n">
        <v>8.21974426975839</v>
      </c>
      <c r="AW30" s="172" t="n">
        <v>216.771508000728</v>
      </c>
      <c r="AX30" s="172" t="n">
        <v>8.23253527220798</v>
      </c>
      <c r="AY30" s="172" t="n">
        <v>2.60003935288225</v>
      </c>
      <c r="AZ30" s="251" t="n">
        <v>251.2559053871</v>
      </c>
      <c r="BA30" s="172" t="n">
        <v>35.2150598986624</v>
      </c>
      <c r="BB30" s="251" t="n">
        <v>-1.25818035415752</v>
      </c>
      <c r="BC30" s="252" t="n">
        <v>0.401944441956812</v>
      </c>
      <c r="BD30" s="253" t="n">
        <v>2.16664047804883</v>
      </c>
      <c r="BE30" s="254" t="n">
        <v>0.0433414988965081</v>
      </c>
      <c r="BF30" s="172" t="n">
        <v>-27.8554356949088</v>
      </c>
      <c r="BG30" s="172" t="n">
        <v>-4.39211460235164</v>
      </c>
      <c r="BH30" s="172" t="n">
        <v>0.379965510484598</v>
      </c>
      <c r="BI30" s="172" t="n">
        <v>0.279001772740572</v>
      </c>
      <c r="BJ30" s="169" t="n">
        <v>-0.597766608220278</v>
      </c>
      <c r="BK30" s="169" t="n">
        <v>-0.574395358249864</v>
      </c>
      <c r="BL30" s="169" t="n">
        <v>2.11520768161623</v>
      </c>
      <c r="BM30" s="169" t="n">
        <v>0.42076558214883</v>
      </c>
      <c r="BN30" s="169" t="n">
        <v>-0.586080983235071</v>
      </c>
      <c r="BO30" s="172" t="n">
        <v>1.36381129729492</v>
      </c>
      <c r="BP30" s="172" t="n">
        <v>-0.462213850287159</v>
      </c>
      <c r="BQ30" s="254" t="n">
        <v>0.0433414988965081</v>
      </c>
      <c r="BR30" s="172" t="n">
        <v>1.36381129729492</v>
      </c>
      <c r="BS30" s="172" t="n">
        <v>251.2559053871</v>
      </c>
      <c r="BT30" s="172" t="n">
        <v>-1.25818035415752</v>
      </c>
      <c r="BU30" s="249" t="n">
        <v>-4.89073040230118</v>
      </c>
      <c r="BV30" s="250" t="n">
        <v>1097.35360719448</v>
      </c>
    </row>
    <row r="31" customFormat="false" ht="15" hidden="false" customHeight="false" outlineLevel="0" collapsed="false">
      <c r="A31" s="165" t="s">
        <v>353</v>
      </c>
      <c r="B31" s="165" t="n">
        <v>2</v>
      </c>
      <c r="C31" s="165" t="s">
        <v>334</v>
      </c>
      <c r="D31" s="177" t="s">
        <v>335</v>
      </c>
      <c r="E31" s="167" t="n">
        <v>4.22523923598625</v>
      </c>
      <c r="F31" s="169" t="n">
        <v>4.33154632687935</v>
      </c>
      <c r="G31" s="249" t="n">
        <v>1063.07090893107</v>
      </c>
      <c r="H31" s="250" t="n">
        <v>1163.49747578519</v>
      </c>
      <c r="I31" s="250" t="n">
        <v>586.502524214805</v>
      </c>
      <c r="J31" s="249" t="n">
        <v>1.18399653172965</v>
      </c>
      <c r="K31" s="249" t="n">
        <v>2.20658916745865</v>
      </c>
      <c r="L31" s="249" t="n">
        <v>-1.19827640990975</v>
      </c>
      <c r="M31" s="249" t="n">
        <v>-1.30513038301307</v>
      </c>
      <c r="N31" s="249" t="n">
        <v>10.8325561727042</v>
      </c>
      <c r="O31" s="249" t="n">
        <v>101.139610997484</v>
      </c>
      <c r="P31" s="249" t="n">
        <v>107.512132436862</v>
      </c>
      <c r="Q31" s="249" t="n">
        <v>107.198412551423</v>
      </c>
      <c r="R31" s="249" t="n">
        <v>108.733761757958</v>
      </c>
      <c r="S31" s="249" t="n">
        <v>129.156628689079</v>
      </c>
      <c r="T31" s="249" t="n">
        <v>69.4605731073343</v>
      </c>
      <c r="U31" s="249" t="n">
        <v>67.8323974581149</v>
      </c>
      <c r="V31" s="249" t="n">
        <v>59.7990223713957</v>
      </c>
      <c r="W31" s="249" t="n">
        <v>51.8514889229332</v>
      </c>
      <c r="X31" s="249" t="n">
        <v>49.6726627864134</v>
      </c>
      <c r="Y31" s="249" t="n">
        <v>68.2765765756046</v>
      </c>
      <c r="Z31" s="249" t="n">
        <v>65.6258082906563</v>
      </c>
      <c r="AA31" s="249" t="n">
        <v>60.9972987813054</v>
      </c>
      <c r="AB31" s="249" t="n">
        <v>53.1566193059462</v>
      </c>
      <c r="AC31" s="249" t="n">
        <v>38.8401066137092</v>
      </c>
      <c r="AD31" s="249" t="n">
        <v>11.7197350789697</v>
      </c>
      <c r="AE31" s="249" t="n">
        <v>553.740546432805</v>
      </c>
      <c r="AF31" s="249" t="n">
        <v>298.616144646191</v>
      </c>
      <c r="AG31" s="249" t="n">
        <v>286.896409567222</v>
      </c>
      <c r="AH31" s="255" t="n">
        <v>59.103362616189</v>
      </c>
      <c r="AI31" s="255" t="n">
        <v>2.27635546211872</v>
      </c>
      <c r="AJ31" s="255" t="n">
        <v>0.251714105589303</v>
      </c>
      <c r="AK31" s="258" t="n">
        <v>0.736926969836262</v>
      </c>
      <c r="AL31" s="256" t="n">
        <v>24.0352547149603</v>
      </c>
      <c r="AM31" s="256" t="n">
        <v>0.812896327388288</v>
      </c>
      <c r="AN31" s="256" t="n">
        <v>-0.349040376313685</v>
      </c>
      <c r="AO31" s="256" t="n">
        <v>-0.521355906478868</v>
      </c>
      <c r="AP31" s="172" t="n">
        <v>19.3647227287809</v>
      </c>
      <c r="AQ31" s="172" t="n">
        <v>0.792549250780139</v>
      </c>
      <c r="AR31" s="172" t="n">
        <v>-0.290300462213332</v>
      </c>
      <c r="AS31" s="172" t="n">
        <v>0.168769667483567</v>
      </c>
      <c r="AT31" s="249" t="n">
        <v>473.827370609803</v>
      </c>
      <c r="AU31" s="249" t="n">
        <v>55.5067151593183</v>
      </c>
      <c r="AV31" s="249" t="n">
        <v>8.53639724941024</v>
      </c>
      <c r="AW31" s="172" t="n">
        <v>197.284864337307</v>
      </c>
      <c r="AX31" s="172" t="n">
        <v>1.74883488245996</v>
      </c>
      <c r="AY31" s="172" t="n">
        <v>3.39217458199339</v>
      </c>
      <c r="AZ31" s="251" t="n">
        <v>251.179875241023</v>
      </c>
      <c r="BA31" s="172" t="n">
        <v>20.3521199994026</v>
      </c>
      <c r="BB31" s="251" t="n">
        <v>2.20301481801052</v>
      </c>
      <c r="BC31" s="252" t="n">
        <v>0.535676101387329</v>
      </c>
      <c r="BD31" s="253" t="n">
        <v>2.53817998618868</v>
      </c>
      <c r="BE31" s="254" t="n">
        <v>0.0425281354297092</v>
      </c>
      <c r="BF31" s="172" t="n">
        <v>19.3647227287809</v>
      </c>
      <c r="BG31" s="172" t="n">
        <v>0.792549250780139</v>
      </c>
      <c r="BH31" s="172" t="n">
        <v>-0.290300462213332</v>
      </c>
      <c r="BI31" s="172" t="n">
        <v>0.168769667483567</v>
      </c>
      <c r="BJ31" s="169" t="n">
        <v>-0.420990696884582</v>
      </c>
      <c r="BK31" s="169" t="n">
        <v>-0.37087001184279</v>
      </c>
      <c r="BL31" s="169" t="n">
        <v>-0.59514211484543</v>
      </c>
      <c r="BM31" s="169" t="n">
        <v>0.165174019281099</v>
      </c>
      <c r="BN31" s="169" t="n">
        <v>-0.395930354363686</v>
      </c>
      <c r="BO31" s="172" t="n">
        <v>-1.2218288042917</v>
      </c>
      <c r="BP31" s="172" t="n">
        <v>1.84167317737391</v>
      </c>
      <c r="BQ31" s="254" t="n">
        <v>0.0425281354297092</v>
      </c>
      <c r="BR31" s="172" t="n">
        <v>-1.2218288042917</v>
      </c>
      <c r="BS31" s="172" t="n">
        <v>251.179875241023</v>
      </c>
      <c r="BT31" s="172" t="n">
        <v>2.20301481801052</v>
      </c>
      <c r="BU31" s="249" t="n">
        <v>11.7197350789697</v>
      </c>
      <c r="BV31" s="250" t="n">
        <v>1163.49747578519</v>
      </c>
    </row>
    <row r="32" customFormat="false" ht="15" hidden="false" customHeight="false" outlineLevel="0" collapsed="false">
      <c r="A32" s="165" t="s">
        <v>353</v>
      </c>
      <c r="B32" s="165" t="n">
        <v>3</v>
      </c>
      <c r="C32" s="165" t="s">
        <v>334</v>
      </c>
      <c r="D32" s="177" t="s">
        <v>335</v>
      </c>
      <c r="E32" s="167" t="n">
        <v>4.33505877663732</v>
      </c>
      <c r="F32" s="169" t="n">
        <v>4.39794251309635</v>
      </c>
      <c r="G32" s="249" t="n">
        <v>628.837364590291</v>
      </c>
      <c r="H32" s="250" t="n">
        <v>1113.78068242159</v>
      </c>
      <c r="I32" s="250" t="n">
        <v>636.219317578413</v>
      </c>
      <c r="J32" s="249" t="n">
        <v>-1.72282410410648</v>
      </c>
      <c r="K32" s="249" t="n">
        <v>-3.68651251425229</v>
      </c>
      <c r="L32" s="249" t="n">
        <v>-7.1141503596795</v>
      </c>
      <c r="M32" s="249" t="n">
        <v>4.06439960997058</v>
      </c>
      <c r="N32" s="249" t="n">
        <v>-17.6702370377567</v>
      </c>
      <c r="O32" s="249" t="n">
        <v>100.027417656278</v>
      </c>
      <c r="P32" s="249" t="n">
        <v>108.550127310665</v>
      </c>
      <c r="Q32" s="249" t="n">
        <v>104.79181058002</v>
      </c>
      <c r="R32" s="249" t="n">
        <v>109.990669056247</v>
      </c>
      <c r="S32" s="249" t="n">
        <v>124.076840782432</v>
      </c>
      <c r="T32" s="249" t="n">
        <v>72.711914857252</v>
      </c>
      <c r="U32" s="249" t="n">
        <v>68.7743361721875</v>
      </c>
      <c r="V32" s="249" t="n">
        <v>60.3195655817638</v>
      </c>
      <c r="W32" s="249" t="n">
        <v>55.9620689759029</v>
      </c>
      <c r="X32" s="249" t="n">
        <v>33.4361238630292</v>
      </c>
      <c r="Y32" s="249" t="n">
        <v>74.4347389613584</v>
      </c>
      <c r="Z32" s="249" t="n">
        <v>72.4608486864398</v>
      </c>
      <c r="AA32" s="249" t="n">
        <v>67.4337159414433</v>
      </c>
      <c r="AB32" s="249" t="n">
        <v>51.8976693659323</v>
      </c>
      <c r="AC32" s="249" t="n">
        <v>51.1063609007859</v>
      </c>
      <c r="AD32" s="249" t="n">
        <v>-26.1293244058244</v>
      </c>
      <c r="AE32" s="249" t="n">
        <v>547.436865385641</v>
      </c>
      <c r="AF32" s="249" t="n">
        <v>291.204009450135</v>
      </c>
      <c r="AG32" s="249" t="n">
        <v>317.33333385596</v>
      </c>
      <c r="AH32" s="255" t="n">
        <v>56.7068083395886</v>
      </c>
      <c r="AI32" s="255" t="n">
        <v>1.45362016197259</v>
      </c>
      <c r="AJ32" s="255" t="n">
        <v>0.397941519142085</v>
      </c>
      <c r="AK32" s="258" t="n">
        <v>0.605743612680382</v>
      </c>
      <c r="AL32" s="256" t="n">
        <v>-9.58244609145285</v>
      </c>
      <c r="AM32" s="256" t="n">
        <v>-1.90219130941259</v>
      </c>
      <c r="AN32" s="256" t="n">
        <v>-0.141125025545529</v>
      </c>
      <c r="AO32" s="256" t="n">
        <v>-0.9485522168912</v>
      </c>
      <c r="AP32" s="172" t="n">
        <v>30.7371109050745</v>
      </c>
      <c r="AQ32" s="172" t="n">
        <v>0.356069665217266</v>
      </c>
      <c r="AR32" s="172" t="n">
        <v>-0.353216882779517</v>
      </c>
      <c r="AS32" s="172" t="n">
        <v>-0.0756069239263127</v>
      </c>
      <c r="AT32" s="249" t="n">
        <v>506.564486120371</v>
      </c>
      <c r="AU32" s="249" t="n">
        <v>64.95527636373</v>
      </c>
      <c r="AV32" s="249" t="n">
        <v>7.79866570474987</v>
      </c>
      <c r="AW32" s="172" t="n">
        <v>210.475689391232</v>
      </c>
      <c r="AX32" s="172" t="n">
        <v>13.4658579219205</v>
      </c>
      <c r="AY32" s="172" t="n">
        <v>2.04818714644645</v>
      </c>
      <c r="AZ32" s="251" t="n">
        <v>304.383682553297</v>
      </c>
      <c r="BA32" s="172" t="n">
        <v>37.3830562115593</v>
      </c>
      <c r="BB32" s="251" t="n">
        <v>0.465893717175388</v>
      </c>
      <c r="BC32" s="252" t="n">
        <v>0.527590901079407</v>
      </c>
      <c r="BD32" s="253" t="n">
        <v>2.67258813687073</v>
      </c>
      <c r="BE32" s="254" t="n">
        <v>0.0387919308904231</v>
      </c>
      <c r="BF32" s="172" t="n">
        <v>30.7371109050745</v>
      </c>
      <c r="BG32" s="172" t="n">
        <v>0.356069665217266</v>
      </c>
      <c r="BH32" s="172" t="n">
        <v>-0.353216882779517</v>
      </c>
      <c r="BI32" s="172" t="n">
        <v>-0.0756069239263127</v>
      </c>
      <c r="BJ32" s="169" t="n">
        <v>-0.378416416089305</v>
      </c>
      <c r="BK32" s="169" t="n">
        <v>-0.388004133044812</v>
      </c>
      <c r="BL32" s="169" t="n">
        <v>-0.849556801882674</v>
      </c>
      <c r="BM32" s="169" t="n">
        <v>-0.401453958848451</v>
      </c>
      <c r="BN32" s="169" t="n">
        <v>-0.383210274567059</v>
      </c>
      <c r="BO32" s="172" t="n">
        <v>-2.01743130986524</v>
      </c>
      <c r="BP32" s="172" t="n">
        <v>0.612641052492786</v>
      </c>
      <c r="BQ32" s="254" t="n">
        <v>0.0387919308904231</v>
      </c>
      <c r="BR32" s="172" t="n">
        <v>-2.01743130986524</v>
      </c>
      <c r="BS32" s="172" t="n">
        <v>304.383682553297</v>
      </c>
      <c r="BT32" s="172" t="n">
        <v>0.465893717175388</v>
      </c>
      <c r="BU32" s="249" t="n">
        <v>-26.1293244058244</v>
      </c>
      <c r="BV32" s="250" t="n">
        <v>1113.78068242159</v>
      </c>
    </row>
    <row r="33" customFormat="false" ht="15" hidden="false" customHeight="false" outlineLevel="0" collapsed="false">
      <c r="A33" s="165" t="s">
        <v>353</v>
      </c>
      <c r="B33" s="165" t="n">
        <v>4</v>
      </c>
      <c r="C33" s="165" t="s">
        <v>334</v>
      </c>
      <c r="D33" s="177" t="s">
        <v>335</v>
      </c>
      <c r="E33" s="167" t="n">
        <v>3.84294777226899</v>
      </c>
      <c r="F33" s="169" t="n">
        <v>4.23295178912958</v>
      </c>
      <c r="G33" s="249" t="n">
        <v>3900.0401686059</v>
      </c>
      <c r="H33" s="250" t="n">
        <v>1148.26571903013</v>
      </c>
      <c r="I33" s="250" t="n">
        <v>601.734280969874</v>
      </c>
      <c r="J33" s="249" t="n">
        <v>12.1107071291958</v>
      </c>
      <c r="K33" s="249" t="n">
        <v>10.8578303440156</v>
      </c>
      <c r="L33" s="249" t="n">
        <v>9.67259144654704</v>
      </c>
      <c r="M33" s="249" t="n">
        <v>-2.03179558713154</v>
      </c>
      <c r="N33" s="249" t="n">
        <v>-1.6739355514808</v>
      </c>
      <c r="O33" s="249" t="n">
        <v>112.883857361889</v>
      </c>
      <c r="P33" s="249" t="n">
        <v>127.189764836512</v>
      </c>
      <c r="Q33" s="249" t="n">
        <v>129.122086632939</v>
      </c>
      <c r="R33" s="249" t="n">
        <v>108.093772092192</v>
      </c>
      <c r="S33" s="249" t="n">
        <v>111.78148028609</v>
      </c>
      <c r="T33" s="249" t="n">
        <v>65.8650326069087</v>
      </c>
      <c r="U33" s="249" t="n">
        <v>61.3326962591662</v>
      </c>
      <c r="V33" s="249" t="n">
        <v>57.4682767501183</v>
      </c>
      <c r="W33" s="249" t="n">
        <v>40.2195459563994</v>
      </c>
      <c r="X33" s="249" t="n">
        <v>33.779994070954</v>
      </c>
      <c r="Y33" s="249" t="n">
        <v>53.754325477713</v>
      </c>
      <c r="Z33" s="249" t="n">
        <v>50.4748659151506</v>
      </c>
      <c r="AA33" s="249" t="n">
        <v>47.7956853035713</v>
      </c>
      <c r="AB33" s="249" t="n">
        <v>42.2513415435309</v>
      </c>
      <c r="AC33" s="249" t="n">
        <v>35.4539296224348</v>
      </c>
      <c r="AD33" s="249" t="n">
        <v>28.9353977811461</v>
      </c>
      <c r="AE33" s="249" t="n">
        <v>589.070961209623</v>
      </c>
      <c r="AF33" s="249" t="n">
        <v>258.665545643547</v>
      </c>
      <c r="AG33" s="249" t="n">
        <v>229.730147862401</v>
      </c>
      <c r="AH33" s="255" t="n">
        <v>31.1660650486775</v>
      </c>
      <c r="AI33" s="255" t="n">
        <v>1.11947198288385</v>
      </c>
      <c r="AJ33" s="255" t="n">
        <v>0.439945372586157</v>
      </c>
      <c r="AK33" s="258" t="n">
        <v>0.580804074151561</v>
      </c>
      <c r="AL33" s="256" t="n">
        <v>-17.3149667219722</v>
      </c>
      <c r="AM33" s="256" t="n">
        <v>-1.26606873564265</v>
      </c>
      <c r="AN33" s="256" t="n">
        <v>-0.168913956972145</v>
      </c>
      <c r="AO33" s="256" t="n">
        <v>-0.810198376668946</v>
      </c>
      <c r="AP33" s="172" t="n">
        <v>24.5012016558463</v>
      </c>
      <c r="AQ33" s="172" t="n">
        <v>0.522415010598764</v>
      </c>
      <c r="AR33" s="172" t="n">
        <v>-0.596690044875155</v>
      </c>
      <c r="AS33" s="172" t="n">
        <v>-0.0971795389625214</v>
      </c>
      <c r="AT33" s="249" t="n">
        <v>404.585365965697</v>
      </c>
      <c r="AU33" s="249" t="n">
        <v>44.4783863243958</v>
      </c>
      <c r="AV33" s="249" t="n">
        <v>9.09622401799651</v>
      </c>
      <c r="AW33" s="172" t="n">
        <v>184.705946741562</v>
      </c>
      <c r="AX33" s="172" t="n">
        <v>6.08024075560621</v>
      </c>
      <c r="AY33" s="172" t="n">
        <v>3.36992093832759</v>
      </c>
      <c r="AZ33" s="251" t="n">
        <v>237.760551072558</v>
      </c>
      <c r="BA33" s="172" t="n">
        <v>23.9568232402842</v>
      </c>
      <c r="BB33" s="251" t="n">
        <v>0.966978979040414</v>
      </c>
      <c r="BC33" s="252" t="n">
        <v>0.568874977974487</v>
      </c>
      <c r="BD33" s="253" t="n">
        <v>2.30158491152536</v>
      </c>
      <c r="BE33" s="254" t="n">
        <v>0.0511205877504772</v>
      </c>
      <c r="BF33" s="172" t="n">
        <v>24.5012016558463</v>
      </c>
      <c r="BG33" s="172" t="n">
        <v>0.522415010598764</v>
      </c>
      <c r="BH33" s="172" t="n">
        <v>-0.596690044875155</v>
      </c>
      <c r="BI33" s="172" t="n">
        <v>-0.0971795389625214</v>
      </c>
      <c r="BJ33" s="169" t="n">
        <v>-0.401761499573523</v>
      </c>
      <c r="BK33" s="169" t="n">
        <v>-0.381474202657614</v>
      </c>
      <c r="BL33" s="169" t="n">
        <v>-1.83408751388286</v>
      </c>
      <c r="BM33" s="169" t="n">
        <v>-0.451473672972509</v>
      </c>
      <c r="BN33" s="169" t="n">
        <v>-0.391617851115568</v>
      </c>
      <c r="BO33" s="172" t="n">
        <v>-3.0687968890865</v>
      </c>
      <c r="BP33" s="172" t="n">
        <v>0.342688573264042</v>
      </c>
      <c r="BQ33" s="254" t="n">
        <v>0.0511205877504772</v>
      </c>
      <c r="BR33" s="172" t="n">
        <v>-3.0687968890865</v>
      </c>
      <c r="BS33" s="172" t="n">
        <v>237.760551072558</v>
      </c>
      <c r="BT33" s="172" t="n">
        <v>0.966978979040414</v>
      </c>
      <c r="BU33" s="249" t="n">
        <v>28.9353977811461</v>
      </c>
      <c r="BV33" s="250" t="n">
        <v>1148.26571903013</v>
      </c>
    </row>
    <row r="34" customFormat="false" ht="15" hidden="false" customHeight="false" outlineLevel="0" collapsed="false">
      <c r="A34" s="165" t="s">
        <v>378</v>
      </c>
      <c r="B34" s="165" t="n">
        <v>1</v>
      </c>
      <c r="C34" s="165" t="s">
        <v>660</v>
      </c>
      <c r="D34" s="165" t="n">
        <v>10</v>
      </c>
      <c r="E34" s="167" t="n">
        <v>1.51486723397202</v>
      </c>
      <c r="F34" s="169" t="n">
        <v>1.87599221435322</v>
      </c>
      <c r="G34" s="249" t="n">
        <v>3611.24980381208</v>
      </c>
      <c r="H34" s="250" t="n">
        <v>715.192831444788</v>
      </c>
      <c r="I34" s="250" t="n">
        <v>4284.80716855521</v>
      </c>
      <c r="J34" s="249" t="n">
        <v>-7.42908514113502</v>
      </c>
      <c r="K34" s="249" t="n">
        <v>22.9066037025393</v>
      </c>
      <c r="L34" s="249" t="n">
        <v>12.6252450473382</v>
      </c>
      <c r="M34" s="249" t="n">
        <v>16.2336556907996</v>
      </c>
      <c r="N34" s="249" t="n">
        <v>18.567328623409</v>
      </c>
      <c r="O34" s="249" t="n">
        <v>448.165672264446</v>
      </c>
      <c r="P34" s="249" t="n">
        <v>660.997412154372</v>
      </c>
      <c r="Q34" s="249" t="n">
        <v>322.007806614902</v>
      </c>
      <c r="R34" s="249" t="n">
        <v>328.38317250513</v>
      </c>
      <c r="S34" s="249" t="n">
        <v>370.567540626696</v>
      </c>
      <c r="T34" s="249" t="n">
        <v>18.4678463341772</v>
      </c>
      <c r="U34" s="249" t="n">
        <v>47.2880166731733</v>
      </c>
      <c r="V34" s="249" t="n">
        <v>23.3105389979299</v>
      </c>
      <c r="W34" s="249" t="n">
        <v>26.7532609897295</v>
      </c>
      <c r="X34" s="249" t="n">
        <v>29.4763943275211</v>
      </c>
      <c r="Y34" s="249" t="n">
        <v>25.8969314753123</v>
      </c>
      <c r="Z34" s="249" t="n">
        <v>24.381412970634</v>
      </c>
      <c r="AA34" s="249" t="n">
        <v>10.6852939505917</v>
      </c>
      <c r="AB34" s="249" t="n">
        <v>10.5196052989299</v>
      </c>
      <c r="AC34" s="249" t="n">
        <v>10.9090657041121</v>
      </c>
      <c r="AD34" s="249" t="n">
        <v>62.9037479229511</v>
      </c>
      <c r="AE34" s="249" t="n">
        <v>2130.12160416555</v>
      </c>
      <c r="AF34" s="249" t="n">
        <v>145.296057322531</v>
      </c>
      <c r="AG34" s="249" t="n">
        <v>82.39230939958</v>
      </c>
      <c r="AH34" s="259" t="n">
        <v>80.9350565158363</v>
      </c>
      <c r="AI34" s="259" t="n">
        <v>2.76484942778934</v>
      </c>
      <c r="AJ34" s="259" t="n">
        <v>1.00126381214418</v>
      </c>
      <c r="AK34" s="259" t="n">
        <v>0.732722774860336</v>
      </c>
      <c r="AL34" s="259" t="n">
        <v>63.7380739292604</v>
      </c>
      <c r="AM34" s="259" t="n">
        <v>1.93573870984944</v>
      </c>
      <c r="AN34" s="259" t="n">
        <v>-0.0754282429073014</v>
      </c>
      <c r="AO34" s="259" t="n">
        <v>-0.447875538463827</v>
      </c>
      <c r="AP34" s="172" t="n">
        <v>74.9331058498035</v>
      </c>
      <c r="AQ34" s="172" t="n">
        <v>1.3993282318938</v>
      </c>
      <c r="AR34" s="172" t="n">
        <v>-0.181246344784233</v>
      </c>
      <c r="AS34" s="172" t="n">
        <v>-0.468644003288354</v>
      </c>
      <c r="AT34" s="249" t="n">
        <v>320.960693493599</v>
      </c>
      <c r="AU34" s="249" t="n">
        <v>18.3218020048093</v>
      </c>
      <c r="AV34" s="249" t="n">
        <v>17.5179653949622</v>
      </c>
      <c r="AW34" s="172" t="n">
        <v>168.977197584996</v>
      </c>
      <c r="AX34" s="172" t="n">
        <v>12.3635048292879</v>
      </c>
      <c r="AY34" s="172" t="n">
        <v>-7.98990899119618</v>
      </c>
      <c r="AZ34" s="251" t="n">
        <v>215.945448823353</v>
      </c>
      <c r="BA34" s="172" t="n">
        <v>14.758945551123</v>
      </c>
      <c r="BB34" s="251" t="n">
        <v>-11.9570488345868</v>
      </c>
      <c r="BC34" s="252" t="n">
        <v>0.423509674460274</v>
      </c>
      <c r="BD34" s="253" t="n">
        <v>1.35929958816018</v>
      </c>
      <c r="BE34" s="254" t="n">
        <v>0.307576469963909</v>
      </c>
      <c r="BF34" s="172" t="n">
        <v>74.9331058498035</v>
      </c>
      <c r="BG34" s="172" t="n">
        <v>1.3993282318938</v>
      </c>
      <c r="BH34" s="172" t="n">
        <v>-0.181246344784233</v>
      </c>
      <c r="BI34" s="172" t="n">
        <v>-0.468644003288354</v>
      </c>
      <c r="BJ34" s="169" t="n">
        <v>-0.212961924945058</v>
      </c>
      <c r="BK34" s="169" t="n">
        <v>-0.347050742971754</v>
      </c>
      <c r="BL34" s="169" t="n">
        <v>-0.154160747721084</v>
      </c>
      <c r="BM34" s="169" t="n">
        <v>-1.31277612896303</v>
      </c>
      <c r="BN34" s="169" t="n">
        <v>-0.280006333958406</v>
      </c>
      <c r="BO34" s="172" t="n">
        <v>-2.02694954460093</v>
      </c>
      <c r="BP34" s="172" t="n">
        <v>0.381756486470414</v>
      </c>
      <c r="BQ34" s="254" t="n">
        <v>0.307576469963909</v>
      </c>
      <c r="BR34" s="172" t="n">
        <v>-2.02694954460093</v>
      </c>
      <c r="BS34" s="172" t="n">
        <v>215.945448823353</v>
      </c>
      <c r="BT34" s="172" t="n">
        <v>-11.9570488345868</v>
      </c>
      <c r="BU34" s="249" t="n">
        <v>62.9037479229511</v>
      </c>
      <c r="BV34" s="250" t="n">
        <v>715.192831444788</v>
      </c>
    </row>
    <row r="35" customFormat="false" ht="15" hidden="false" customHeight="false" outlineLevel="0" collapsed="false">
      <c r="A35" s="165" t="s">
        <v>378</v>
      </c>
      <c r="B35" s="165" t="n">
        <v>2</v>
      </c>
      <c r="C35" s="165" t="s">
        <v>660</v>
      </c>
      <c r="D35" s="165" t="n">
        <v>10</v>
      </c>
      <c r="E35" s="167" t="n">
        <v>1.11386349228987</v>
      </c>
      <c r="F35" s="169" t="n">
        <v>1.32393760119109</v>
      </c>
      <c r="G35" s="249" t="n">
        <v>2100.74108901221</v>
      </c>
      <c r="H35" s="250" t="n">
        <v>969.222058064936</v>
      </c>
      <c r="I35" s="250" t="n">
        <v>4030.77794193506</v>
      </c>
      <c r="J35" s="249" t="n">
        <v>-9.02499673270394</v>
      </c>
      <c r="K35" s="249" t="n">
        <v>14.5634903796704</v>
      </c>
      <c r="L35" s="249" t="n">
        <v>8.59850093365848</v>
      </c>
      <c r="M35" s="249" t="n">
        <v>7.16318133150251</v>
      </c>
      <c r="N35" s="249" t="n">
        <v>13.3367409274682</v>
      </c>
      <c r="O35" s="249" t="n">
        <v>430.454125540027</v>
      </c>
      <c r="P35" s="249" t="n">
        <v>582.681262350789</v>
      </c>
      <c r="Q35" s="249" t="n">
        <v>318.186975905483</v>
      </c>
      <c r="R35" s="249" t="n">
        <v>319.355134260731</v>
      </c>
      <c r="S35" s="249" t="n">
        <v>341.336786884678</v>
      </c>
      <c r="T35" s="249" t="n">
        <v>14.2726738078667</v>
      </c>
      <c r="U35" s="249" t="n">
        <v>34.5553274023484</v>
      </c>
      <c r="V35" s="249" t="n">
        <v>16.1382148317358</v>
      </c>
      <c r="W35" s="249" t="n">
        <v>16.499015408919</v>
      </c>
      <c r="X35" s="249" t="n">
        <v>23.5096173417047</v>
      </c>
      <c r="Y35" s="249" t="n">
        <v>23.2976705405707</v>
      </c>
      <c r="Z35" s="249" t="n">
        <v>19.991837022678</v>
      </c>
      <c r="AA35" s="249" t="n">
        <v>7.53971389807729</v>
      </c>
      <c r="AB35" s="249" t="n">
        <v>9.33583407741645</v>
      </c>
      <c r="AC35" s="249" t="n">
        <v>10.1728764142365</v>
      </c>
      <c r="AD35" s="249" t="n">
        <v>34.6369168395956</v>
      </c>
      <c r="AE35" s="249" t="n">
        <v>1992.01428494171</v>
      </c>
      <c r="AF35" s="249" t="n">
        <v>104.974848792575</v>
      </c>
      <c r="AG35" s="249" t="n">
        <v>70.3379319529789</v>
      </c>
      <c r="AH35" s="259" t="n">
        <v>20.8018332846067</v>
      </c>
      <c r="AI35" s="259" t="n">
        <v>0.615338350229991</v>
      </c>
      <c r="AJ35" s="259" t="n">
        <v>1.06718775174541</v>
      </c>
      <c r="AK35" s="259" t="n">
        <v>0.803029580833353</v>
      </c>
      <c r="AL35" s="259" t="n">
        <v>0.0884843595910496</v>
      </c>
      <c r="AM35" s="259" t="n">
        <v>-0.534388266151594</v>
      </c>
      <c r="AN35" s="259" t="n">
        <v>0.251202189875458</v>
      </c>
      <c r="AO35" s="259" t="n">
        <v>-0.197968322984361</v>
      </c>
      <c r="AP35" s="172" t="n">
        <v>-0.474075838987286</v>
      </c>
      <c r="AQ35" s="172" t="n">
        <v>-0.835984611984461</v>
      </c>
      <c r="AR35" s="172" t="n">
        <v>0.222908820375785</v>
      </c>
      <c r="AS35" s="172" t="n">
        <v>-0.229570223522496</v>
      </c>
      <c r="AT35" s="249" t="n">
        <v>122.584217281612</v>
      </c>
      <c r="AU35" s="249" t="n">
        <v>11.4548190291663</v>
      </c>
      <c r="AV35" s="249" t="n">
        <v>10.7015411565637</v>
      </c>
      <c r="AW35" s="172" t="n">
        <v>7.59907824078721</v>
      </c>
      <c r="AX35" s="172" t="n">
        <v>6.28105799657559</v>
      </c>
      <c r="AY35" s="172" t="n">
        <v>-11.5231302800385</v>
      </c>
      <c r="AZ35" s="251" t="n">
        <v>47.0067543316293</v>
      </c>
      <c r="BA35" s="172" t="n">
        <v>8.28720794896781</v>
      </c>
      <c r="BB35" s="251" t="n">
        <v>-13.157910346948</v>
      </c>
      <c r="BC35" s="252" t="n">
        <v>0.422002102181588</v>
      </c>
      <c r="BD35" s="253" t="n">
        <v>0.517307973871249</v>
      </c>
      <c r="BE35" s="254" t="n">
        <v>0.577387332779974</v>
      </c>
      <c r="BF35" s="172" t="n">
        <v>-0.474075838987286</v>
      </c>
      <c r="BG35" s="172" t="n">
        <v>-0.835984611984461</v>
      </c>
      <c r="BH35" s="172" t="n">
        <v>0.222908820375785</v>
      </c>
      <c r="BI35" s="172" t="n">
        <v>-0.229570223522496</v>
      </c>
      <c r="BJ35" s="169" t="n">
        <v>-0.495260284571164</v>
      </c>
      <c r="BK35" s="169" t="n">
        <v>-0.434798537962108</v>
      </c>
      <c r="BL35" s="169" t="n">
        <v>1.48011864918939</v>
      </c>
      <c r="BM35" s="169" t="n">
        <v>-0.758443606068862</v>
      </c>
      <c r="BN35" s="169" t="n">
        <v>-0.465029411266636</v>
      </c>
      <c r="BO35" s="172" t="n">
        <v>-0.208383779412744</v>
      </c>
      <c r="BP35" s="172" t="n">
        <v>-1.28875015340934</v>
      </c>
      <c r="BQ35" s="254" t="n">
        <v>0.577387332779974</v>
      </c>
      <c r="BR35" s="172" t="n">
        <v>-0.208383779412744</v>
      </c>
      <c r="BS35" s="172" t="n">
        <v>47.0067543316293</v>
      </c>
      <c r="BT35" s="172" t="n">
        <v>-13.157910346948</v>
      </c>
      <c r="BU35" s="249" t="n">
        <v>34.6369168395956</v>
      </c>
      <c r="BV35" s="250" t="n">
        <v>969.222058064936</v>
      </c>
    </row>
    <row r="36" customFormat="false" ht="15" hidden="false" customHeight="false" outlineLevel="0" collapsed="false">
      <c r="A36" s="165" t="s">
        <v>378</v>
      </c>
      <c r="B36" s="165" t="n">
        <v>3</v>
      </c>
      <c r="C36" s="165" t="s">
        <v>660</v>
      </c>
      <c r="D36" s="165" t="n">
        <v>10</v>
      </c>
      <c r="E36" s="167" t="n">
        <v>1.22234523500698</v>
      </c>
      <c r="F36" s="169" t="n">
        <v>1.25234562770023</v>
      </c>
      <c r="G36" s="249" t="n">
        <v>300.003926932468</v>
      </c>
      <c r="H36" s="250" t="n">
        <v>1074.51648979335</v>
      </c>
      <c r="I36" s="250" t="n">
        <v>3925.48351020665</v>
      </c>
      <c r="J36" s="249" t="n">
        <v>-12.338419151712</v>
      </c>
      <c r="K36" s="249" t="n">
        <v>21.9221765854743</v>
      </c>
      <c r="L36" s="249" t="n">
        <v>6.93902412928306</v>
      </c>
      <c r="M36" s="249" t="n">
        <v>10.630180609025</v>
      </c>
      <c r="N36" s="249" t="n">
        <v>13.4759149468195</v>
      </c>
      <c r="O36" s="249" t="n">
        <v>420.386295089739</v>
      </c>
      <c r="P36" s="249" t="n">
        <v>695.575780542069</v>
      </c>
      <c r="Q36" s="249" t="n">
        <v>347.230308263448</v>
      </c>
      <c r="R36" s="249" t="n">
        <v>329.843491050647</v>
      </c>
      <c r="S36" s="249" t="n">
        <v>380.89192959727</v>
      </c>
      <c r="T36" s="249" t="n">
        <v>8.54041451024947</v>
      </c>
      <c r="U36" s="249" t="n">
        <v>38.3016242025716</v>
      </c>
      <c r="V36" s="249" t="n">
        <v>13.8903251595889</v>
      </c>
      <c r="W36" s="249" t="n">
        <v>19.8548631998902</v>
      </c>
      <c r="X36" s="249" t="n">
        <v>21.8173170211793</v>
      </c>
      <c r="Y36" s="249" t="n">
        <v>20.8788336619615</v>
      </c>
      <c r="Z36" s="249" t="n">
        <v>16.3794476170974</v>
      </c>
      <c r="AA36" s="249" t="n">
        <v>6.95130103030584</v>
      </c>
      <c r="AB36" s="249" t="n">
        <v>9.2246825908652</v>
      </c>
      <c r="AC36" s="249" t="n">
        <v>8.3414020743598</v>
      </c>
      <c r="AD36" s="249" t="n">
        <v>40.6288771188898</v>
      </c>
      <c r="AE36" s="249" t="n">
        <v>2173.92780454317</v>
      </c>
      <c r="AF36" s="249" t="n">
        <v>102.40454409348</v>
      </c>
      <c r="AG36" s="249" t="n">
        <v>61.7756669745897</v>
      </c>
      <c r="AH36" s="259" t="n">
        <v>19.3853285462111</v>
      </c>
      <c r="AI36" s="259" t="n">
        <v>1.69009388900967</v>
      </c>
      <c r="AJ36" s="259" t="n">
        <v>1.05744382284799</v>
      </c>
      <c r="AK36" s="259" t="n">
        <v>1.11446154907673</v>
      </c>
      <c r="AL36" s="259" t="n">
        <v>-5.45157171156731</v>
      </c>
      <c r="AM36" s="259" t="n">
        <v>-0.418395083491851</v>
      </c>
      <c r="AN36" s="259" t="n">
        <v>0.752099263524222</v>
      </c>
      <c r="AO36" s="259" t="n">
        <v>0.139861347085178</v>
      </c>
      <c r="AP36" s="172" t="n">
        <v>3.97106161506736</v>
      </c>
      <c r="AQ36" s="172" t="n">
        <v>0.425767175799718</v>
      </c>
      <c r="AR36" s="172" t="n">
        <v>0.134632446624333</v>
      </c>
      <c r="AS36" s="172" t="n">
        <v>0.166590021282179</v>
      </c>
      <c r="AT36" s="249" t="n">
        <v>171.092207678104</v>
      </c>
      <c r="AU36" s="249" t="n">
        <v>10.3457011347503</v>
      </c>
      <c r="AV36" s="249" t="n">
        <v>16.5375169309136</v>
      </c>
      <c r="AW36" s="172" t="n">
        <v>61.5979566187097</v>
      </c>
      <c r="AX36" s="172" t="n">
        <v>6.43683715168684</v>
      </c>
      <c r="AY36" s="172" t="n">
        <v>-11.474266424511</v>
      </c>
      <c r="AZ36" s="251" t="n">
        <v>91.5811622807459</v>
      </c>
      <c r="BA36" s="172" t="n">
        <v>5.43259415109773</v>
      </c>
      <c r="BB36" s="251" t="n">
        <v>0.354062008821085</v>
      </c>
      <c r="BC36" s="252" t="n">
        <v>0.447068240583566</v>
      </c>
      <c r="BD36" s="253" t="n">
        <v>0.76489892264208</v>
      </c>
      <c r="BE36" s="254" t="n">
        <v>0.526618971173443</v>
      </c>
      <c r="BF36" s="172" t="n">
        <v>3.97106161506736</v>
      </c>
      <c r="BG36" s="172" t="n">
        <v>0.425767175799718</v>
      </c>
      <c r="BH36" s="172" t="n">
        <v>0.134632446624333</v>
      </c>
      <c r="BI36" s="172" t="n">
        <v>0.166590021282179</v>
      </c>
      <c r="BJ36" s="169" t="n">
        <v>-0.478619230184978</v>
      </c>
      <c r="BK36" s="169" t="n">
        <v>-0.385268138892282</v>
      </c>
      <c r="BL36" s="169" t="n">
        <v>1.12315609794043</v>
      </c>
      <c r="BM36" s="169" t="n">
        <v>0.160120145205005</v>
      </c>
      <c r="BN36" s="169" t="n">
        <v>-0.43194368453863</v>
      </c>
      <c r="BO36" s="172" t="n">
        <v>0.419388874068171</v>
      </c>
      <c r="BP36" s="172" t="n">
        <v>-0.673188936280618</v>
      </c>
      <c r="BQ36" s="254" t="n">
        <v>0.526618971173443</v>
      </c>
      <c r="BR36" s="172" t="n">
        <v>0.419388874068171</v>
      </c>
      <c r="BS36" s="172" t="n">
        <v>91.5811622807459</v>
      </c>
      <c r="BT36" s="172" t="n">
        <v>0.354062008821085</v>
      </c>
      <c r="BU36" s="249" t="n">
        <v>40.6288771188898</v>
      </c>
      <c r="BV36" s="250" t="n">
        <v>1074.51648979335</v>
      </c>
    </row>
    <row r="37" customFormat="false" ht="15" hidden="false" customHeight="false" outlineLevel="0" collapsed="false">
      <c r="A37" s="165" t="s">
        <v>378</v>
      </c>
      <c r="B37" s="165" t="n">
        <v>4</v>
      </c>
      <c r="C37" s="165" t="s">
        <v>660</v>
      </c>
      <c r="D37" s="165" t="n">
        <v>10</v>
      </c>
      <c r="E37" s="167" t="n">
        <v>1.91182826842788</v>
      </c>
      <c r="F37" s="169" t="n">
        <v>2.18373878585401</v>
      </c>
      <c r="G37" s="249" t="n">
        <v>2719.10517426136</v>
      </c>
      <c r="H37" s="250" t="n">
        <v>573.148963152734</v>
      </c>
      <c r="I37" s="250" t="n">
        <v>4426.85103684727</v>
      </c>
      <c r="J37" s="249" t="n">
        <v>-9.94115728100284</v>
      </c>
      <c r="K37" s="249" t="n">
        <v>5.18784251362498</v>
      </c>
      <c r="L37" s="249" t="n">
        <v>8.28857475991084</v>
      </c>
      <c r="M37" s="249" t="n">
        <v>5.93704382010846</v>
      </c>
      <c r="N37" s="249" t="n">
        <v>19.664947189204</v>
      </c>
      <c r="O37" s="249" t="n">
        <v>438.631703184242</v>
      </c>
      <c r="P37" s="249" t="n">
        <v>713.576752288743</v>
      </c>
      <c r="Q37" s="249" t="n">
        <v>363.64579375856</v>
      </c>
      <c r="R37" s="249" t="n">
        <v>332.057279764669</v>
      </c>
      <c r="S37" s="249" t="n">
        <v>431.761280493507</v>
      </c>
      <c r="T37" s="249" t="n">
        <v>16.3075985533465</v>
      </c>
      <c r="U37" s="249" t="n">
        <v>29.1310064593789</v>
      </c>
      <c r="V37" s="249" t="n">
        <v>18.7717288901134</v>
      </c>
      <c r="W37" s="249" t="n">
        <v>17.9837218470273</v>
      </c>
      <c r="X37" s="249" t="n">
        <v>31.4017278247841</v>
      </c>
      <c r="Y37" s="249" t="n">
        <v>26.2487558343494</v>
      </c>
      <c r="Z37" s="249" t="n">
        <v>23.9431639457539</v>
      </c>
      <c r="AA37" s="249" t="n">
        <v>10.4831541302026</v>
      </c>
      <c r="AB37" s="249" t="n">
        <v>12.0466780269189</v>
      </c>
      <c r="AC37" s="249" t="n">
        <v>11.73678063558</v>
      </c>
      <c r="AD37" s="249" t="n">
        <v>29.1372510018455</v>
      </c>
      <c r="AE37" s="249" t="n">
        <v>2279.67280948972</v>
      </c>
      <c r="AF37" s="249" t="n">
        <v>113.59578357465</v>
      </c>
      <c r="AG37" s="249" t="n">
        <v>84.4585325728047</v>
      </c>
      <c r="AH37" s="259" t="n">
        <v>21.40186521467</v>
      </c>
      <c r="AI37" s="259" t="n">
        <v>1.69009388900967</v>
      </c>
      <c r="AJ37" s="259" t="n">
        <v>1.04569037931857</v>
      </c>
      <c r="AK37" s="259" t="n">
        <v>0.997565821770634</v>
      </c>
      <c r="AL37" s="259" t="n">
        <v>-25.3549040801337</v>
      </c>
      <c r="AM37" s="259" t="n">
        <v>7.0522123416358</v>
      </c>
      <c r="AN37" s="259" t="n">
        <v>0.579655822700154</v>
      </c>
      <c r="AO37" s="259" t="n">
        <v>-0.116465613428761</v>
      </c>
      <c r="AP37" s="172" t="n">
        <v>-1.03619228926219</v>
      </c>
      <c r="AQ37" s="172" t="n">
        <v>0.71395790748981</v>
      </c>
      <c r="AR37" s="172" t="n">
        <v>0.0806165615661025</v>
      </c>
      <c r="AS37" s="172" t="n">
        <v>0.114847153752449</v>
      </c>
      <c r="AT37" s="249" t="n">
        <v>153.743651955652</v>
      </c>
      <c r="AU37" s="249" t="n">
        <v>14.105340244691</v>
      </c>
      <c r="AV37" s="249" t="n">
        <v>10.8996769513248</v>
      </c>
      <c r="AW37" s="172" t="n">
        <v>-21.3521124576663</v>
      </c>
      <c r="AX37" s="172" t="n">
        <v>6.63863607502516</v>
      </c>
      <c r="AY37" s="172" t="n">
        <v>-12.5505308558441</v>
      </c>
      <c r="AZ37" s="251" t="n">
        <v>36.2111877785305</v>
      </c>
      <c r="BA37" s="172" t="n">
        <v>8.0854699379114</v>
      </c>
      <c r="BB37" s="251" t="n">
        <v>-8.62440881589785</v>
      </c>
      <c r="BC37" s="252" t="n">
        <v>0.301712639833977</v>
      </c>
      <c r="BD37" s="253" t="n">
        <v>0.463864030892561</v>
      </c>
      <c r="BE37" s="254" t="n">
        <v>0.484482989081435</v>
      </c>
      <c r="BF37" s="172" t="n">
        <v>-1.03619228926219</v>
      </c>
      <c r="BG37" s="172" t="n">
        <v>0.71395790748981</v>
      </c>
      <c r="BH37" s="172" t="n">
        <v>0.0806165615661025</v>
      </c>
      <c r="BI37" s="172" t="n">
        <v>0.114847153752449</v>
      </c>
      <c r="BJ37" s="169" t="n">
        <v>-0.497364653787433</v>
      </c>
      <c r="BK37" s="169" t="n">
        <v>-0.373955135742983</v>
      </c>
      <c r="BL37" s="169" t="n">
        <v>0.904732443694665</v>
      </c>
      <c r="BM37" s="169" t="n">
        <v>0.0401456572974427</v>
      </c>
      <c r="BN37" s="169" t="n">
        <v>-0.435659894765208</v>
      </c>
      <c r="BO37" s="172" t="n">
        <v>0.0735583114616919</v>
      </c>
      <c r="BP37" s="172" t="n">
        <v>-0.922150474876646</v>
      </c>
      <c r="BQ37" s="254" t="n">
        <v>0.484482989081435</v>
      </c>
      <c r="BR37" s="172" t="n">
        <v>0.0735583114616919</v>
      </c>
      <c r="BS37" s="172" t="n">
        <v>36.2111877785305</v>
      </c>
      <c r="BT37" s="172" t="n">
        <v>-8.62440881589785</v>
      </c>
      <c r="BU37" s="249" t="n">
        <v>29.1372510018455</v>
      </c>
      <c r="BV37" s="250" t="n">
        <v>573.148963152734</v>
      </c>
    </row>
    <row r="38" customFormat="false" ht="15" hidden="false" customHeight="false" outlineLevel="0" collapsed="false">
      <c r="A38" s="165" t="s">
        <v>378</v>
      </c>
      <c r="B38" s="165" t="n">
        <v>1</v>
      </c>
      <c r="C38" s="165" t="s">
        <v>660</v>
      </c>
      <c r="D38" s="177" t="s">
        <v>335</v>
      </c>
      <c r="E38" s="167" t="n">
        <v>1.51486723397202</v>
      </c>
      <c r="F38" s="169" t="n">
        <v>1.58538285569083</v>
      </c>
      <c r="G38" s="249" t="n">
        <v>705.156217188174</v>
      </c>
      <c r="H38" s="250" t="n">
        <v>1447.165719779</v>
      </c>
      <c r="I38" s="250" t="n">
        <v>3552.834280221</v>
      </c>
      <c r="J38" s="249" t="n">
        <v>20.2509948990257</v>
      </c>
      <c r="K38" s="249" t="n">
        <v>88.3569707667895</v>
      </c>
      <c r="L38" s="249" t="n">
        <v>49.7495521475884</v>
      </c>
      <c r="M38" s="249" t="n">
        <v>50.2243079707887</v>
      </c>
      <c r="N38" s="249" t="n">
        <v>48.683686792274</v>
      </c>
      <c r="O38" s="249" t="n">
        <v>207.619254275236</v>
      </c>
      <c r="P38" s="249" t="n">
        <v>570.713294947169</v>
      </c>
      <c r="Q38" s="249" t="n">
        <v>282.68638684644</v>
      </c>
      <c r="R38" s="249" t="n">
        <v>276.908125772619</v>
      </c>
      <c r="S38" s="249" t="n">
        <v>292.128646137517</v>
      </c>
      <c r="T38" s="249" t="n">
        <v>46.147926374338</v>
      </c>
      <c r="U38" s="249" t="n">
        <v>112.738383737423</v>
      </c>
      <c r="V38" s="249" t="n">
        <v>60.4348460981801</v>
      </c>
      <c r="W38" s="249" t="n">
        <v>60.7439132697186</v>
      </c>
      <c r="X38" s="249" t="n">
        <v>59.5927524963861</v>
      </c>
      <c r="Y38" s="249" t="n">
        <v>25.8969314753123</v>
      </c>
      <c r="Z38" s="249" t="n">
        <v>24.381412970634</v>
      </c>
      <c r="AA38" s="249" t="n">
        <v>10.6852939505917</v>
      </c>
      <c r="AB38" s="249" t="n">
        <v>10.5196052989299</v>
      </c>
      <c r="AC38" s="249" t="n">
        <v>10.9090657041121</v>
      </c>
      <c r="AD38" s="249" t="n">
        <v>257.265512576466</v>
      </c>
      <c r="AE38" s="249" t="n">
        <v>1630.05570797898</v>
      </c>
      <c r="AF38" s="249" t="n">
        <v>339.657821976046</v>
      </c>
      <c r="AG38" s="249" t="n">
        <v>82.39230939958</v>
      </c>
      <c r="AH38" s="259" t="n">
        <v>31.3036356891802</v>
      </c>
      <c r="AI38" s="259" t="n">
        <v>1.27533450851835</v>
      </c>
      <c r="AJ38" s="259" t="n">
        <v>0.955614092592157</v>
      </c>
      <c r="AK38" s="259" t="n">
        <v>0.702787982612795</v>
      </c>
      <c r="AL38" s="259" t="n">
        <v>14.1066531026044</v>
      </c>
      <c r="AM38" s="259" t="n">
        <v>0.446223790578446</v>
      </c>
      <c r="AN38" s="259" t="n">
        <v>-0.12107796245932</v>
      </c>
      <c r="AO38" s="259" t="n">
        <v>-0.477810330711367</v>
      </c>
      <c r="AP38" s="172" t="n">
        <v>25.3016850231475</v>
      </c>
      <c r="AQ38" s="172" t="n">
        <v>-0.0901866873771911</v>
      </c>
      <c r="AR38" s="172" t="n">
        <v>-0.226896064336252</v>
      </c>
      <c r="AS38" s="172" t="n">
        <v>-0.498578795535895</v>
      </c>
      <c r="AT38" s="249" t="n">
        <v>271.151357269121</v>
      </c>
      <c r="AU38" s="249" t="n">
        <v>33.0807475559323</v>
      </c>
      <c r="AV38" s="249" t="n">
        <v>8.19665144539625</v>
      </c>
      <c r="AW38" s="172" t="n">
        <v>119.167861360518</v>
      </c>
      <c r="AX38" s="172" t="n">
        <v>27.1224503804109</v>
      </c>
      <c r="AY38" s="172" t="n">
        <v>-17.3112229407621</v>
      </c>
      <c r="AZ38" s="251" t="n">
        <v>166.136112598875</v>
      </c>
      <c r="BA38" s="172" t="n">
        <v>29.5178911022459</v>
      </c>
      <c r="BB38" s="251" t="n">
        <v>-21.2783627841528</v>
      </c>
      <c r="BC38" s="252" t="n">
        <v>0.347253363315443</v>
      </c>
      <c r="BD38" s="253" t="n">
        <v>0.941582207792496</v>
      </c>
      <c r="BE38" s="254" t="n">
        <v>0.312149633994263</v>
      </c>
      <c r="BF38" s="172" t="n">
        <v>25.3016850231475</v>
      </c>
      <c r="BG38" s="172" t="n">
        <v>-0.0901866873771911</v>
      </c>
      <c r="BH38" s="172" t="n">
        <v>-0.226896064336252</v>
      </c>
      <c r="BI38" s="172" t="n">
        <v>-0.498578795535895</v>
      </c>
      <c r="BJ38" s="169" t="n">
        <v>-0.398764767214134</v>
      </c>
      <c r="BK38" s="169" t="n">
        <v>-0.405522043814144</v>
      </c>
      <c r="BL38" s="169" t="n">
        <v>-0.33875419739051</v>
      </c>
      <c r="BM38" s="169" t="n">
        <v>-1.38218494880578</v>
      </c>
      <c r="BN38" s="169" t="n">
        <v>-0.402143405514139</v>
      </c>
      <c r="BO38" s="172" t="n">
        <v>-2.52522595722457</v>
      </c>
      <c r="BP38" s="172" t="n">
        <v>0.467353428972753</v>
      </c>
      <c r="BQ38" s="254" t="n">
        <v>0.312149633994263</v>
      </c>
      <c r="BR38" s="172" t="n">
        <v>-2.52522595722457</v>
      </c>
      <c r="BS38" s="172" t="n">
        <v>166.136112598875</v>
      </c>
      <c r="BT38" s="172" t="n">
        <v>-21.2783627841528</v>
      </c>
      <c r="BU38" s="249" t="n">
        <v>257.265512576466</v>
      </c>
      <c r="BV38" s="250" t="n">
        <v>1447.165719779</v>
      </c>
    </row>
    <row r="39" customFormat="false" ht="15" hidden="false" customHeight="false" outlineLevel="0" collapsed="false">
      <c r="A39" s="165" t="s">
        <v>378</v>
      </c>
      <c r="B39" s="165" t="n">
        <v>2</v>
      </c>
      <c r="C39" s="165" t="s">
        <v>660</v>
      </c>
      <c r="D39" s="177" t="s">
        <v>335</v>
      </c>
      <c r="E39" s="167" t="n">
        <v>1.11386349228987</v>
      </c>
      <c r="F39" s="169" t="n">
        <v>1.37557390459275</v>
      </c>
      <c r="G39" s="249" t="n">
        <v>2617.10412302884</v>
      </c>
      <c r="H39" s="250" t="n">
        <v>1230.07854530084</v>
      </c>
      <c r="I39" s="250" t="n">
        <v>3769.92145469916</v>
      </c>
      <c r="J39" s="249" t="n">
        <v>12.3425324693273</v>
      </c>
      <c r="K39" s="249" t="n">
        <v>64.2733198919862</v>
      </c>
      <c r="L39" s="249" t="n">
        <v>33.0891800533498</v>
      </c>
      <c r="M39" s="249" t="n">
        <v>34.9009803415815</v>
      </c>
      <c r="N39" s="249" t="n">
        <v>39.8584501458498</v>
      </c>
      <c r="O39" s="249" t="n">
        <v>206.850627838104</v>
      </c>
      <c r="P39" s="249" t="n">
        <v>532.018375249633</v>
      </c>
      <c r="Q39" s="249" t="n">
        <v>284.683290236516</v>
      </c>
      <c r="R39" s="249" t="n">
        <v>303.747938132076</v>
      </c>
      <c r="S39" s="249" t="n">
        <v>323.301065398172</v>
      </c>
      <c r="T39" s="249" t="n">
        <v>35.640203009898</v>
      </c>
      <c r="U39" s="249" t="n">
        <v>84.2651569146642</v>
      </c>
      <c r="V39" s="249" t="n">
        <v>40.6288939514271</v>
      </c>
      <c r="W39" s="249" t="n">
        <v>44.2368144189979</v>
      </c>
      <c r="X39" s="249" t="n">
        <v>50.0313265600863</v>
      </c>
      <c r="Y39" s="249" t="n">
        <v>23.2976705405707</v>
      </c>
      <c r="Z39" s="249" t="n">
        <v>19.991837022678</v>
      </c>
      <c r="AA39" s="249" t="n">
        <v>7.53971389807729</v>
      </c>
      <c r="AB39" s="249" t="n">
        <v>9.33583407741645</v>
      </c>
      <c r="AC39" s="249" t="n">
        <v>10.1728764142365</v>
      </c>
      <c r="AD39" s="249" t="n">
        <v>184.464462902095</v>
      </c>
      <c r="AE39" s="249" t="n">
        <v>1650.6012968545</v>
      </c>
      <c r="AF39" s="249" t="n">
        <v>254.802394855074</v>
      </c>
      <c r="AG39" s="249" t="n">
        <v>70.3379319529789</v>
      </c>
      <c r="AH39" s="259" t="n">
        <v>16.7958806481933</v>
      </c>
      <c r="AI39" s="259" t="n">
        <v>0.877775341959623</v>
      </c>
      <c r="AJ39" s="259" t="n">
        <v>1.09223221701761</v>
      </c>
      <c r="AK39" s="259" t="n">
        <v>1.06932448189911</v>
      </c>
      <c r="AL39" s="259" t="n">
        <v>-3.91746827682233</v>
      </c>
      <c r="AM39" s="259" t="n">
        <v>-0.271951274421963</v>
      </c>
      <c r="AN39" s="259" t="n">
        <v>0.276246655147657</v>
      </c>
      <c r="AO39" s="259" t="n">
        <v>0.0683265780813929</v>
      </c>
      <c r="AP39" s="172" t="n">
        <v>-4.48002847540067</v>
      </c>
      <c r="AQ39" s="172" t="n">
        <v>-0.573547620254829</v>
      </c>
      <c r="AR39" s="172" t="n">
        <v>0.247953285647984</v>
      </c>
      <c r="AS39" s="172" t="n">
        <v>0.0367246775432575</v>
      </c>
      <c r="AT39" s="249" t="n">
        <v>134.330378334569</v>
      </c>
      <c r="AU39" s="249" t="n">
        <v>19.7420269781341</v>
      </c>
      <c r="AV39" s="249" t="n">
        <v>6.80428501507723</v>
      </c>
      <c r="AW39" s="172" t="n">
        <v>19.3452392937436</v>
      </c>
      <c r="AX39" s="172" t="n">
        <v>14.5682659455434</v>
      </c>
      <c r="AY39" s="172" t="n">
        <v>-15.420386421525</v>
      </c>
      <c r="AZ39" s="251" t="n">
        <v>58.7529153845857</v>
      </c>
      <c r="BA39" s="172" t="n">
        <v>16.5744158979356</v>
      </c>
      <c r="BB39" s="251" t="n">
        <v>-17.0551664884344</v>
      </c>
      <c r="BC39" s="252" t="n">
        <v>0.335414733853666</v>
      </c>
      <c r="BD39" s="253" t="n">
        <v>0.450563880975516</v>
      </c>
      <c r="BE39" s="254" t="n">
        <v>0.522537143574096</v>
      </c>
      <c r="BF39" s="172" t="n">
        <v>-4.48002847540067</v>
      </c>
      <c r="BG39" s="172" t="n">
        <v>-0.573547620254829</v>
      </c>
      <c r="BH39" s="172" t="n">
        <v>0.247953285647984</v>
      </c>
      <c r="BI39" s="172" t="n">
        <v>0.0367246775432575</v>
      </c>
      <c r="BJ39" s="169" t="n">
        <v>-0.510257183177806</v>
      </c>
      <c r="BK39" s="169" t="n">
        <v>-0.424496504664512</v>
      </c>
      <c r="BL39" s="169" t="n">
        <v>1.58139077714745</v>
      </c>
      <c r="BM39" s="169" t="n">
        <v>-0.140994363051897</v>
      </c>
      <c r="BN39" s="169" t="n">
        <v>-0.467376843921159</v>
      </c>
      <c r="BO39" s="172" t="n">
        <v>0.505642726253231</v>
      </c>
      <c r="BP39" s="172" t="n">
        <v>-0.648955855967794</v>
      </c>
      <c r="BQ39" s="254" t="n">
        <v>0.522537143574096</v>
      </c>
      <c r="BR39" s="172" t="n">
        <v>0.505642726253231</v>
      </c>
      <c r="BS39" s="172" t="n">
        <v>58.7529153845857</v>
      </c>
      <c r="BT39" s="172" t="n">
        <v>-17.0551664884344</v>
      </c>
      <c r="BU39" s="249" t="n">
        <v>184.464462902095</v>
      </c>
      <c r="BV39" s="250" t="n">
        <v>1230.07854530084</v>
      </c>
    </row>
    <row r="40" customFormat="false" ht="15" hidden="false" customHeight="false" outlineLevel="0" collapsed="false">
      <c r="A40" s="165" t="s">
        <v>378</v>
      </c>
      <c r="B40" s="165" t="n">
        <v>3</v>
      </c>
      <c r="C40" s="165" t="s">
        <v>660</v>
      </c>
      <c r="D40" s="177" t="s">
        <v>335</v>
      </c>
      <c r="E40" s="167" t="n">
        <v>1.22234523500698</v>
      </c>
      <c r="F40" s="169" t="n">
        <v>1.33754623268476</v>
      </c>
      <c r="G40" s="249" t="n">
        <v>1152.00997677778</v>
      </c>
      <c r="H40" s="250" t="n">
        <v>1658.50680463237</v>
      </c>
      <c r="I40" s="250" t="n">
        <v>3341.49319536763</v>
      </c>
      <c r="J40" s="249" t="n">
        <v>20.6362665167032</v>
      </c>
      <c r="K40" s="249" t="n">
        <v>58.6047323849117</v>
      </c>
      <c r="L40" s="249" t="n">
        <v>39.375599802249</v>
      </c>
      <c r="M40" s="249" t="n">
        <v>37.1538760395831</v>
      </c>
      <c r="N40" s="249" t="n">
        <v>43.9056181174666</v>
      </c>
      <c r="O40" s="249" t="n">
        <v>199.400683894232</v>
      </c>
      <c r="P40" s="249" t="n">
        <v>538.859069768305</v>
      </c>
      <c r="Q40" s="249" t="n">
        <v>315.078608739883</v>
      </c>
      <c r="R40" s="249" t="n">
        <v>310.947450642451</v>
      </c>
      <c r="S40" s="249" t="n">
        <v>308.355273087704</v>
      </c>
      <c r="T40" s="249" t="n">
        <v>41.5151001786647</v>
      </c>
      <c r="U40" s="249" t="n">
        <v>74.984180002009</v>
      </c>
      <c r="V40" s="249" t="n">
        <v>46.3269008325549</v>
      </c>
      <c r="W40" s="249" t="n">
        <v>46.3785586304483</v>
      </c>
      <c r="X40" s="249" t="n">
        <v>52.2470201918264</v>
      </c>
      <c r="Y40" s="249" t="n">
        <v>20.8788336619615</v>
      </c>
      <c r="Z40" s="249" t="n">
        <v>16.3794476170974</v>
      </c>
      <c r="AA40" s="249" t="n">
        <v>6.95130103030584</v>
      </c>
      <c r="AB40" s="249" t="n">
        <v>9.2246825908652</v>
      </c>
      <c r="AC40" s="249" t="n">
        <v>8.3414020743598</v>
      </c>
      <c r="AD40" s="249" t="n">
        <v>199.676092860914</v>
      </c>
      <c r="AE40" s="249" t="n">
        <v>1672.64108613258</v>
      </c>
      <c r="AF40" s="249" t="n">
        <v>261.451759835503</v>
      </c>
      <c r="AG40" s="249" t="n">
        <v>61.7756669745897</v>
      </c>
      <c r="AH40" s="259" t="n">
        <v>24.0006607753512</v>
      </c>
      <c r="AI40" s="259" t="n">
        <v>1.35426731896562</v>
      </c>
      <c r="AJ40" s="259" t="n">
        <v>0.719455281814229</v>
      </c>
      <c r="AK40" s="259" t="n">
        <v>1.16838483819907</v>
      </c>
      <c r="AL40" s="259" t="n">
        <v>-0.836239482427199</v>
      </c>
      <c r="AM40" s="259" t="n">
        <v>-0.754221653535899</v>
      </c>
      <c r="AN40" s="259" t="n">
        <v>0.414110722490461</v>
      </c>
      <c r="AO40" s="259" t="n">
        <v>0.193784636207512</v>
      </c>
      <c r="AP40" s="172" t="n">
        <v>8.58639384420747</v>
      </c>
      <c r="AQ40" s="172" t="n">
        <v>0.0899406057556695</v>
      </c>
      <c r="AR40" s="172" t="n">
        <v>-0.203356094409428</v>
      </c>
      <c r="AS40" s="172" t="n">
        <v>0.220513310404513</v>
      </c>
      <c r="AT40" s="249" t="n">
        <v>63.9763135746643</v>
      </c>
      <c r="AU40" s="249" t="n">
        <v>15.778295285848</v>
      </c>
      <c r="AV40" s="249" t="n">
        <v>4.05470378235642</v>
      </c>
      <c r="AW40" s="172" t="n">
        <v>-45.5179374847302</v>
      </c>
      <c r="AX40" s="172" t="n">
        <v>11.8694313027846</v>
      </c>
      <c r="AY40" s="172" t="n">
        <v>-23.9570795730682</v>
      </c>
      <c r="AZ40" s="251" t="n">
        <v>-15.5347318226941</v>
      </c>
      <c r="BA40" s="172" t="n">
        <v>10.8651883021955</v>
      </c>
      <c r="BB40" s="251" t="n">
        <v>-12.1287511397361</v>
      </c>
      <c r="BC40" s="252" t="n">
        <v>0.153181788027167</v>
      </c>
      <c r="BD40" s="253" t="n">
        <v>0.0980000610475381</v>
      </c>
      <c r="BE40" s="254" t="n">
        <v>0.784363087313386</v>
      </c>
      <c r="BF40" s="172" t="n">
        <v>8.58639384420747</v>
      </c>
      <c r="BG40" s="172" t="n">
        <v>0.0899406057556695</v>
      </c>
      <c r="BH40" s="172" t="n">
        <v>-0.203356094409428</v>
      </c>
      <c r="BI40" s="172" t="n">
        <v>0.220513310404513</v>
      </c>
      <c r="BJ40" s="169" t="n">
        <v>-0.461341025533425</v>
      </c>
      <c r="BK40" s="169" t="n">
        <v>-0.398451099434579</v>
      </c>
      <c r="BL40" s="169" t="n">
        <v>-0.243565786671898</v>
      </c>
      <c r="BM40" s="169" t="n">
        <v>0.285150305062813</v>
      </c>
      <c r="BN40" s="169" t="n">
        <v>-0.429896062484002</v>
      </c>
      <c r="BO40" s="172" t="n">
        <v>-0.81820760657709</v>
      </c>
      <c r="BP40" s="172" t="n">
        <v>-20.6757745006336</v>
      </c>
      <c r="BQ40" s="254" t="n">
        <v>0.784363087313386</v>
      </c>
      <c r="BR40" s="172" t="n">
        <v>-0.81820760657709</v>
      </c>
      <c r="BS40" s="172" t="n">
        <v>-15.5347318226941</v>
      </c>
      <c r="BT40" s="172" t="n">
        <v>-12.1287511397361</v>
      </c>
      <c r="BU40" s="249" t="n">
        <v>199.676092860914</v>
      </c>
      <c r="BV40" s="250" t="n">
        <v>1658.50680463237</v>
      </c>
    </row>
    <row r="41" customFormat="false" ht="15" hidden="false" customHeight="false" outlineLevel="0" collapsed="false">
      <c r="A41" s="165" t="s">
        <v>378</v>
      </c>
      <c r="B41" s="165" t="n">
        <v>4</v>
      </c>
      <c r="C41" s="165" t="s">
        <v>660</v>
      </c>
      <c r="D41" s="177" t="s">
        <v>335</v>
      </c>
      <c r="E41" s="167" t="n">
        <v>1.91182826842788</v>
      </c>
      <c r="F41" s="169" t="n">
        <v>1.88646514383489</v>
      </c>
      <c r="G41" s="249" t="n">
        <v>-253.631245929899</v>
      </c>
      <c r="H41" s="250" t="n">
        <v>1554.76155406047</v>
      </c>
      <c r="I41" s="250" t="n">
        <v>3445.23844593953</v>
      </c>
      <c r="J41" s="249" t="n">
        <v>19.6446570028615</v>
      </c>
      <c r="K41" s="249" t="n">
        <v>71.752096933797</v>
      </c>
      <c r="L41" s="249" t="n">
        <v>43.206217658168</v>
      </c>
      <c r="M41" s="249" t="n">
        <v>44.3942686502923</v>
      </c>
      <c r="N41" s="249" t="n">
        <v>55.7854814340971</v>
      </c>
      <c r="O41" s="249" t="n">
        <v>249.026954821362</v>
      </c>
      <c r="P41" s="249" t="n">
        <v>595.227329127055</v>
      </c>
      <c r="Q41" s="249" t="n">
        <v>317.440585961464</v>
      </c>
      <c r="R41" s="249" t="n">
        <v>315.685473103105</v>
      </c>
      <c r="S41" s="249" t="n">
        <v>347.552657352467</v>
      </c>
      <c r="T41" s="249" t="n">
        <v>45.8934128372109</v>
      </c>
      <c r="U41" s="249" t="n">
        <v>95.6952608795509</v>
      </c>
      <c r="V41" s="249" t="n">
        <v>53.6893717883705</v>
      </c>
      <c r="W41" s="249" t="n">
        <v>56.4409466772112</v>
      </c>
      <c r="X41" s="249" t="n">
        <v>67.5222620696772</v>
      </c>
      <c r="Y41" s="249" t="n">
        <v>26.2487558343494</v>
      </c>
      <c r="Z41" s="249" t="n">
        <v>23.9431639457539</v>
      </c>
      <c r="AA41" s="249" t="n">
        <v>10.4831541302026</v>
      </c>
      <c r="AB41" s="249" t="n">
        <v>12.0466780269189</v>
      </c>
      <c r="AC41" s="249" t="n">
        <v>11.73678063558</v>
      </c>
      <c r="AD41" s="249" t="n">
        <v>234.782721679216</v>
      </c>
      <c r="AE41" s="249" t="n">
        <v>1824.93300036545</v>
      </c>
      <c r="AF41" s="249" t="n">
        <v>319.241254252021</v>
      </c>
      <c r="AG41" s="249" t="n">
        <v>84.4585325728047</v>
      </c>
      <c r="AH41" s="259" t="n">
        <v>17.3817850534027</v>
      </c>
      <c r="AI41" s="259" t="n">
        <v>1.0040631540224</v>
      </c>
      <c r="AJ41" s="259" t="n">
        <v>0.948518000717839</v>
      </c>
      <c r="AK41" s="259" t="n">
        <v>0.918739514848674</v>
      </c>
      <c r="AL41" s="259" t="n">
        <v>-29.3749842414009</v>
      </c>
      <c r="AM41" s="259" t="n">
        <v>6.36618160664854</v>
      </c>
      <c r="AN41" s="259" t="n">
        <v>0.482483444099421</v>
      </c>
      <c r="AO41" s="259" t="n">
        <v>-0.195291920350721</v>
      </c>
      <c r="AP41" s="172" t="n">
        <v>-5.05627245052946</v>
      </c>
      <c r="AQ41" s="172" t="n">
        <v>0.0279271725025425</v>
      </c>
      <c r="AR41" s="172" t="n">
        <v>-0.0165558170346308</v>
      </c>
      <c r="AS41" s="172" t="n">
        <v>0.0360208468304884</v>
      </c>
      <c r="AT41" s="249" t="n">
        <v>178.52028250227</v>
      </c>
      <c r="AU41" s="249" t="n">
        <v>22.1908101826024</v>
      </c>
      <c r="AV41" s="249" t="n">
        <v>8.04478435141724</v>
      </c>
      <c r="AW41" s="172" t="n">
        <v>3.42451808895152</v>
      </c>
      <c r="AX41" s="172" t="n">
        <v>14.7241060129366</v>
      </c>
      <c r="AY41" s="172" t="n">
        <v>-15.4054234557517</v>
      </c>
      <c r="AZ41" s="251" t="n">
        <v>60.9878183251484</v>
      </c>
      <c r="BA41" s="172" t="n">
        <v>16.1709398758228</v>
      </c>
      <c r="BB41" s="251" t="n">
        <v>-11.4793014158054</v>
      </c>
      <c r="BC41" s="252" t="n">
        <v>0.297926740387045</v>
      </c>
      <c r="BD41" s="253" t="n">
        <v>0.531859658588758</v>
      </c>
      <c r="BE41" s="254" t="n">
        <v>0.419876999458404</v>
      </c>
      <c r="BF41" s="172" t="n">
        <v>-5.05627245052946</v>
      </c>
      <c r="BG41" s="172" t="n">
        <v>0.0279271725025425</v>
      </c>
      <c r="BH41" s="172" t="n">
        <v>-0.0165558170346308</v>
      </c>
      <c r="BI41" s="172" t="n">
        <v>0.0360208468304884</v>
      </c>
      <c r="BJ41" s="169" t="n">
        <v>-0.512414440951934</v>
      </c>
      <c r="BK41" s="169" t="n">
        <v>-0.400885453105765</v>
      </c>
      <c r="BL41" s="169" t="n">
        <v>0.511797180246811</v>
      </c>
      <c r="BM41" s="169" t="n">
        <v>-0.142626312214544</v>
      </c>
      <c r="BN41" s="169" t="n">
        <v>-0.45664994702885</v>
      </c>
      <c r="BO41" s="172" t="n">
        <v>-0.544129026025432</v>
      </c>
      <c r="BP41" s="172" t="n">
        <v>-2.47392189672418</v>
      </c>
      <c r="BQ41" s="254" t="n">
        <v>0.419876999458404</v>
      </c>
      <c r="BR41" s="172" t="n">
        <v>-0.544129026025432</v>
      </c>
      <c r="BS41" s="172" t="n">
        <v>60.9878183251484</v>
      </c>
      <c r="BT41" s="172" t="n">
        <v>-11.4793014158054</v>
      </c>
      <c r="BU41" s="249" t="n">
        <v>234.782721679216</v>
      </c>
      <c r="BV41" s="250" t="n">
        <v>1554.76155406047</v>
      </c>
    </row>
    <row r="42" customFormat="false" ht="15" hidden="false" customHeight="false" outlineLevel="0" collapsed="false">
      <c r="A42" s="165" t="s">
        <v>378</v>
      </c>
      <c r="B42" s="165" t="n">
        <v>1</v>
      </c>
      <c r="C42" s="165" t="s">
        <v>334</v>
      </c>
      <c r="D42" s="165" t="n">
        <v>10</v>
      </c>
      <c r="E42" s="167" t="n">
        <v>1.42788527825395</v>
      </c>
      <c r="F42" s="169" t="n">
        <v>1.57435524960236</v>
      </c>
      <c r="G42" s="249" t="n">
        <v>1464.6997134841</v>
      </c>
      <c r="H42" s="250" t="n">
        <v>849.876111527905</v>
      </c>
      <c r="I42" s="250" t="n">
        <v>900.123888472095</v>
      </c>
      <c r="J42" s="249" t="n">
        <v>-12.4395134742047</v>
      </c>
      <c r="K42" s="249" t="n">
        <v>-12.7638673196925</v>
      </c>
      <c r="L42" s="249" t="n">
        <v>-14.740336975533</v>
      </c>
      <c r="M42" s="249" t="n">
        <v>-17.2404698516154</v>
      </c>
      <c r="N42" s="249" t="n">
        <v>-1.67670564595429</v>
      </c>
      <c r="O42" s="249" t="n">
        <v>147.993325850695</v>
      </c>
      <c r="P42" s="249" t="n">
        <v>169.170970496879</v>
      </c>
      <c r="Q42" s="249" t="n">
        <v>178.033901858473</v>
      </c>
      <c r="R42" s="249" t="n">
        <v>181.637071744858</v>
      </c>
      <c r="S42" s="249" t="n">
        <v>248.000315902461</v>
      </c>
      <c r="T42" s="249" t="n">
        <v>24.7752311081794</v>
      </c>
      <c r="U42" s="249" t="n">
        <v>37.2190896536321</v>
      </c>
      <c r="V42" s="249" t="n">
        <v>25.291738892519</v>
      </c>
      <c r="W42" s="249" t="n">
        <v>16.6459343409766</v>
      </c>
      <c r="X42" s="249" t="n">
        <v>35.7873292369695</v>
      </c>
      <c r="Y42" s="249" t="n">
        <v>37.2147445823841</v>
      </c>
      <c r="Z42" s="249" t="n">
        <v>49.9829569733245</v>
      </c>
      <c r="AA42" s="249" t="n">
        <v>40.032075868052</v>
      </c>
      <c r="AB42" s="249" t="n">
        <v>33.886404192592</v>
      </c>
      <c r="AC42" s="249" t="n">
        <v>37.4640348829238</v>
      </c>
      <c r="AD42" s="249" t="n">
        <v>-58.8608932669999</v>
      </c>
      <c r="AE42" s="249" t="n">
        <v>924.835585853367</v>
      </c>
      <c r="AF42" s="249" t="n">
        <v>139.719323232277</v>
      </c>
      <c r="AG42" s="249" t="n">
        <v>198.580216499277</v>
      </c>
      <c r="AH42" s="255" t="n">
        <v>50.9531471197868</v>
      </c>
      <c r="AI42" s="255" t="n">
        <v>2.11852285605969</v>
      </c>
      <c r="AJ42" s="255" t="n">
        <v>0.492206173141875</v>
      </c>
      <c r="AK42" s="258" t="n">
        <v>1.13843731985628</v>
      </c>
      <c r="AL42" s="256" t="n">
        <v>35.9559977147348</v>
      </c>
      <c r="AM42" s="256" t="n">
        <v>-1.0608052581112</v>
      </c>
      <c r="AN42" s="256" t="n">
        <v>-0.292627534947248</v>
      </c>
      <c r="AO42" s="256" t="n">
        <v>-0.40423709217547</v>
      </c>
      <c r="AP42" s="172" t="n">
        <v>10.5517229442322</v>
      </c>
      <c r="AQ42" s="172" t="n">
        <v>-0.329836574657792</v>
      </c>
      <c r="AR42" s="172" t="n">
        <v>-0.330284212304279</v>
      </c>
      <c r="AS42" s="172" t="n">
        <v>0.0510057248981199</v>
      </c>
      <c r="AT42" s="249" t="n">
        <v>212.865044883105</v>
      </c>
      <c r="AU42" s="249" t="n">
        <v>12.2176239036227</v>
      </c>
      <c r="AV42" s="249" t="n">
        <v>17.4227858511824</v>
      </c>
      <c r="AW42" s="172" t="n">
        <v>26.2380792518422</v>
      </c>
      <c r="AX42" s="172" t="n">
        <v>-2.51991213498023</v>
      </c>
      <c r="AY42" s="172" t="n">
        <v>4.75940948063987</v>
      </c>
      <c r="AZ42" s="251" t="n">
        <v>47.3478006966969</v>
      </c>
      <c r="BA42" s="172" t="n">
        <v>-5.78179287685147</v>
      </c>
      <c r="BB42" s="251" t="n">
        <v>8.22708544571358</v>
      </c>
      <c r="BC42" s="252" t="n">
        <v>0.431890512006627</v>
      </c>
      <c r="BD42" s="253" t="n">
        <v>0.919343932228776</v>
      </c>
      <c r="BE42" s="254" t="n">
        <v>0.108585453865162</v>
      </c>
      <c r="BF42" s="172" t="n">
        <v>10.5517229442322</v>
      </c>
      <c r="BG42" s="172" t="n">
        <v>-0.329836574657792</v>
      </c>
      <c r="BH42" s="172" t="n">
        <v>-0.330284212304279</v>
      </c>
      <c r="BI42" s="172" t="n">
        <v>0.0510057248981199</v>
      </c>
      <c r="BJ42" s="169" t="n">
        <v>-0.453983514370202</v>
      </c>
      <c r="BK42" s="169" t="n">
        <v>-0.414929563319143</v>
      </c>
      <c r="BL42" s="169" t="n">
        <v>-0.756824123682259</v>
      </c>
      <c r="BM42" s="169" t="n">
        <v>-0.10788136748398</v>
      </c>
      <c r="BN42" s="169" t="n">
        <v>-0.434456538844673</v>
      </c>
      <c r="BO42" s="172" t="n">
        <v>-1.73361856885558</v>
      </c>
      <c r="BP42" s="172" t="n">
        <v>1.00486591858857</v>
      </c>
      <c r="BQ42" s="254" t="n">
        <v>0.108585453865162</v>
      </c>
      <c r="BR42" s="172" t="n">
        <v>-1.73361856885558</v>
      </c>
      <c r="BS42" s="172" t="n">
        <v>47.3478006966969</v>
      </c>
      <c r="BT42" s="172" t="n">
        <v>8.22708544571358</v>
      </c>
      <c r="BU42" s="249" t="n">
        <v>-58.8608932669999</v>
      </c>
      <c r="BV42" s="250" t="n">
        <v>849.876111527905</v>
      </c>
    </row>
    <row r="43" customFormat="false" ht="15" hidden="false" customHeight="false" outlineLevel="0" collapsed="false">
      <c r="A43" s="165" t="s">
        <v>378</v>
      </c>
      <c r="B43" s="165" t="n">
        <v>2</v>
      </c>
      <c r="C43" s="165" t="s">
        <v>334</v>
      </c>
      <c r="D43" s="165" t="n">
        <v>10</v>
      </c>
      <c r="E43" s="167" t="n">
        <v>1.43007190392759</v>
      </c>
      <c r="F43" s="169" t="n">
        <v>1.75354188583698</v>
      </c>
      <c r="G43" s="249" t="n">
        <v>3234.69981909383</v>
      </c>
      <c r="H43" s="250" t="n">
        <v>982.891760170619</v>
      </c>
      <c r="I43" s="250" t="n">
        <v>767.108239829381</v>
      </c>
      <c r="J43" s="249" t="n">
        <v>-12.7032133803194</v>
      </c>
      <c r="K43" s="249" t="n">
        <v>-3.31131599508866</v>
      </c>
      <c r="L43" s="249" t="n">
        <v>-10.7282790005876</v>
      </c>
      <c r="M43" s="249" t="n">
        <v>-16.6813667807933</v>
      </c>
      <c r="N43" s="249" t="n">
        <v>-14.2036046959894</v>
      </c>
      <c r="O43" s="249" t="n">
        <v>147.077252377653</v>
      </c>
      <c r="P43" s="249" t="n">
        <v>168.430044096437</v>
      </c>
      <c r="Q43" s="249" t="n">
        <v>167.710031188729</v>
      </c>
      <c r="R43" s="249" t="n">
        <v>168.256847964243</v>
      </c>
      <c r="S43" s="249" t="n">
        <v>195.589546019591</v>
      </c>
      <c r="T43" s="249" t="n">
        <v>29.799144110442</v>
      </c>
      <c r="U43" s="249" t="n">
        <v>45.227244224151</v>
      </c>
      <c r="V43" s="249" t="n">
        <v>28.9325177167037</v>
      </c>
      <c r="W43" s="249" t="n">
        <v>19.745936658201</v>
      </c>
      <c r="X43" s="249" t="n">
        <v>23.0679412386477</v>
      </c>
      <c r="Y43" s="249" t="n">
        <v>42.5023574907614</v>
      </c>
      <c r="Z43" s="249" t="n">
        <v>48.5385602192397</v>
      </c>
      <c r="AA43" s="249" t="n">
        <v>39.6607967172914</v>
      </c>
      <c r="AB43" s="249" t="n">
        <v>36.4273034389943</v>
      </c>
      <c r="AC43" s="249" t="n">
        <v>37.2715459346371</v>
      </c>
      <c r="AD43" s="249" t="n">
        <v>-57.6277798527784</v>
      </c>
      <c r="AE43" s="249" t="n">
        <v>847.063721646654</v>
      </c>
      <c r="AF43" s="249" t="n">
        <v>146.772783948145</v>
      </c>
      <c r="AG43" s="249" t="n">
        <v>204.400563800924</v>
      </c>
      <c r="AH43" s="255" t="n">
        <v>81.9446033602889</v>
      </c>
      <c r="AI43" s="255" t="n">
        <v>4.93179267990069</v>
      </c>
      <c r="AJ43" s="255" t="n">
        <v>0.276594815562177</v>
      </c>
      <c r="AK43" s="258" t="n">
        <v>1.44042469899729</v>
      </c>
      <c r="AL43" s="256" t="n">
        <v>49.2593541065272</v>
      </c>
      <c r="AM43" s="256" t="n">
        <v>1.90014746592205</v>
      </c>
      <c r="AN43" s="256" t="n">
        <v>-0.537595783854374</v>
      </c>
      <c r="AO43" s="256" t="n">
        <v>-0.349026854014929</v>
      </c>
      <c r="AP43" s="172" t="n">
        <v>13.6526023720999</v>
      </c>
      <c r="AQ43" s="172" t="n">
        <v>-1.81077137430208</v>
      </c>
      <c r="AR43" s="172" t="n">
        <v>-0.36957935476498</v>
      </c>
      <c r="AS43" s="172" t="n">
        <v>0.0591650452455419</v>
      </c>
      <c r="AT43" s="249" t="n">
        <v>288.558138421856</v>
      </c>
      <c r="AU43" s="249" t="n">
        <v>15.7637229276405</v>
      </c>
      <c r="AV43" s="249" t="n">
        <v>18.305202378043</v>
      </c>
      <c r="AW43" s="172" t="n">
        <v>137.200817556857</v>
      </c>
      <c r="AX43" s="172" t="n">
        <v>-2.32376237483345</v>
      </c>
      <c r="AY43" s="172" t="n">
        <v>9.93713360928512</v>
      </c>
      <c r="AZ43" s="251" t="n">
        <v>154.659677966962</v>
      </c>
      <c r="BA43" s="172" t="n">
        <v>8.86395297052609</v>
      </c>
      <c r="BB43" s="251" t="n">
        <v>-1.10101859557514</v>
      </c>
      <c r="BC43" s="252" t="n">
        <v>0.45334400817633</v>
      </c>
      <c r="BD43" s="253" t="n">
        <v>1.30816103064064</v>
      </c>
      <c r="BE43" s="254" t="n">
        <v>0.0879579461809781</v>
      </c>
      <c r="BF43" s="172" t="n">
        <v>13.6526023720999</v>
      </c>
      <c r="BG43" s="172" t="n">
        <v>-1.81077137430208</v>
      </c>
      <c r="BH43" s="172" t="n">
        <v>-0.36957935476498</v>
      </c>
      <c r="BI43" s="172" t="n">
        <v>0.0591650452455419</v>
      </c>
      <c r="BJ43" s="169" t="n">
        <v>-0.44237489624815</v>
      </c>
      <c r="BK43" s="169" t="n">
        <v>-0.473064049303578</v>
      </c>
      <c r="BL43" s="169" t="n">
        <v>-0.915721614691089</v>
      </c>
      <c r="BM43" s="169" t="n">
        <v>-0.0889626193146163</v>
      </c>
      <c r="BN43" s="169" t="n">
        <v>-0.457719472775864</v>
      </c>
      <c r="BO43" s="172" t="n">
        <v>-1.92012317955743</v>
      </c>
      <c r="BP43" s="172" t="n">
        <v>0.911170808266639</v>
      </c>
      <c r="BQ43" s="254" t="n">
        <v>0.0879579461809781</v>
      </c>
      <c r="BR43" s="172" t="n">
        <v>-1.92012317955743</v>
      </c>
      <c r="BS43" s="172" t="n">
        <v>154.659677966962</v>
      </c>
      <c r="BT43" s="172" t="n">
        <v>-1.10101859557514</v>
      </c>
      <c r="BU43" s="249" t="n">
        <v>-57.6277798527784</v>
      </c>
      <c r="BV43" s="250" t="n">
        <v>982.891760170619</v>
      </c>
    </row>
    <row r="44" customFormat="false" ht="15" hidden="false" customHeight="false" outlineLevel="0" collapsed="false">
      <c r="A44" s="165" t="s">
        <v>378</v>
      </c>
      <c r="B44" s="165" t="n">
        <v>3</v>
      </c>
      <c r="C44" s="165" t="s">
        <v>334</v>
      </c>
      <c r="D44" s="165" t="n">
        <v>10</v>
      </c>
      <c r="E44" s="167" t="n">
        <v>1.46063594056801</v>
      </c>
      <c r="F44" s="169" t="n">
        <v>1.54954801722786</v>
      </c>
      <c r="G44" s="249" t="n">
        <v>889.120766598479</v>
      </c>
      <c r="H44" s="250" t="n">
        <v>887.816320235205</v>
      </c>
      <c r="I44" s="250" t="n">
        <v>862.183679764796</v>
      </c>
      <c r="J44" s="249" t="n">
        <v>-11.9179419973893</v>
      </c>
      <c r="K44" s="249" t="n">
        <v>-5.5587888945341</v>
      </c>
      <c r="L44" s="249" t="n">
        <v>-9.02339063265915</v>
      </c>
      <c r="M44" s="249" t="n">
        <v>-10.3525673593808</v>
      </c>
      <c r="N44" s="249" t="n">
        <v>-11.5672973876158</v>
      </c>
      <c r="O44" s="249" t="n">
        <v>147.45587272486</v>
      </c>
      <c r="P44" s="249" t="n">
        <v>175.052785687134</v>
      </c>
      <c r="Q44" s="249" t="n">
        <v>199.817984664593</v>
      </c>
      <c r="R44" s="249" t="n">
        <v>183.775864046076</v>
      </c>
      <c r="S44" s="249" t="n">
        <v>196.197179513136</v>
      </c>
      <c r="T44" s="249" t="n">
        <v>27.4651263809434</v>
      </c>
      <c r="U44" s="249" t="n">
        <v>40.8205585593462</v>
      </c>
      <c r="V44" s="249" t="n">
        <v>26.711815153068</v>
      </c>
      <c r="W44" s="249" t="n">
        <v>21.064028464767</v>
      </c>
      <c r="X44" s="249" t="n">
        <v>21.0975473618241</v>
      </c>
      <c r="Y44" s="249" t="n">
        <v>39.3830683783327</v>
      </c>
      <c r="Z44" s="249" t="n">
        <v>46.3793474538803</v>
      </c>
      <c r="AA44" s="249" t="n">
        <v>35.7352057857271</v>
      </c>
      <c r="AB44" s="249" t="n">
        <v>31.4165958241479</v>
      </c>
      <c r="AC44" s="249" t="n">
        <v>32.6648447494399</v>
      </c>
      <c r="AD44" s="249" t="n">
        <v>-48.4199862715791</v>
      </c>
      <c r="AE44" s="249" t="n">
        <v>902.299686635799</v>
      </c>
      <c r="AF44" s="249" t="n">
        <v>137.159075919949</v>
      </c>
      <c r="AG44" s="249" t="n">
        <v>185.579062191528</v>
      </c>
      <c r="AH44" s="255" t="n">
        <v>59.7111028133457</v>
      </c>
      <c r="AI44" s="255" t="n">
        <v>3.11107393293758</v>
      </c>
      <c r="AJ44" s="255" t="n">
        <v>0.488079987455519</v>
      </c>
      <c r="AK44" s="258" t="n">
        <v>1.17717829153052</v>
      </c>
      <c r="AL44" s="256" t="n">
        <v>30.1634664674485</v>
      </c>
      <c r="AM44" s="256" t="n">
        <v>0.673880217682068</v>
      </c>
      <c r="AN44" s="256" t="n">
        <v>-0.504102920792746</v>
      </c>
      <c r="AO44" s="256" t="n">
        <v>-0.627176523240692</v>
      </c>
      <c r="AP44" s="172" t="n">
        <v>8.48285768870936</v>
      </c>
      <c r="AQ44" s="172" t="n">
        <v>-0.850594770526876</v>
      </c>
      <c r="AR44" s="172" t="n">
        <v>-0.440630380539076</v>
      </c>
      <c r="AS44" s="172" t="n">
        <v>0.0298352320128699</v>
      </c>
      <c r="AT44" s="249" t="n">
        <v>249.438199549232</v>
      </c>
      <c r="AU44" s="249" t="n">
        <v>8.67152487960485</v>
      </c>
      <c r="AV44" s="249" t="n">
        <v>28.7652060061435</v>
      </c>
      <c r="AW44" s="172" t="n">
        <v>133.479134916263</v>
      </c>
      <c r="AX44" s="172" t="n">
        <v>-6.36438214227631</v>
      </c>
      <c r="AY44" s="172" t="n">
        <v>21.05306303637</v>
      </c>
      <c r="AZ44" s="251" t="n">
        <v>104.045008143989</v>
      </c>
      <c r="BA44" s="172" t="n">
        <v>-2.65672318122444</v>
      </c>
      <c r="BB44" s="251" t="n">
        <v>15.9306361216807</v>
      </c>
      <c r="BC44" s="252" t="n">
        <v>0.499606199750259</v>
      </c>
      <c r="BD44" s="253" t="n">
        <v>1.24620870949339</v>
      </c>
      <c r="BE44" s="254" t="n">
        <v>0.111195789344504</v>
      </c>
      <c r="BF44" s="172" t="n">
        <v>8.48285768870936</v>
      </c>
      <c r="BG44" s="172" t="n">
        <v>-0.850594770526876</v>
      </c>
      <c r="BH44" s="172" t="n">
        <v>-0.440630380539076</v>
      </c>
      <c r="BI44" s="172" t="n">
        <v>0.0298352320128699</v>
      </c>
      <c r="BJ44" s="169" t="n">
        <v>-0.461728629024293</v>
      </c>
      <c r="BK44" s="169" t="n">
        <v>-0.435372063587421</v>
      </c>
      <c r="BL44" s="169" t="n">
        <v>-1.20303014755615</v>
      </c>
      <c r="BM44" s="169" t="n">
        <v>-0.156968694180731</v>
      </c>
      <c r="BN44" s="169" t="n">
        <v>-0.448550346305857</v>
      </c>
      <c r="BO44" s="172" t="n">
        <v>-2.25709953434859</v>
      </c>
      <c r="BP44" s="172" t="n">
        <v>0.659633424000576</v>
      </c>
      <c r="BQ44" s="254" t="n">
        <v>0.111195789344504</v>
      </c>
      <c r="BR44" s="172" t="n">
        <v>-2.25709953434859</v>
      </c>
      <c r="BS44" s="172" t="n">
        <v>104.045008143989</v>
      </c>
      <c r="BT44" s="172" t="n">
        <v>15.9306361216807</v>
      </c>
      <c r="BU44" s="249" t="n">
        <v>-48.4199862715791</v>
      </c>
      <c r="BV44" s="250" t="n">
        <v>887.816320235205</v>
      </c>
    </row>
    <row r="45" customFormat="false" ht="15" hidden="false" customHeight="false" outlineLevel="0" collapsed="false">
      <c r="A45" s="165" t="s">
        <v>378</v>
      </c>
      <c r="B45" s="165" t="n">
        <v>4</v>
      </c>
      <c r="C45" s="165" t="s">
        <v>334</v>
      </c>
      <c r="D45" s="165" t="n">
        <v>10</v>
      </c>
      <c r="E45" s="167" t="n">
        <v>1.45786903161623</v>
      </c>
      <c r="F45" s="169" t="n">
        <v>1.45852782672478</v>
      </c>
      <c r="G45" s="249" t="n">
        <v>6.58795108546162</v>
      </c>
      <c r="H45" s="250" t="n">
        <v>885.186716762029</v>
      </c>
      <c r="I45" s="250" t="n">
        <v>864.813283237971</v>
      </c>
      <c r="J45" s="249" t="n">
        <v>-11.8201342607371</v>
      </c>
      <c r="K45" s="249" t="n">
        <v>6.64674672370881</v>
      </c>
      <c r="L45" s="249" t="n">
        <v>-8.87102664413132</v>
      </c>
      <c r="M45" s="249" t="n">
        <v>-8.95360068092034</v>
      </c>
      <c r="N45" s="249" t="n">
        <v>-5.07543182567979</v>
      </c>
      <c r="O45" s="249" t="n">
        <v>145.256828277009</v>
      </c>
      <c r="P45" s="249" t="n">
        <v>176.342567638445</v>
      </c>
      <c r="Q45" s="249" t="n">
        <v>181.026305284118</v>
      </c>
      <c r="R45" s="249" t="n">
        <v>180.057031973313</v>
      </c>
      <c r="S45" s="249" t="n">
        <v>201.362098346494</v>
      </c>
      <c r="T45" s="249" t="n">
        <v>25.3177860439632</v>
      </c>
      <c r="U45" s="249" t="n">
        <v>48.3171754518194</v>
      </c>
      <c r="V45" s="249" t="n">
        <v>26.0844521753672</v>
      </c>
      <c r="W45" s="249" t="n">
        <v>19.5147125818043</v>
      </c>
      <c r="X45" s="249" t="n">
        <v>24.2354068460958</v>
      </c>
      <c r="Y45" s="249" t="n">
        <v>37.1379203047003</v>
      </c>
      <c r="Z45" s="249" t="n">
        <v>41.6704287281106</v>
      </c>
      <c r="AA45" s="249" t="n">
        <v>34.9554788194985</v>
      </c>
      <c r="AB45" s="249" t="n">
        <v>28.4683132627247</v>
      </c>
      <c r="AC45" s="249" t="n">
        <v>29.3108386717756</v>
      </c>
      <c r="AD45" s="249" t="n">
        <v>-28.0734466877598</v>
      </c>
      <c r="AE45" s="249" t="n">
        <v>884.04483151938</v>
      </c>
      <c r="AF45" s="249" t="n">
        <v>143.46953309905</v>
      </c>
      <c r="AG45" s="249" t="n">
        <v>171.54297978681</v>
      </c>
      <c r="AH45" s="172" t="n">
        <v>58.6581196966357</v>
      </c>
      <c r="AI45" s="172" t="n">
        <v>3.08079842944224</v>
      </c>
      <c r="AJ45" s="172" t="n">
        <v>0.560859946054888</v>
      </c>
      <c r="AK45" s="172" t="n">
        <v>1.30488274653975</v>
      </c>
      <c r="AL45" s="172" t="n">
        <v>32.9147746950654</v>
      </c>
      <c r="AM45" s="172" t="n">
        <v>0.198076081640558</v>
      </c>
      <c r="AN45" s="172" t="n">
        <v>-0.302875792529759</v>
      </c>
      <c r="AO45" s="172" t="n">
        <v>-0.407277513398646</v>
      </c>
      <c r="AP45" s="172" t="n">
        <v>-3.28815608781969</v>
      </c>
      <c r="AQ45" s="172" t="n">
        <v>-0.655690021311421</v>
      </c>
      <c r="AR45" s="172" t="n">
        <v>-0.0148661260945823</v>
      </c>
      <c r="AS45" s="172" t="n">
        <v>0.0700849570521307</v>
      </c>
      <c r="AT45" s="249" t="n">
        <v>250.531355839013</v>
      </c>
      <c r="AU45" s="249" t="n">
        <v>12.2176239036227</v>
      </c>
      <c r="AV45" s="249" t="n">
        <v>20.5057348151572</v>
      </c>
      <c r="AW45" s="172" t="n">
        <v>117.529951948224</v>
      </c>
      <c r="AX45" s="172" t="n">
        <v>-3.37828671628926</v>
      </c>
      <c r="AY45" s="172" t="n">
        <v>11.9777682775073</v>
      </c>
      <c r="AZ45" s="251" t="n">
        <v>111.562270336835</v>
      </c>
      <c r="BA45" s="172" t="n">
        <v>0.246849743756858</v>
      </c>
      <c r="BB45" s="251" t="n">
        <v>8.896704050205</v>
      </c>
      <c r="BC45" s="252" t="n">
        <v>0.512654035017234</v>
      </c>
      <c r="BD45" s="253" t="n">
        <v>1.28435910469208</v>
      </c>
      <c r="BE45" s="254" t="n">
        <v>0.105321896134807</v>
      </c>
      <c r="BF45" s="172" t="n">
        <v>-3.28815608781969</v>
      </c>
      <c r="BG45" s="172" t="n">
        <v>-0.655690021311421</v>
      </c>
      <c r="BH45" s="172" t="n">
        <v>-0.0148661260945823</v>
      </c>
      <c r="BI45" s="172" t="n">
        <v>0.0700849570521307</v>
      </c>
      <c r="BJ45" s="169" t="n">
        <v>-0.505795225942932</v>
      </c>
      <c r="BK45" s="169" t="n">
        <v>-0.427721026273498</v>
      </c>
      <c r="BL45" s="169" t="n">
        <v>0.518629771609028</v>
      </c>
      <c r="BM45" s="169" t="n">
        <v>-0.063642978375921</v>
      </c>
      <c r="BN45" s="169" t="n">
        <v>-0.466758126108215</v>
      </c>
      <c r="BO45" s="172" t="n">
        <v>-0.478529458983323</v>
      </c>
      <c r="BP45" s="172" t="n">
        <v>-2.05174362443121</v>
      </c>
      <c r="BQ45" s="254" t="n">
        <v>0.105321896134807</v>
      </c>
      <c r="BR45" s="172" t="n">
        <v>-0.478529458983323</v>
      </c>
      <c r="BS45" s="172" t="n">
        <v>111.562270336835</v>
      </c>
      <c r="BT45" s="172" t="n">
        <v>8.896704050205</v>
      </c>
      <c r="BU45" s="249" t="n">
        <v>-28.0734466877598</v>
      </c>
      <c r="BV45" s="250" t="n">
        <v>885.186716762029</v>
      </c>
    </row>
    <row r="46" customFormat="false" ht="15" hidden="false" customHeight="false" outlineLevel="0" collapsed="false">
      <c r="A46" s="165" t="s">
        <v>378</v>
      </c>
      <c r="B46" s="165" t="n">
        <v>1</v>
      </c>
      <c r="C46" s="165" t="s">
        <v>334</v>
      </c>
      <c r="D46" s="177" t="s">
        <v>335</v>
      </c>
      <c r="E46" s="167" t="n">
        <v>1.42788527825395</v>
      </c>
      <c r="F46" s="169" t="n">
        <v>1.52189235974142</v>
      </c>
      <c r="G46" s="249" t="n">
        <v>940.070814874678</v>
      </c>
      <c r="H46" s="250" t="n">
        <v>889.090141363544</v>
      </c>
      <c r="I46" s="250" t="n">
        <v>860.909858636456</v>
      </c>
      <c r="J46" s="249" t="n">
        <v>-12.9948258380021</v>
      </c>
      <c r="K46" s="249" t="n">
        <v>-7.4944987272611</v>
      </c>
      <c r="L46" s="249" t="n">
        <v>-4.06145497684492</v>
      </c>
      <c r="M46" s="249" t="n">
        <v>-6.4155707613454</v>
      </c>
      <c r="N46" s="249" t="n">
        <v>-8.63285498697482</v>
      </c>
      <c r="O46" s="249" t="n">
        <v>146.759616944615</v>
      </c>
      <c r="P46" s="249" t="n">
        <v>172.747362236926</v>
      </c>
      <c r="Q46" s="249" t="n">
        <v>184.226739537446</v>
      </c>
      <c r="R46" s="249" t="n">
        <v>197.521427582988</v>
      </c>
      <c r="S46" s="249" t="n">
        <v>207.699652663553</v>
      </c>
      <c r="T46" s="249" t="n">
        <v>24.219918744382</v>
      </c>
      <c r="U46" s="249" t="n">
        <v>42.4884582460634</v>
      </c>
      <c r="V46" s="249" t="n">
        <v>35.9706208912071</v>
      </c>
      <c r="W46" s="249" t="n">
        <v>27.4708334312466</v>
      </c>
      <c r="X46" s="249" t="n">
        <v>28.831179895949</v>
      </c>
      <c r="Y46" s="249" t="n">
        <v>37.2147445823841</v>
      </c>
      <c r="Z46" s="249" t="n">
        <v>49.9829569733245</v>
      </c>
      <c r="AA46" s="249" t="n">
        <v>40.032075868052</v>
      </c>
      <c r="AB46" s="249" t="n">
        <v>33.886404192592</v>
      </c>
      <c r="AC46" s="249" t="n">
        <v>37.4640348829238</v>
      </c>
      <c r="AD46" s="249" t="n">
        <v>-39.5992052904284</v>
      </c>
      <c r="AE46" s="249" t="n">
        <v>908.954798965528</v>
      </c>
      <c r="AF46" s="249" t="n">
        <v>158.981011208848</v>
      </c>
      <c r="AG46" s="249" t="n">
        <v>198.580216499277</v>
      </c>
      <c r="AH46" s="255" t="n">
        <v>54.9488538003777</v>
      </c>
      <c r="AI46" s="255" t="n">
        <v>2.64054252478894</v>
      </c>
      <c r="AJ46" s="255" t="n">
        <v>0.721474838995287</v>
      </c>
      <c r="AK46" s="258" t="n">
        <v>1.41362638797326</v>
      </c>
      <c r="AL46" s="256" t="n">
        <v>39.9517043953258</v>
      </c>
      <c r="AM46" s="256" t="n">
        <v>-0.538785589381953</v>
      </c>
      <c r="AN46" s="256" t="n">
        <v>-0.0633588690938368</v>
      </c>
      <c r="AO46" s="256" t="n">
        <v>-0.12904802405849</v>
      </c>
      <c r="AP46" s="172" t="n">
        <v>14.5474296248232</v>
      </c>
      <c r="AQ46" s="172" t="n">
        <v>0.192183094071455</v>
      </c>
      <c r="AR46" s="172" t="n">
        <v>-0.101015546450867</v>
      </c>
      <c r="AS46" s="172" t="n">
        <v>0.3261947930151</v>
      </c>
      <c r="AT46" s="249" t="n">
        <v>277.955829245191</v>
      </c>
      <c r="AU46" s="249" t="n">
        <v>31.9672580978347</v>
      </c>
      <c r="AV46" s="249" t="n">
        <v>8.6950162692877</v>
      </c>
      <c r="AW46" s="172" t="n">
        <v>91.3288636139289</v>
      </c>
      <c r="AX46" s="172" t="n">
        <v>17.2297220592318</v>
      </c>
      <c r="AY46" s="172" t="n">
        <v>-3.9683601012548</v>
      </c>
      <c r="AZ46" s="251" t="n">
        <v>112.438585058784</v>
      </c>
      <c r="BA46" s="172" t="n">
        <v>13.9678413173605</v>
      </c>
      <c r="BB46" s="251" t="n">
        <v>-0.500684136181089</v>
      </c>
      <c r="BC46" s="252" t="n">
        <v>0.447973498125663</v>
      </c>
      <c r="BD46" s="253" t="n">
        <v>1.24516845151388</v>
      </c>
      <c r="BE46" s="254" t="n">
        <v>0.0914297066666421</v>
      </c>
      <c r="BF46" s="172" t="n">
        <v>14.5474296248232</v>
      </c>
      <c r="BG46" s="172" t="n">
        <v>0.192183094071455</v>
      </c>
      <c r="BH46" s="172" t="n">
        <v>-0.101015546450867</v>
      </c>
      <c r="BI46" s="172" t="n">
        <v>0.3261947930151</v>
      </c>
      <c r="BJ46" s="169" t="n">
        <v>-0.439024973071933</v>
      </c>
      <c r="BK46" s="169" t="n">
        <v>-0.394437543601172</v>
      </c>
      <c r="BL46" s="169" t="n">
        <v>0.170267966834586</v>
      </c>
      <c r="BM46" s="169" t="n">
        <v>0.530190488624965</v>
      </c>
      <c r="BN46" s="169" t="n">
        <v>-0.416731258336553</v>
      </c>
      <c r="BO46" s="172" t="n">
        <v>-0.133004061213554</v>
      </c>
      <c r="BP46" s="172" t="n">
        <v>-1.18988144147149</v>
      </c>
      <c r="BQ46" s="254" t="n">
        <v>0.0914297066666421</v>
      </c>
      <c r="BR46" s="172" t="n">
        <v>-0.133004061213554</v>
      </c>
      <c r="BS46" s="172" t="n">
        <v>112.438585058784</v>
      </c>
      <c r="BT46" s="172" t="n">
        <v>-0.500684136181089</v>
      </c>
      <c r="BU46" s="249" t="n">
        <v>-39.5992052904284</v>
      </c>
      <c r="BV46" s="250" t="n">
        <v>889.090141363544</v>
      </c>
    </row>
    <row r="47" customFormat="false" ht="15" hidden="false" customHeight="false" outlineLevel="0" collapsed="false">
      <c r="A47" s="165" t="s">
        <v>378</v>
      </c>
      <c r="B47" s="165" t="n">
        <v>2</v>
      </c>
      <c r="C47" s="165" t="s">
        <v>334</v>
      </c>
      <c r="D47" s="177" t="s">
        <v>335</v>
      </c>
      <c r="E47" s="167" t="n">
        <v>1.43007190392759</v>
      </c>
      <c r="F47" s="169" t="n">
        <v>1.69444399601267</v>
      </c>
      <c r="G47" s="249" t="n">
        <v>2643.72092085077</v>
      </c>
      <c r="H47" s="250" t="n">
        <v>912.330620911118</v>
      </c>
      <c r="I47" s="250" t="n">
        <v>837.669379088882</v>
      </c>
      <c r="J47" s="249" t="n">
        <v>-12.9071201082092</v>
      </c>
      <c r="K47" s="249" t="n">
        <v>6.24025504898776</v>
      </c>
      <c r="L47" s="249" t="n">
        <v>2.53518473835956</v>
      </c>
      <c r="M47" s="249" t="n">
        <v>-6.01819571135546</v>
      </c>
      <c r="N47" s="249" t="n">
        <v>-0.757543203883818</v>
      </c>
      <c r="O47" s="249" t="n">
        <v>145.745314656464</v>
      </c>
      <c r="P47" s="249" t="n">
        <v>177.942302567203</v>
      </c>
      <c r="Q47" s="249" t="n">
        <v>182.604380832135</v>
      </c>
      <c r="R47" s="249" t="n">
        <v>187.825811644313</v>
      </c>
      <c r="S47" s="249" t="n">
        <v>214.796682290336</v>
      </c>
      <c r="T47" s="249" t="n">
        <v>29.5952373825522</v>
      </c>
      <c r="U47" s="249" t="n">
        <v>54.7788152682274</v>
      </c>
      <c r="V47" s="249" t="n">
        <v>42.1959814556509</v>
      </c>
      <c r="W47" s="249" t="n">
        <v>30.4091077276388</v>
      </c>
      <c r="X47" s="249" t="n">
        <v>36.5140027307533</v>
      </c>
      <c r="Y47" s="249" t="n">
        <v>42.5023574907614</v>
      </c>
      <c r="Z47" s="249" t="n">
        <v>48.5385602192397</v>
      </c>
      <c r="AA47" s="249" t="n">
        <v>39.6607967172914</v>
      </c>
      <c r="AB47" s="249" t="n">
        <v>36.4273034389943</v>
      </c>
      <c r="AC47" s="249" t="n">
        <v>37.2715459346371</v>
      </c>
      <c r="AD47" s="249" t="n">
        <v>-10.9074192361012</v>
      </c>
      <c r="AE47" s="249" t="n">
        <v>908.91449199045</v>
      </c>
      <c r="AF47" s="249" t="n">
        <v>193.493144564823</v>
      </c>
      <c r="AG47" s="249" t="n">
        <v>204.400563800924</v>
      </c>
      <c r="AH47" s="255" t="n">
        <v>62.4810559996864</v>
      </c>
      <c r="AI47" s="255" t="n">
        <v>3.35120791059749</v>
      </c>
      <c r="AJ47" s="255" t="n">
        <v>0.538042612437678</v>
      </c>
      <c r="AK47" s="258" t="n">
        <v>1.3484940433448</v>
      </c>
      <c r="AL47" s="256" t="n">
        <v>29.7958067459247</v>
      </c>
      <c r="AM47" s="256" t="n">
        <v>0.319562696618847</v>
      </c>
      <c r="AN47" s="256" t="n">
        <v>-0.276147986978874</v>
      </c>
      <c r="AO47" s="256" t="n">
        <v>-0.440957509667415</v>
      </c>
      <c r="AP47" s="172" t="n">
        <v>-5.81094498850263</v>
      </c>
      <c r="AQ47" s="172" t="n">
        <v>-3.39135614360528</v>
      </c>
      <c r="AR47" s="172" t="n">
        <v>-0.10813155788948</v>
      </c>
      <c r="AS47" s="172" t="n">
        <v>-0.0327656104069445</v>
      </c>
      <c r="AT47" s="249" t="n">
        <v>293.866843900844</v>
      </c>
      <c r="AU47" s="249" t="n">
        <v>32.5504704726125</v>
      </c>
      <c r="AV47" s="249" t="n">
        <v>9.02803675750553</v>
      </c>
      <c r="AW47" s="172" t="n">
        <v>142.509523035845</v>
      </c>
      <c r="AX47" s="172" t="n">
        <v>14.4629851701386</v>
      </c>
      <c r="AY47" s="172" t="n">
        <v>0.659967988747655</v>
      </c>
      <c r="AZ47" s="251" t="n">
        <v>159.96838344595</v>
      </c>
      <c r="BA47" s="172" t="n">
        <v>25.6507005154981</v>
      </c>
      <c r="BB47" s="251" t="n">
        <v>-10.3781842161126</v>
      </c>
      <c r="BC47" s="252" t="n">
        <v>0.479344430563398</v>
      </c>
      <c r="BD47" s="253" t="n">
        <v>1.40863434951113</v>
      </c>
      <c r="BE47" s="254" t="n">
        <v>0.0967513691851604</v>
      </c>
      <c r="BF47" s="172" t="n">
        <v>-5.81094498850263</v>
      </c>
      <c r="BG47" s="172" t="n">
        <v>-3.39135614360528</v>
      </c>
      <c r="BH47" s="172" t="n">
        <v>-0.10813155788948</v>
      </c>
      <c r="BI47" s="172" t="n">
        <v>-0.0327656104069445</v>
      </c>
      <c r="BJ47" s="169" t="n">
        <v>-0.515239673439788</v>
      </c>
      <c r="BK47" s="169" t="n">
        <v>-0.535110321118068</v>
      </c>
      <c r="BL47" s="169" t="n">
        <v>0.141493001462811</v>
      </c>
      <c r="BM47" s="169" t="n">
        <v>-0.302119211932457</v>
      </c>
      <c r="BN47" s="169" t="n">
        <v>-0.525174997278928</v>
      </c>
      <c r="BO47" s="172" t="n">
        <v>-1.2109762050275</v>
      </c>
      <c r="BP47" s="172" t="n">
        <v>6.53909465638765</v>
      </c>
      <c r="BQ47" s="254" t="n">
        <v>0.0967513691851604</v>
      </c>
      <c r="BR47" s="172" t="n">
        <v>-1.2109762050275</v>
      </c>
      <c r="BS47" s="172" t="n">
        <v>159.96838344595</v>
      </c>
      <c r="BT47" s="172" t="n">
        <v>-10.3781842161126</v>
      </c>
      <c r="BU47" s="249" t="n">
        <v>-10.9074192361012</v>
      </c>
      <c r="BV47" s="250" t="n">
        <v>912.330620911118</v>
      </c>
    </row>
    <row r="48" customFormat="false" ht="15" hidden="false" customHeight="false" outlineLevel="0" collapsed="false">
      <c r="A48" s="165" t="s">
        <v>378</v>
      </c>
      <c r="B48" s="165" t="n">
        <v>3</v>
      </c>
      <c r="C48" s="165" t="s">
        <v>334</v>
      </c>
      <c r="D48" s="177" t="s">
        <v>335</v>
      </c>
      <c r="E48" s="167" t="n">
        <v>1.46063594056801</v>
      </c>
      <c r="F48" s="169" t="n">
        <v>1.63347185244957</v>
      </c>
      <c r="G48" s="249" t="n">
        <v>1728.35911881557</v>
      </c>
      <c r="H48" s="250" t="n">
        <v>937.767227926162</v>
      </c>
      <c r="I48" s="250" t="n">
        <v>812.232772073838</v>
      </c>
      <c r="J48" s="249" t="n">
        <v>-12.9785376031751</v>
      </c>
      <c r="K48" s="249" t="n">
        <v>-1.11666380004896</v>
      </c>
      <c r="L48" s="249" t="n">
        <v>-1.32478454934167</v>
      </c>
      <c r="M48" s="249" t="n">
        <v>-5.4643398367062</v>
      </c>
      <c r="N48" s="249" t="n">
        <v>7.60954248707889</v>
      </c>
      <c r="O48" s="249" t="n">
        <v>139.195984112982</v>
      </c>
      <c r="P48" s="249" t="n">
        <v>169.417095070165</v>
      </c>
      <c r="Q48" s="249" t="n">
        <v>173.840725537898</v>
      </c>
      <c r="R48" s="249" t="n">
        <v>172.852012756542</v>
      </c>
      <c r="S48" s="249" t="n">
        <v>170.562114724673</v>
      </c>
      <c r="T48" s="249" t="n">
        <v>26.4045307751575</v>
      </c>
      <c r="U48" s="249" t="n">
        <v>45.2626836538314</v>
      </c>
      <c r="V48" s="249" t="n">
        <v>34.4104212363855</v>
      </c>
      <c r="W48" s="249" t="n">
        <v>25.9522559874417</v>
      </c>
      <c r="X48" s="249" t="n">
        <v>40.2743872365188</v>
      </c>
      <c r="Y48" s="249" t="n">
        <v>39.3830683783327</v>
      </c>
      <c r="Z48" s="249" t="n">
        <v>46.3793474538803</v>
      </c>
      <c r="AA48" s="249" t="n">
        <v>35.7352057857271</v>
      </c>
      <c r="AB48" s="249" t="n">
        <v>31.4165958241479</v>
      </c>
      <c r="AC48" s="249" t="n">
        <v>32.6648447494399</v>
      </c>
      <c r="AD48" s="249" t="n">
        <v>-13.2747833021931</v>
      </c>
      <c r="AE48" s="249" t="n">
        <v>825.867932202261</v>
      </c>
      <c r="AF48" s="249" t="n">
        <v>172.304278889335</v>
      </c>
      <c r="AG48" s="249" t="n">
        <v>185.579062191528</v>
      </c>
      <c r="AH48" s="255" t="n">
        <v>46.770871450903</v>
      </c>
      <c r="AI48" s="255" t="n">
        <v>1.97504985154078</v>
      </c>
      <c r="AJ48" s="255" t="n">
        <v>0.748681745140971</v>
      </c>
      <c r="AK48" s="258" t="n">
        <v>0.990748338122136</v>
      </c>
      <c r="AL48" s="256" t="n">
        <v>17.2232351050057</v>
      </c>
      <c r="AM48" s="256" t="n">
        <v>-0.46214386371473</v>
      </c>
      <c r="AN48" s="256" t="n">
        <v>-0.243501163107294</v>
      </c>
      <c r="AO48" s="256" t="n">
        <v>-0.813606476649073</v>
      </c>
      <c r="AP48" s="172" t="n">
        <v>-4.45737367373336</v>
      </c>
      <c r="AQ48" s="172" t="n">
        <v>-1.98661885192367</v>
      </c>
      <c r="AR48" s="172" t="n">
        <v>-0.180028622853624</v>
      </c>
      <c r="AS48" s="172" t="n">
        <v>-0.156594721395511</v>
      </c>
      <c r="AT48" s="249" t="n">
        <v>254.851159406472</v>
      </c>
      <c r="AU48" s="249" t="n">
        <v>31.0886591596975</v>
      </c>
      <c r="AV48" s="249" t="n">
        <v>8.19756034177422</v>
      </c>
      <c r="AW48" s="172" t="n">
        <v>138.892094773503</v>
      </c>
      <c r="AX48" s="172" t="n">
        <v>16.0527521378163</v>
      </c>
      <c r="AY48" s="172" t="n">
        <v>0.485417372000696</v>
      </c>
      <c r="AZ48" s="251" t="n">
        <v>109.457968001228</v>
      </c>
      <c r="BA48" s="172" t="n">
        <v>19.7604110988682</v>
      </c>
      <c r="BB48" s="251" t="n">
        <v>-4.63700954268855</v>
      </c>
      <c r="BC48" s="252" t="n">
        <v>0.450034093180565</v>
      </c>
      <c r="BD48" s="253" t="n">
        <v>1.14691710419507</v>
      </c>
      <c r="BE48" s="254" t="n">
        <v>0.104758123293827</v>
      </c>
      <c r="BF48" s="172" t="n">
        <v>-4.45737367373336</v>
      </c>
      <c r="BG48" s="172" t="n">
        <v>-1.98661885192367</v>
      </c>
      <c r="BH48" s="172" t="n">
        <v>-0.180028622853624</v>
      </c>
      <c r="BI48" s="172" t="n">
        <v>-0.156594721395511</v>
      </c>
      <c r="BJ48" s="169" t="n">
        <v>-0.51017237145026</v>
      </c>
      <c r="BK48" s="169" t="n">
        <v>-0.479966988396944</v>
      </c>
      <c r="BL48" s="169" t="n">
        <v>-0.149236654120616</v>
      </c>
      <c r="BM48" s="169" t="n">
        <v>-0.589237705517413</v>
      </c>
      <c r="BN48" s="169" t="n">
        <v>-0.495069679923602</v>
      </c>
      <c r="BO48" s="172" t="n">
        <v>-1.72861371948523</v>
      </c>
      <c r="BP48" s="172" t="n">
        <v>1.340790437643</v>
      </c>
      <c r="BQ48" s="254" t="n">
        <v>0.104758123293827</v>
      </c>
      <c r="BR48" s="172" t="n">
        <v>-1.72861371948523</v>
      </c>
      <c r="BS48" s="172" t="n">
        <v>109.457968001228</v>
      </c>
      <c r="BT48" s="172" t="n">
        <v>-4.63700954268855</v>
      </c>
      <c r="BU48" s="249" t="n">
        <v>-13.2747833021931</v>
      </c>
      <c r="BV48" s="250" t="n">
        <v>937.767227926162</v>
      </c>
    </row>
    <row r="49" customFormat="false" ht="15" hidden="false" customHeight="false" outlineLevel="0" collapsed="false">
      <c r="A49" s="165" t="s">
        <v>378</v>
      </c>
      <c r="B49" s="165" t="n">
        <v>4</v>
      </c>
      <c r="C49" s="165" t="s">
        <v>334</v>
      </c>
      <c r="D49" s="177" t="s">
        <v>335</v>
      </c>
      <c r="E49" s="167" t="n">
        <v>1.45786903161623</v>
      </c>
      <c r="F49" s="169" t="n">
        <v>1.3975978415396</v>
      </c>
      <c r="G49" s="249" t="n">
        <v>-602.711900766364</v>
      </c>
      <c r="H49" s="250" t="n">
        <v>876.635391893947</v>
      </c>
      <c r="I49" s="250" t="n">
        <v>873.364608106053</v>
      </c>
      <c r="J49" s="249" t="n">
        <v>-16.2709595715845</v>
      </c>
      <c r="K49" s="249" t="n">
        <v>5.90587489680898</v>
      </c>
      <c r="L49" s="249" t="n">
        <v>0.493006843925962</v>
      </c>
      <c r="M49" s="249" t="n">
        <v>-0.982790609852729</v>
      </c>
      <c r="N49" s="249" t="n">
        <v>-3.28388278292381</v>
      </c>
      <c r="O49" s="249" t="n">
        <v>138.094580429497</v>
      </c>
      <c r="P49" s="249" t="n">
        <v>176.488634670653</v>
      </c>
      <c r="Q49" s="249" t="n">
        <v>189.392119968069</v>
      </c>
      <c r="R49" s="249" t="n">
        <v>193.754036668983</v>
      </c>
      <c r="S49" s="249" t="n">
        <v>207.478990342674</v>
      </c>
      <c r="T49" s="249" t="n">
        <v>20.8669607331158</v>
      </c>
      <c r="U49" s="249" t="n">
        <v>47.5763036249196</v>
      </c>
      <c r="V49" s="249" t="n">
        <v>35.4484856634244</v>
      </c>
      <c r="W49" s="249" t="n">
        <v>27.4855226528719</v>
      </c>
      <c r="X49" s="249" t="n">
        <v>26.0269558888518</v>
      </c>
      <c r="Y49" s="249" t="n">
        <v>37.1379203047003</v>
      </c>
      <c r="Z49" s="249" t="n">
        <v>41.6704287281106</v>
      </c>
      <c r="AA49" s="249" t="n">
        <v>34.9554788194985</v>
      </c>
      <c r="AB49" s="249" t="n">
        <v>28.4683132627247</v>
      </c>
      <c r="AC49" s="249" t="n">
        <v>29.3108386717756</v>
      </c>
      <c r="AD49" s="249" t="n">
        <v>-14.1387512236261</v>
      </c>
      <c r="AE49" s="249" t="n">
        <v>905.208362079877</v>
      </c>
      <c r="AF49" s="249" t="n">
        <v>157.404228563184</v>
      </c>
      <c r="AG49" s="249" t="n">
        <v>171.54297978681</v>
      </c>
      <c r="AH49" s="259" t="n">
        <v>65.4005948079502</v>
      </c>
      <c r="AI49" s="259" t="n">
        <v>3.98265389416969</v>
      </c>
      <c r="AJ49" s="259" t="n">
        <v>0.589552650278539</v>
      </c>
      <c r="AK49" s="259" t="n">
        <v>1.35747947131432</v>
      </c>
      <c r="AL49" s="259" t="n">
        <v>39.6572498063799</v>
      </c>
      <c r="AM49" s="259" t="n">
        <v>1.099931546368</v>
      </c>
      <c r="AN49" s="259" t="n">
        <v>-0.274183088306108</v>
      </c>
      <c r="AO49" s="259" t="n">
        <v>-0.354680788624076</v>
      </c>
      <c r="AP49" s="172" t="n">
        <v>3.45431902349482</v>
      </c>
      <c r="AQ49" s="172" t="n">
        <v>0.246165443416026</v>
      </c>
      <c r="AR49" s="172" t="n">
        <v>0.013826578129069</v>
      </c>
      <c r="AS49" s="172" t="n">
        <v>0.122681681826701</v>
      </c>
      <c r="AT49" s="249" t="n">
        <v>239.789343581426</v>
      </c>
      <c r="AU49" s="249" t="n">
        <v>27.9425953986369</v>
      </c>
      <c r="AV49" s="249" t="n">
        <v>8.5814986102946</v>
      </c>
      <c r="AW49" s="172" t="n">
        <v>106.787939690638</v>
      </c>
      <c r="AX49" s="172" t="n">
        <v>12.3466847787249</v>
      </c>
      <c r="AY49" s="172" t="n">
        <v>0.0535320726446535</v>
      </c>
      <c r="AZ49" s="251" t="n">
        <v>100.820258079249</v>
      </c>
      <c r="BA49" s="172" t="n">
        <v>15.971821238771</v>
      </c>
      <c r="BB49" s="251" t="n">
        <v>-3.02753215465762</v>
      </c>
      <c r="BC49" s="252" t="n">
        <v>0.440995511902896</v>
      </c>
      <c r="BD49" s="253" t="n">
        <v>1.05746024321551</v>
      </c>
      <c r="BE49" s="254" t="n">
        <v>0.112691399303331</v>
      </c>
      <c r="BF49" s="172" t="n">
        <v>3.45431902349482</v>
      </c>
      <c r="BG49" s="172" t="n">
        <v>0.246165443416026</v>
      </c>
      <c r="BH49" s="172" t="n">
        <v>0.013826578129069</v>
      </c>
      <c r="BI49" s="172" t="n">
        <v>0.122681681826701</v>
      </c>
      <c r="BJ49" s="169" t="n">
        <v>-0.480553735396324</v>
      </c>
      <c r="BK49" s="169" t="n">
        <v>-0.392318452246082</v>
      </c>
      <c r="BL49" s="169" t="n">
        <v>0.634654257738738</v>
      </c>
      <c r="BM49" s="169" t="n">
        <v>0.0583113202879166</v>
      </c>
      <c r="BN49" s="169" t="n">
        <v>-0.436436093821203</v>
      </c>
      <c r="BO49" s="172" t="n">
        <v>-0.179906609615751</v>
      </c>
      <c r="BP49" s="172" t="n">
        <v>-1.2596183927751</v>
      </c>
      <c r="BQ49" s="254" t="n">
        <v>0.112691399303331</v>
      </c>
      <c r="BR49" s="172" t="n">
        <v>-0.179906609615751</v>
      </c>
      <c r="BS49" s="172" t="n">
        <v>100.820258079249</v>
      </c>
      <c r="BT49" s="172" t="n">
        <v>-3.02753215465762</v>
      </c>
      <c r="BU49" s="249" t="n">
        <v>-14.1387512236261</v>
      </c>
      <c r="BV49" s="250" t="n">
        <v>876.635391893947</v>
      </c>
    </row>
    <row r="50" customFormat="false" ht="15" hidden="false" customHeight="false" outlineLevel="0" collapsed="false">
      <c r="A50" s="165" t="s">
        <v>403</v>
      </c>
      <c r="B50" s="165" t="n">
        <v>1</v>
      </c>
      <c r="C50" s="165" t="s">
        <v>660</v>
      </c>
      <c r="D50" s="165" t="n">
        <v>10</v>
      </c>
      <c r="E50" s="167" t="n">
        <v>1.60892090316014</v>
      </c>
      <c r="F50" s="169" t="n">
        <v>1.67663486100391</v>
      </c>
      <c r="G50" s="249" t="n">
        <v>677.139578437691</v>
      </c>
      <c r="H50" s="250" t="n">
        <v>955.952236439411</v>
      </c>
      <c r="I50" s="250" t="n">
        <v>4044.04776356059</v>
      </c>
      <c r="J50" s="249" t="n">
        <v>-30.396200452815</v>
      </c>
      <c r="K50" s="249" t="n">
        <v>-7.71499922030313</v>
      </c>
      <c r="L50" s="249" t="n">
        <v>0.173953077358373</v>
      </c>
      <c r="M50" s="249" t="n">
        <v>2.29472063902093</v>
      </c>
      <c r="N50" s="249" t="n">
        <v>8.41418637622612</v>
      </c>
      <c r="O50" s="249" t="n">
        <v>494.519063470488</v>
      </c>
      <c r="P50" s="249" t="n">
        <v>547.440978529483</v>
      </c>
      <c r="Q50" s="249" t="n">
        <v>347.542215182237</v>
      </c>
      <c r="R50" s="249" t="n">
        <v>343.505280261005</v>
      </c>
      <c r="S50" s="249" t="n">
        <v>365.406020346819</v>
      </c>
      <c r="T50" s="249" t="n">
        <v>33.8503196487778</v>
      </c>
      <c r="U50" s="249" t="n">
        <v>49.6571418672428</v>
      </c>
      <c r="V50" s="249" t="n">
        <v>30.555212489723</v>
      </c>
      <c r="W50" s="249" t="n">
        <v>30.2257061022606</v>
      </c>
      <c r="X50" s="249" t="n">
        <v>33.3308981168434</v>
      </c>
      <c r="Y50" s="249" t="n">
        <v>64.2465201015929</v>
      </c>
      <c r="Z50" s="249" t="n">
        <v>57.3721410875459</v>
      </c>
      <c r="AA50" s="249" t="n">
        <v>30.3812594123646</v>
      </c>
      <c r="AB50" s="249" t="n">
        <v>27.9309854632396</v>
      </c>
      <c r="AC50" s="249" t="n">
        <v>24.9167117406173</v>
      </c>
      <c r="AD50" s="249" t="n">
        <v>-27.2283395805127</v>
      </c>
      <c r="AE50" s="249" t="n">
        <v>2098.41355779003</v>
      </c>
      <c r="AF50" s="249" t="n">
        <v>177.619278224848</v>
      </c>
      <c r="AG50" s="249" t="n">
        <v>204.84761780536</v>
      </c>
      <c r="AH50" s="259" t="n">
        <v>295.265009292693</v>
      </c>
      <c r="AI50" s="259" t="n">
        <v>28.0582974466421</v>
      </c>
      <c r="AJ50" s="259" t="n">
        <v>0.688984126776172</v>
      </c>
      <c r="AK50" s="259" t="n">
        <v>1.00829463501941</v>
      </c>
      <c r="AL50" s="259" t="n">
        <v>266.164980401133</v>
      </c>
      <c r="AM50" s="259" t="n">
        <v>25.9894444098598</v>
      </c>
      <c r="AN50" s="259" t="n">
        <v>-0.564283580806907</v>
      </c>
      <c r="AO50" s="259" t="n">
        <v>0.251847962580219</v>
      </c>
      <c r="AP50" s="172" t="n">
        <v>280.63124076958</v>
      </c>
      <c r="AQ50" s="172" t="n">
        <v>27.4872671805057</v>
      </c>
      <c r="AR50" s="172" t="n">
        <v>-0.203544680786562</v>
      </c>
      <c r="AS50" s="172" t="n">
        <v>0.0364897421892983</v>
      </c>
      <c r="AT50" s="249" t="n">
        <v>229.43019736416</v>
      </c>
      <c r="AU50" s="249" t="n">
        <v>17.7378195924858</v>
      </c>
      <c r="AV50" s="249" t="n">
        <v>12.9345208506547</v>
      </c>
      <c r="AW50" s="172" t="n">
        <v>85.410655433956</v>
      </c>
      <c r="AX50" s="172" t="n">
        <v>11.5871378649815</v>
      </c>
      <c r="AY50" s="172" t="n">
        <v>-10.4806952685901</v>
      </c>
      <c r="AZ50" s="251" t="n">
        <v>144.625480559857</v>
      </c>
      <c r="BA50" s="172" t="n">
        <v>2.66588304336301</v>
      </c>
      <c r="BB50" s="251" t="n">
        <v>7.30785724787844</v>
      </c>
      <c r="BC50" s="252" t="n">
        <v>0.409317741247577</v>
      </c>
      <c r="BD50" s="253" t="n">
        <v>0.939098501590837</v>
      </c>
      <c r="BE50" s="254" t="n">
        <v>0.399182278389171</v>
      </c>
      <c r="BF50" s="172" t="n">
        <v>280.63124076958</v>
      </c>
      <c r="BG50" s="172" t="n">
        <v>27.4872671805057</v>
      </c>
      <c r="BH50" s="172" t="n">
        <v>-0.203544680786562</v>
      </c>
      <c r="BI50" s="172" t="n">
        <v>0.0364897421892983</v>
      </c>
      <c r="BJ50" s="169" t="n">
        <v>0.557100617713717</v>
      </c>
      <c r="BK50" s="169" t="n">
        <v>0.677038178117239</v>
      </c>
      <c r="BL50" s="169" t="n">
        <v>-0.244328372077842</v>
      </c>
      <c r="BM50" s="169" t="n">
        <v>-0.141539099942763</v>
      </c>
      <c r="BN50" s="169" t="n">
        <v>0.617069397915478</v>
      </c>
      <c r="BO50" s="172" t="n">
        <v>0.848271323810351</v>
      </c>
      <c r="BP50" s="172" t="n">
        <v>-3.19834887705967</v>
      </c>
      <c r="BQ50" s="254" t="n">
        <v>0.399182278389171</v>
      </c>
      <c r="BR50" s="172" t="n">
        <v>0.848271323810351</v>
      </c>
      <c r="BS50" s="172" t="n">
        <v>144.625480559857</v>
      </c>
      <c r="BT50" s="172" t="n">
        <v>7.30785724787844</v>
      </c>
      <c r="BU50" s="249" t="n">
        <v>-27.2283395805127</v>
      </c>
      <c r="BV50" s="250" t="n">
        <v>955.952236439411</v>
      </c>
    </row>
    <row r="51" customFormat="false" ht="15" hidden="false" customHeight="false" outlineLevel="0" collapsed="false">
      <c r="A51" s="165" t="s">
        <v>403</v>
      </c>
      <c r="B51" s="165" t="n">
        <v>2</v>
      </c>
      <c r="C51" s="165" t="s">
        <v>660</v>
      </c>
      <c r="D51" s="165" t="n">
        <v>10</v>
      </c>
      <c r="E51" s="167" t="n">
        <v>2.51881872106915</v>
      </c>
      <c r="F51" s="169" t="n">
        <v>2.38664797678719</v>
      </c>
      <c r="G51" s="249" t="n">
        <v>-1321.70744281957</v>
      </c>
      <c r="H51" s="250" t="n">
        <v>1180.64900944297</v>
      </c>
      <c r="I51" s="250" t="n">
        <v>3819.35099055703</v>
      </c>
      <c r="J51" s="249" t="n">
        <v>-35.6400064808876</v>
      </c>
      <c r="K51" s="249" t="n">
        <v>-16.265369978969</v>
      </c>
      <c r="L51" s="249" t="n">
        <v>-0.225742030283401</v>
      </c>
      <c r="M51" s="249" t="n">
        <v>-0.695365833562562</v>
      </c>
      <c r="N51" s="249" t="n">
        <v>8.00496270408499</v>
      </c>
      <c r="O51" s="249" t="n">
        <v>552.862307434574</v>
      </c>
      <c r="P51" s="249" t="n">
        <v>597.694931163848</v>
      </c>
      <c r="Q51" s="249" t="n">
        <v>314.248106765684</v>
      </c>
      <c r="R51" s="249" t="n">
        <v>306.618219060732</v>
      </c>
      <c r="S51" s="249" t="n">
        <v>370.96849488211</v>
      </c>
      <c r="T51" s="249" t="n">
        <v>63.0549814930937</v>
      </c>
      <c r="U51" s="249" t="n">
        <v>61.8605232243887</v>
      </c>
      <c r="V51" s="249" t="n">
        <v>35.3237198498181</v>
      </c>
      <c r="W51" s="249" t="n">
        <v>31.3537326106162</v>
      </c>
      <c r="X51" s="249" t="n">
        <v>40.5517929167454</v>
      </c>
      <c r="Y51" s="249" t="n">
        <v>98.6949879739814</v>
      </c>
      <c r="Z51" s="249" t="n">
        <v>78.1258932033577</v>
      </c>
      <c r="AA51" s="249" t="n">
        <v>35.5494618801015</v>
      </c>
      <c r="AB51" s="249" t="n">
        <v>32.0490984441788</v>
      </c>
      <c r="AC51" s="249" t="n">
        <v>32.5468302126604</v>
      </c>
      <c r="AD51" s="249" t="n">
        <v>-44.8215216196176</v>
      </c>
      <c r="AE51" s="249" t="n">
        <v>2142.39205930695</v>
      </c>
      <c r="AF51" s="249" t="n">
        <v>232.144750094662</v>
      </c>
      <c r="AG51" s="249" t="n">
        <v>276.96627171428</v>
      </c>
      <c r="AH51" s="259" t="n">
        <v>49.0064986476906</v>
      </c>
      <c r="AI51" s="259" t="n">
        <v>1.52851740322074</v>
      </c>
      <c r="AJ51" s="259" t="n">
        <v>0.963076049492863</v>
      </c>
      <c r="AK51" s="259" t="n">
        <v>0.987496790103645</v>
      </c>
      <c r="AL51" s="259" t="n">
        <v>-50.6560103517223</v>
      </c>
      <c r="AM51" s="259" t="n">
        <v>-4.56791265812611</v>
      </c>
      <c r="AN51" s="259" t="n">
        <v>0.658123473027822</v>
      </c>
      <c r="AO51" s="259" t="n">
        <v>-0.170282114475649</v>
      </c>
      <c r="AP51" s="172" t="n">
        <v>35.4177284815634</v>
      </c>
      <c r="AQ51" s="172" t="n">
        <v>0.448299198755447</v>
      </c>
      <c r="AR51" s="172" t="n">
        <v>0.05120148040188</v>
      </c>
      <c r="AS51" s="172" t="n">
        <v>-0.39839478984509</v>
      </c>
      <c r="AT51" s="249" t="n">
        <v>325.849875016311</v>
      </c>
      <c r="AU51" s="249" t="n">
        <v>5.35570511309604</v>
      </c>
      <c r="AV51" s="249" t="n">
        <v>60.8416386144052</v>
      </c>
      <c r="AW51" s="172" t="n">
        <v>175.015389465352</v>
      </c>
      <c r="AX51" s="172" t="n">
        <v>1.26726354994804</v>
      </c>
      <c r="AY51" s="172" t="n">
        <v>23.9487337700419</v>
      </c>
      <c r="AZ51" s="251" t="n">
        <v>207.55892930677</v>
      </c>
      <c r="BA51" s="172" t="n">
        <v>-6.56858376091912</v>
      </c>
      <c r="BB51" s="251" t="n">
        <v>50.9214708828674</v>
      </c>
      <c r="BC51" s="252" t="n">
        <v>0.372446013041533</v>
      </c>
      <c r="BD51" s="253" t="n">
        <v>1.21361486799907</v>
      </c>
      <c r="BE51" s="254" t="n">
        <v>0.313003384779722</v>
      </c>
      <c r="BF51" s="172" t="n">
        <v>35.4177284815634</v>
      </c>
      <c r="BG51" s="172" t="n">
        <v>0.448299198755447</v>
      </c>
      <c r="BH51" s="172" t="n">
        <v>0.05120148040188</v>
      </c>
      <c r="BI51" s="172" t="n">
        <v>-0.39839478984509</v>
      </c>
      <c r="BJ51" s="169" t="n">
        <v>-0.360893805718676</v>
      </c>
      <c r="BK51" s="169" t="n">
        <v>-0.384383638390953</v>
      </c>
      <c r="BL51" s="169" t="n">
        <v>0.785786887014461</v>
      </c>
      <c r="BM51" s="169" t="n">
        <v>-1.14989158446186</v>
      </c>
      <c r="BN51" s="169" t="n">
        <v>-0.372638722054814</v>
      </c>
      <c r="BO51" s="172" t="n">
        <v>-1.10938214155703</v>
      </c>
      <c r="BP51" s="172" t="n">
        <v>2.04687676191624</v>
      </c>
      <c r="BQ51" s="254" t="n">
        <v>0.313003384779722</v>
      </c>
      <c r="BR51" s="172" t="n">
        <v>-1.10938214155703</v>
      </c>
      <c r="BS51" s="172" t="n">
        <v>207.55892930677</v>
      </c>
      <c r="BT51" s="172" t="n">
        <v>50.9214708828674</v>
      </c>
      <c r="BU51" s="249" t="n">
        <v>-44.8215216196176</v>
      </c>
      <c r="BV51" s="250" t="n">
        <v>1180.64900944297</v>
      </c>
    </row>
    <row r="52" customFormat="false" ht="15" hidden="false" customHeight="false" outlineLevel="0" collapsed="false">
      <c r="A52" s="165" t="s">
        <v>403</v>
      </c>
      <c r="B52" s="165" t="n">
        <v>3</v>
      </c>
      <c r="C52" s="165" t="s">
        <v>660</v>
      </c>
      <c r="D52" s="165" t="n">
        <v>10</v>
      </c>
      <c r="E52" s="167" t="n">
        <v>1.30617405471662</v>
      </c>
      <c r="F52" s="169" t="n">
        <v>1.48674488648542</v>
      </c>
      <c r="G52" s="249" t="n">
        <v>1805.70831768808</v>
      </c>
      <c r="H52" s="250" t="n">
        <v>1223.74247460888</v>
      </c>
      <c r="I52" s="250" t="n">
        <v>3776.25752539112</v>
      </c>
      <c r="J52" s="249" t="n">
        <v>-25.3875562709005</v>
      </c>
      <c r="K52" s="249" t="n">
        <v>1.54412927301447</v>
      </c>
      <c r="L52" s="249" t="n">
        <v>7.69024295518311</v>
      </c>
      <c r="M52" s="249" t="n">
        <v>12.2130704055943</v>
      </c>
      <c r="N52" s="249" t="n">
        <v>6.27350044012555</v>
      </c>
      <c r="O52" s="249" t="n">
        <v>517.829163816879</v>
      </c>
      <c r="P52" s="249" t="n">
        <v>608.37233667655</v>
      </c>
      <c r="Q52" s="249" t="n">
        <v>357.242267753728</v>
      </c>
      <c r="R52" s="249" t="n">
        <v>339.111188816798</v>
      </c>
      <c r="S52" s="249" t="n">
        <v>288.970477347067</v>
      </c>
      <c r="T52" s="249" t="n">
        <v>10.8106263976587</v>
      </c>
      <c r="U52" s="249" t="n">
        <v>33.7546824516408</v>
      </c>
      <c r="V52" s="249" t="n">
        <v>22.1719075089401</v>
      </c>
      <c r="W52" s="249" t="n">
        <v>26.4642371357251</v>
      </c>
      <c r="X52" s="249" t="n">
        <v>22.4190027838383</v>
      </c>
      <c r="Y52" s="249" t="n">
        <v>36.1981826685592</v>
      </c>
      <c r="Z52" s="249" t="n">
        <v>32.2105531786263</v>
      </c>
      <c r="AA52" s="249" t="n">
        <v>14.481664553757</v>
      </c>
      <c r="AB52" s="249" t="n">
        <v>14.2511667301308</v>
      </c>
      <c r="AC52" s="249" t="n">
        <v>16.1455023437128</v>
      </c>
      <c r="AD52" s="249" t="n">
        <v>2.33338680301689</v>
      </c>
      <c r="AE52" s="249" t="n">
        <v>2111.52543441102</v>
      </c>
      <c r="AF52" s="249" t="n">
        <v>115.620456277803</v>
      </c>
      <c r="AG52" s="249" t="n">
        <v>113.287069474786</v>
      </c>
      <c r="AH52" s="259" t="n">
        <v>68.3440805889697</v>
      </c>
      <c r="AI52" s="259" t="n">
        <v>1.84015499220654</v>
      </c>
      <c r="AJ52" s="259" t="n">
        <v>0.790432740975249</v>
      </c>
      <c r="AK52" s="259" t="n">
        <v>1.00856606046321</v>
      </c>
      <c r="AL52" s="259" t="n">
        <v>26.7291704105285</v>
      </c>
      <c r="AM52" s="259" t="n">
        <v>-0.0614214395279546</v>
      </c>
      <c r="AN52" s="259" t="n">
        <v>0.411179289329971</v>
      </c>
      <c r="AO52" s="259" t="n">
        <v>0.103100119216144</v>
      </c>
      <c r="AP52" s="172" t="n">
        <v>64.4438455801982</v>
      </c>
      <c r="AQ52" s="172" t="n">
        <v>0.840098335426206</v>
      </c>
      <c r="AR52" s="172" t="n">
        <v>-0.024953419302948</v>
      </c>
      <c r="AS52" s="172" t="n">
        <v>-0.18965599807316</v>
      </c>
      <c r="AT52" s="249" t="n">
        <v>115.300776080499</v>
      </c>
      <c r="AU52" s="249" t="n">
        <v>16.9917118592174</v>
      </c>
      <c r="AV52" s="249" t="n">
        <v>6.78570688084923</v>
      </c>
      <c r="AW52" s="172" t="n">
        <v>23.6856736961518</v>
      </c>
      <c r="AX52" s="172" t="n">
        <v>12.6608274435859</v>
      </c>
      <c r="AY52" s="172" t="n">
        <v>-14.3681946302787</v>
      </c>
      <c r="AZ52" s="251" t="n">
        <v>47.7739050958684</v>
      </c>
      <c r="BA52" s="172" t="n">
        <v>2.38154463346129</v>
      </c>
      <c r="BB52" s="251" t="n">
        <v>2.16379736118349</v>
      </c>
      <c r="BC52" s="252" t="n">
        <v>0.438097293111476</v>
      </c>
      <c r="BD52" s="253" t="n">
        <v>0.505129578945189</v>
      </c>
      <c r="BE52" s="254" t="n">
        <v>0.705427118492442</v>
      </c>
      <c r="BF52" s="172" t="n">
        <v>64.4438455801982</v>
      </c>
      <c r="BG52" s="172" t="n">
        <v>0.840098335426206</v>
      </c>
      <c r="BH52" s="172" t="n">
        <v>-0.024953419302948</v>
      </c>
      <c r="BI52" s="172" t="n">
        <v>-0.18965599807316</v>
      </c>
      <c r="BJ52" s="169" t="n">
        <v>-0.252230080861844</v>
      </c>
      <c r="BK52" s="169" t="n">
        <v>-0.369003459989465</v>
      </c>
      <c r="BL52" s="169" t="n">
        <v>0.477839855056804</v>
      </c>
      <c r="BM52" s="169" t="n">
        <v>-0.665895802146714</v>
      </c>
      <c r="BN52" s="169" t="n">
        <v>-0.310616770425655</v>
      </c>
      <c r="BO52" s="172" t="n">
        <v>-0.80928948794122</v>
      </c>
      <c r="BP52" s="172" t="n">
        <v>3.30345065106766</v>
      </c>
      <c r="BQ52" s="254" t="n">
        <v>0.705427118492442</v>
      </c>
      <c r="BR52" s="172" t="n">
        <v>-0.80928948794122</v>
      </c>
      <c r="BS52" s="172" t="n">
        <v>47.7739050958684</v>
      </c>
      <c r="BT52" s="172" t="n">
        <v>2.16379736118349</v>
      </c>
      <c r="BU52" s="249" t="n">
        <v>2.33338680301689</v>
      </c>
      <c r="BV52" s="250" t="n">
        <v>1223.74247460888</v>
      </c>
    </row>
    <row r="53" customFormat="false" ht="15" hidden="false" customHeight="false" outlineLevel="0" collapsed="false">
      <c r="A53" s="165" t="s">
        <v>403</v>
      </c>
      <c r="B53" s="165" t="n">
        <v>4</v>
      </c>
      <c r="C53" s="165" t="s">
        <v>660</v>
      </c>
      <c r="D53" s="165" t="n">
        <v>10</v>
      </c>
      <c r="E53" s="167" t="n">
        <v>0.979037789187525</v>
      </c>
      <c r="F53" s="169" t="n">
        <v>1.11199375079844</v>
      </c>
      <c r="G53" s="249" t="n">
        <v>1329.55961610914</v>
      </c>
      <c r="H53" s="250" t="n">
        <v>482.458196716833</v>
      </c>
      <c r="I53" s="250" t="n">
        <v>4517.54180328317</v>
      </c>
      <c r="J53" s="249" t="n">
        <v>-13.0972135471537</v>
      </c>
      <c r="K53" s="249" t="n">
        <v>12.2062648005919</v>
      </c>
      <c r="L53" s="249" t="n">
        <v>6.63529474883925</v>
      </c>
      <c r="M53" s="249" t="n">
        <v>9.59980128671729</v>
      </c>
      <c r="N53" s="249" t="n">
        <v>11.0535680372401</v>
      </c>
      <c r="O53" s="249" t="n">
        <v>529.786365608229</v>
      </c>
      <c r="P53" s="249" t="n">
        <v>652.282439029947</v>
      </c>
      <c r="Q53" s="249" t="n">
        <v>290.482442077471</v>
      </c>
      <c r="R53" s="249" t="n">
        <v>374.962610798557</v>
      </c>
      <c r="S53" s="249" t="n">
        <v>362.293631125534</v>
      </c>
      <c r="T53" s="249" t="n">
        <v>18.0557274030124</v>
      </c>
      <c r="U53" s="249" t="n">
        <v>40.2097976228683</v>
      </c>
      <c r="V53" s="249" t="n">
        <v>18.7864685358668</v>
      </c>
      <c r="W53" s="249" t="n">
        <v>20.7823673284965</v>
      </c>
      <c r="X53" s="249" t="n">
        <v>25.2877075322205</v>
      </c>
      <c r="Y53" s="249" t="n">
        <v>31.1529409501661</v>
      </c>
      <c r="Z53" s="249" t="n">
        <v>28.0035328222764</v>
      </c>
      <c r="AA53" s="249" t="n">
        <v>12.1511737870275</v>
      </c>
      <c r="AB53" s="249" t="n">
        <v>11.1825660417792</v>
      </c>
      <c r="AC53" s="249" t="n">
        <v>14.2341394949804</v>
      </c>
      <c r="AD53" s="249" t="n">
        <v>26.3977153262349</v>
      </c>
      <c r="AE53" s="249" t="n">
        <v>2209.80748863974</v>
      </c>
      <c r="AF53" s="249" t="n">
        <v>123.122068422464</v>
      </c>
      <c r="AG53" s="249" t="n">
        <v>96.7243530962296</v>
      </c>
      <c r="AH53" s="259" t="n">
        <v>46.1266826072538</v>
      </c>
      <c r="AI53" s="259" t="n">
        <v>0.619400972729297</v>
      </c>
      <c r="AJ53" s="259" t="n">
        <v>0.698364319288233</v>
      </c>
      <c r="AK53" s="259" t="n">
        <v>1.3174311275775</v>
      </c>
      <c r="AL53" s="259" t="n">
        <v>7.46361739450941</v>
      </c>
      <c r="AM53" s="259" t="n">
        <v>-2.78259938393887</v>
      </c>
      <c r="AN53" s="259" t="n">
        <v>0.183339859540662</v>
      </c>
      <c r="AO53" s="259" t="n">
        <v>-0.230945370048588</v>
      </c>
      <c r="AP53" s="172" t="n">
        <v>42.2330730402809</v>
      </c>
      <c r="AQ53" s="172" t="n">
        <v>-0.736464628664681</v>
      </c>
      <c r="AR53" s="172" t="n">
        <v>-0.808302232072017</v>
      </c>
      <c r="AS53" s="172" t="n">
        <v>-0.238143807356507</v>
      </c>
      <c r="AT53" s="249" t="n">
        <v>208.005601483086</v>
      </c>
      <c r="AU53" s="249" t="n">
        <v>15.5754383270794</v>
      </c>
      <c r="AV53" s="249" t="n">
        <v>13.3547189565412</v>
      </c>
      <c r="AW53" s="172" t="n">
        <v>126.283145296632</v>
      </c>
      <c r="AX53" s="172" t="n">
        <v>14.3803736654823</v>
      </c>
      <c r="AY53" s="172" t="n">
        <v>-55.0285734397371</v>
      </c>
      <c r="AZ53" s="251" t="n">
        <v>149.029516459797</v>
      </c>
      <c r="BA53" s="172" t="n">
        <v>4.55395822824469</v>
      </c>
      <c r="BB53" s="251" t="n">
        <v>8.00370579910476</v>
      </c>
      <c r="BC53" s="252" t="n">
        <v>0.522024304443714</v>
      </c>
      <c r="BD53" s="253" t="n">
        <v>1.08583979434604</v>
      </c>
      <c r="BE53" s="254" t="n">
        <v>0.510751500758162</v>
      </c>
      <c r="BF53" s="172" t="n">
        <v>42.2330730402809</v>
      </c>
      <c r="BG53" s="172" t="n">
        <v>-0.736464628664681</v>
      </c>
      <c r="BH53" s="172" t="n">
        <v>-0.808302232072017</v>
      </c>
      <c r="BI53" s="172" t="n">
        <v>-0.238143807356507</v>
      </c>
      <c r="BJ53" s="169" t="n">
        <v>-0.335379517210282</v>
      </c>
      <c r="BK53" s="169" t="n">
        <v>-0.430891854780063</v>
      </c>
      <c r="BL53" s="169" t="n">
        <v>-2.68978222592264</v>
      </c>
      <c r="BM53" s="169" t="n">
        <v>-0.778322893381785</v>
      </c>
      <c r="BN53" s="169" t="n">
        <v>-0.383135685995173</v>
      </c>
      <c r="BO53" s="172" t="n">
        <v>-4.23437649129477</v>
      </c>
      <c r="BP53" s="172" t="n">
        <v>0.220948139006822</v>
      </c>
      <c r="BQ53" s="254" t="n">
        <v>0.510751500758162</v>
      </c>
      <c r="BR53" s="172" t="n">
        <v>-4.23437649129477</v>
      </c>
      <c r="BS53" s="172" t="n">
        <v>149.029516459797</v>
      </c>
      <c r="BT53" s="172" t="n">
        <v>8.00370579910476</v>
      </c>
      <c r="BU53" s="249" t="n">
        <v>26.3977153262349</v>
      </c>
      <c r="BV53" s="250" t="n">
        <v>482.458196716833</v>
      </c>
    </row>
    <row r="54" customFormat="false" ht="15" hidden="false" customHeight="false" outlineLevel="0" collapsed="false">
      <c r="A54" s="165" t="s">
        <v>403</v>
      </c>
      <c r="B54" s="165" t="n">
        <v>1</v>
      </c>
      <c r="C54" s="165" t="s">
        <v>660</v>
      </c>
      <c r="D54" s="177" t="s">
        <v>335</v>
      </c>
      <c r="E54" s="167" t="n">
        <v>1.60892090316014</v>
      </c>
      <c r="F54" s="169" t="n">
        <v>1.64143129450353</v>
      </c>
      <c r="G54" s="249" t="n">
        <v>325.103913433915</v>
      </c>
      <c r="H54" s="250" t="n">
        <v>1346.19347673017</v>
      </c>
      <c r="I54" s="250" t="n">
        <v>3653.80652326983</v>
      </c>
      <c r="J54" s="249" t="n">
        <v>15.8489800987444</v>
      </c>
      <c r="K54" s="249" t="n">
        <v>61.4000503987295</v>
      </c>
      <c r="L54" s="249" t="n">
        <v>44.5341638415137</v>
      </c>
      <c r="M54" s="249" t="n">
        <v>51.9947725842304</v>
      </c>
      <c r="N54" s="249" t="n">
        <v>65.3729026814373</v>
      </c>
      <c r="O54" s="249" t="n">
        <v>404.569285927782</v>
      </c>
      <c r="P54" s="249" t="n">
        <v>593.388175886913</v>
      </c>
      <c r="Q54" s="249" t="n">
        <v>319.128223248034</v>
      </c>
      <c r="R54" s="249" t="n">
        <v>314.311897452948</v>
      </c>
      <c r="S54" s="249" t="n">
        <v>353.080545099088</v>
      </c>
      <c r="T54" s="249" t="n">
        <v>80.0955002003373</v>
      </c>
      <c r="U54" s="249" t="n">
        <v>118.772191486275</v>
      </c>
      <c r="V54" s="249" t="n">
        <v>74.9154232538783</v>
      </c>
      <c r="W54" s="249" t="n">
        <v>79.9257580474701</v>
      </c>
      <c r="X54" s="249" t="n">
        <v>90.2896144220546</v>
      </c>
      <c r="Y54" s="249" t="n">
        <v>64.2465201015929</v>
      </c>
      <c r="Z54" s="249" t="n">
        <v>57.3721410875459</v>
      </c>
      <c r="AA54" s="249" t="n">
        <v>30.3812594123646</v>
      </c>
      <c r="AB54" s="249" t="n">
        <v>27.9309854632396</v>
      </c>
      <c r="AC54" s="249" t="n">
        <v>24.9167117406173</v>
      </c>
      <c r="AD54" s="249" t="n">
        <v>239.150869604655</v>
      </c>
      <c r="AE54" s="249" t="n">
        <v>1984.47812761477</v>
      </c>
      <c r="AF54" s="249" t="n">
        <v>443.998487410016</v>
      </c>
      <c r="AG54" s="249" t="n">
        <v>204.84761780536</v>
      </c>
      <c r="AH54" s="259" t="n">
        <v>12.3431380564486</v>
      </c>
      <c r="AI54" s="259" t="n">
        <v>1.06557929117626</v>
      </c>
      <c r="AJ54" s="259" t="n">
        <v>1.02294229419369</v>
      </c>
      <c r="AK54" s="259" t="n">
        <v>1.23359476939121</v>
      </c>
      <c r="AL54" s="259" t="n">
        <v>-16.756890835112</v>
      </c>
      <c r="AM54" s="259" t="n">
        <v>-1.00327374560601</v>
      </c>
      <c r="AN54" s="259" t="n">
        <v>-0.230325413389393</v>
      </c>
      <c r="AO54" s="259" t="n">
        <v>0.477148096952016</v>
      </c>
      <c r="AP54" s="172" t="n">
        <v>-2.2906304666645</v>
      </c>
      <c r="AQ54" s="172" t="n">
        <v>0.494549025039863</v>
      </c>
      <c r="AR54" s="172" t="n">
        <v>0.130413486630953</v>
      </c>
      <c r="AS54" s="172" t="n">
        <v>0.261789876561095</v>
      </c>
      <c r="AT54" s="249" t="n">
        <v>151.857236525244</v>
      </c>
      <c r="AU54" s="249" t="n">
        <v>20.4037026358488</v>
      </c>
      <c r="AV54" s="249" t="n">
        <v>7.44263133194437</v>
      </c>
      <c r="AW54" s="172" t="n">
        <v>7.83769459504035</v>
      </c>
      <c r="AX54" s="172" t="n">
        <v>14.2530209083445</v>
      </c>
      <c r="AY54" s="172" t="n">
        <v>-15.9725847873004</v>
      </c>
      <c r="AZ54" s="251" t="n">
        <v>67.0525197209412</v>
      </c>
      <c r="BA54" s="172" t="n">
        <v>5.33176608672602</v>
      </c>
      <c r="BB54" s="251" t="n">
        <v>1.81596772916806</v>
      </c>
      <c r="BC54" s="252" t="n">
        <v>0.303090338760662</v>
      </c>
      <c r="BD54" s="253" t="n">
        <v>0.460264612616943</v>
      </c>
      <c r="BE54" s="254" t="n">
        <v>0.542952827568216</v>
      </c>
      <c r="BF54" s="172" t="n">
        <v>-2.2906304666645</v>
      </c>
      <c r="BG54" s="172" t="n">
        <v>0.494549025039863</v>
      </c>
      <c r="BH54" s="172" t="n">
        <v>0.130413486630953</v>
      </c>
      <c r="BI54" s="172" t="n">
        <v>0.261789876561095</v>
      </c>
      <c r="BJ54" s="169" t="n">
        <v>-0.502060835660328</v>
      </c>
      <c r="BK54" s="169" t="n">
        <v>-0.382568089267143</v>
      </c>
      <c r="BL54" s="169" t="n">
        <v>1.10609591910827</v>
      </c>
      <c r="BM54" s="169" t="n">
        <v>0.380856923648906</v>
      </c>
      <c r="BN54" s="169" t="n">
        <v>-0.442314462463735</v>
      </c>
      <c r="BO54" s="172" t="n">
        <v>0.602323917829703</v>
      </c>
      <c r="BP54" s="172" t="n">
        <v>-0.594927357136056</v>
      </c>
      <c r="BQ54" s="254" t="n">
        <v>0.542952827568216</v>
      </c>
      <c r="BR54" s="172" t="n">
        <v>0.602323917829703</v>
      </c>
      <c r="BS54" s="172" t="n">
        <v>67.0525197209412</v>
      </c>
      <c r="BT54" s="172" t="n">
        <v>1.81596772916806</v>
      </c>
      <c r="BU54" s="249" t="n">
        <v>239.150869604655</v>
      </c>
      <c r="BV54" s="250" t="n">
        <v>1346.19347673017</v>
      </c>
    </row>
    <row r="55" customFormat="false" ht="15" hidden="false" customHeight="false" outlineLevel="0" collapsed="false">
      <c r="A55" s="165" t="s">
        <v>403</v>
      </c>
      <c r="B55" s="165" t="n">
        <v>2</v>
      </c>
      <c r="C55" s="165" t="s">
        <v>660</v>
      </c>
      <c r="D55" s="177" t="s">
        <v>335</v>
      </c>
      <c r="E55" s="167" t="n">
        <v>2.51881872106915</v>
      </c>
      <c r="F55" s="169" t="n">
        <v>2.49284641542077</v>
      </c>
      <c r="G55" s="249" t="n">
        <v>-259.72305648374</v>
      </c>
      <c r="H55" s="250" t="n">
        <v>1090.46569751262</v>
      </c>
      <c r="I55" s="250" t="n">
        <v>3909.53430248739</v>
      </c>
      <c r="J55" s="249" t="n">
        <v>20.6004135417141</v>
      </c>
      <c r="K55" s="249" t="n">
        <v>33.685761054825</v>
      </c>
      <c r="L55" s="249" t="n">
        <v>46.5166534217954</v>
      </c>
      <c r="M55" s="249" t="n">
        <v>61.8563725039915</v>
      </c>
      <c r="N55" s="249" t="n">
        <v>65.6434485504372</v>
      </c>
      <c r="O55" s="249" t="n">
        <v>484.447117407352</v>
      </c>
      <c r="P55" s="249" t="n">
        <v>576.755347409291</v>
      </c>
      <c r="Q55" s="249" t="n">
        <v>319.821765980643</v>
      </c>
      <c r="R55" s="249" t="n">
        <v>334.744333661881</v>
      </c>
      <c r="S55" s="249" t="n">
        <v>344.651267774555</v>
      </c>
      <c r="T55" s="249" t="n">
        <v>119.295401515696</v>
      </c>
      <c r="U55" s="249" t="n">
        <v>111.811654258183</v>
      </c>
      <c r="V55" s="249" t="n">
        <v>82.0661153018969</v>
      </c>
      <c r="W55" s="249" t="n">
        <v>93.9054709481702</v>
      </c>
      <c r="X55" s="249" t="n">
        <v>98.1902787630976</v>
      </c>
      <c r="Y55" s="249" t="n">
        <v>98.6949879739814</v>
      </c>
      <c r="Z55" s="249" t="n">
        <v>78.1258932033577</v>
      </c>
      <c r="AA55" s="249" t="n">
        <v>35.5494618801015</v>
      </c>
      <c r="AB55" s="249" t="n">
        <v>32.0490984441788</v>
      </c>
      <c r="AC55" s="249" t="n">
        <v>32.5468302126604</v>
      </c>
      <c r="AD55" s="249" t="n">
        <v>228.302649072763</v>
      </c>
      <c r="AE55" s="249" t="n">
        <v>2060.41983223372</v>
      </c>
      <c r="AF55" s="249" t="n">
        <v>505.268920787043</v>
      </c>
      <c r="AG55" s="249" t="n">
        <v>276.96627171428</v>
      </c>
      <c r="AH55" s="259" t="n">
        <v>845.277081357638</v>
      </c>
      <c r="AI55" s="259" t="n">
        <v>98.2602932212864</v>
      </c>
      <c r="AJ55" s="259" t="n">
        <v>0.800813737449609</v>
      </c>
      <c r="AK55" s="259" t="n">
        <v>0.940968288950936</v>
      </c>
      <c r="AL55" s="259" t="n">
        <v>745.614572358225</v>
      </c>
      <c r="AM55" s="259" t="n">
        <v>92.1638631599396</v>
      </c>
      <c r="AN55" s="259" t="n">
        <v>0.495861160984568</v>
      </c>
      <c r="AO55" s="259" t="n">
        <v>-0.216810615628358</v>
      </c>
      <c r="AP55" s="172" t="n">
        <v>831.688311191511</v>
      </c>
      <c r="AQ55" s="172" t="n">
        <v>97.1800750168211</v>
      </c>
      <c r="AR55" s="172" t="n">
        <v>-0.111060831641374</v>
      </c>
      <c r="AS55" s="172" t="n">
        <v>-0.444923290997799</v>
      </c>
      <c r="AT55" s="249" t="n">
        <v>262.031324511669</v>
      </c>
      <c r="AU55" s="249" t="n">
        <v>28.776517583471</v>
      </c>
      <c r="AV55" s="249" t="n">
        <v>9.10573434577702</v>
      </c>
      <c r="AW55" s="172" t="n">
        <v>111.196838960709</v>
      </c>
      <c r="AX55" s="172" t="n">
        <v>24.688076020323</v>
      </c>
      <c r="AY55" s="172" t="n">
        <v>-27.7871704985863</v>
      </c>
      <c r="AZ55" s="251" t="n">
        <v>143.740378802127</v>
      </c>
      <c r="BA55" s="172" t="n">
        <v>16.8522287094559</v>
      </c>
      <c r="BB55" s="251" t="n">
        <v>-0.814433385760859</v>
      </c>
      <c r="BC55" s="252" t="n">
        <v>0.251514658531233</v>
      </c>
      <c r="BD55" s="253" t="n">
        <v>0.659047191090391</v>
      </c>
      <c r="BE55" s="254" t="n">
        <v>0.402582612185693</v>
      </c>
      <c r="BF55" s="172" t="n">
        <v>831.688311191511</v>
      </c>
      <c r="BG55" s="172" t="n">
        <v>97.1800750168211</v>
      </c>
      <c r="BH55" s="172" t="n">
        <v>-0.111060831641374</v>
      </c>
      <c r="BI55" s="172" t="n">
        <v>-0.444923290997799</v>
      </c>
      <c r="BJ55" s="169" t="n">
        <v>2.62006734789193</v>
      </c>
      <c r="BK55" s="169" t="n">
        <v>3.41284772310824</v>
      </c>
      <c r="BL55" s="169" t="n">
        <v>0.129647917808526</v>
      </c>
      <c r="BM55" s="169" t="n">
        <v>-1.25777569227045</v>
      </c>
      <c r="BN55" s="169" t="n">
        <v>3.01645753550008</v>
      </c>
      <c r="BO55" s="172" t="n">
        <v>4.90478729653825</v>
      </c>
      <c r="BP55" s="172" t="n">
        <v>-5.34772319906553</v>
      </c>
      <c r="BQ55" s="254" t="n">
        <v>0.402582612185693</v>
      </c>
      <c r="BR55" s="172" t="n">
        <v>4.90478729653825</v>
      </c>
      <c r="BS55" s="172" t="n">
        <v>143.740378802127</v>
      </c>
      <c r="BT55" s="172" t="n">
        <v>-0.814433385760859</v>
      </c>
      <c r="BU55" s="249" t="n">
        <v>228.302649072763</v>
      </c>
      <c r="BV55" s="250" t="n">
        <v>1090.46569751262</v>
      </c>
    </row>
    <row r="56" customFormat="false" ht="15" hidden="false" customHeight="false" outlineLevel="0" collapsed="false">
      <c r="A56" s="165" t="s">
        <v>403</v>
      </c>
      <c r="B56" s="165" t="n">
        <v>3</v>
      </c>
      <c r="C56" s="165" t="s">
        <v>660</v>
      </c>
      <c r="D56" s="177" t="s">
        <v>335</v>
      </c>
      <c r="E56" s="167" t="n">
        <v>1.30617405471662</v>
      </c>
      <c r="F56" s="169" t="n">
        <v>1.44323303852493</v>
      </c>
      <c r="G56" s="249" t="n">
        <v>1370.58983808317</v>
      </c>
      <c r="H56" s="250" t="n">
        <v>1261.53947451275</v>
      </c>
      <c r="I56" s="250" t="n">
        <v>3738.46052548725</v>
      </c>
      <c r="J56" s="249" t="n">
        <v>17.7601179611915</v>
      </c>
      <c r="K56" s="249" t="n">
        <v>93.8103033178165</v>
      </c>
      <c r="L56" s="249" t="n">
        <v>40.523136247888</v>
      </c>
      <c r="M56" s="249" t="n">
        <v>48.9579738653096</v>
      </c>
      <c r="N56" s="249" t="n">
        <v>54.0338495260644</v>
      </c>
      <c r="O56" s="249" t="n">
        <v>356.739977748333</v>
      </c>
      <c r="P56" s="249" t="n">
        <v>482.317060825563</v>
      </c>
      <c r="Q56" s="249" t="n">
        <v>290.854788218186</v>
      </c>
      <c r="R56" s="249" t="n">
        <v>310.387640592684</v>
      </c>
      <c r="S56" s="249" t="n">
        <v>321.05198844195</v>
      </c>
      <c r="T56" s="249" t="n">
        <v>53.9583006297506</v>
      </c>
      <c r="U56" s="249" t="n">
        <v>126.020856496443</v>
      </c>
      <c r="V56" s="249" t="n">
        <v>55.004800801645</v>
      </c>
      <c r="W56" s="249" t="n">
        <v>63.2091405954404</v>
      </c>
      <c r="X56" s="249" t="n">
        <v>70.1793518697772</v>
      </c>
      <c r="Y56" s="249" t="n">
        <v>36.1981826685592</v>
      </c>
      <c r="Z56" s="249" t="n">
        <v>32.2105531786263</v>
      </c>
      <c r="AA56" s="249" t="n">
        <v>14.481664553757</v>
      </c>
      <c r="AB56" s="249" t="n">
        <v>14.2511667301308</v>
      </c>
      <c r="AC56" s="249" t="n">
        <v>16.1455023437128</v>
      </c>
      <c r="AD56" s="249" t="n">
        <v>255.08538091827</v>
      </c>
      <c r="AE56" s="249" t="n">
        <v>1761.35145582671</v>
      </c>
      <c r="AF56" s="249" t="n">
        <v>368.372450393056</v>
      </c>
      <c r="AG56" s="249" t="n">
        <v>113.287069474786</v>
      </c>
      <c r="AH56" s="259" t="n">
        <v>16.7411758252041</v>
      </c>
      <c r="AI56" s="259" t="n">
        <v>0.661978999258843</v>
      </c>
      <c r="AJ56" s="259" t="n">
        <v>1.07407908766133</v>
      </c>
      <c r="AK56" s="259" t="n">
        <v>1.12524232927357</v>
      </c>
      <c r="AL56" s="259" t="n">
        <v>-24.8737343532371</v>
      </c>
      <c r="AM56" s="259" t="n">
        <v>-1.23959743247565</v>
      </c>
      <c r="AN56" s="259" t="n">
        <v>0.694825636016049</v>
      </c>
      <c r="AO56" s="259" t="n">
        <v>0.219776388026509</v>
      </c>
      <c r="AP56" s="172" t="n">
        <v>12.8409408164326</v>
      </c>
      <c r="AQ56" s="172" t="n">
        <v>-0.338077657521493</v>
      </c>
      <c r="AR56" s="172" t="n">
        <v>0.258692927383129</v>
      </c>
      <c r="AS56" s="172" t="n">
        <v>-0.0729797292627958</v>
      </c>
      <c r="AT56" s="249" t="n">
        <v>134.854289274053</v>
      </c>
      <c r="AU56" s="249" t="n">
        <v>19.3732564926787</v>
      </c>
      <c r="AV56" s="249" t="n">
        <v>6.96084777099895</v>
      </c>
      <c r="AW56" s="172" t="n">
        <v>43.2391868897061</v>
      </c>
      <c r="AX56" s="172" t="n">
        <v>15.0423720770472</v>
      </c>
      <c r="AY56" s="172" t="n">
        <v>-14.193053740129</v>
      </c>
      <c r="AZ56" s="251" t="n">
        <v>67.3274182894227</v>
      </c>
      <c r="BA56" s="172" t="n">
        <v>4.76308926692259</v>
      </c>
      <c r="BB56" s="251" t="n">
        <v>2.3389382513332</v>
      </c>
      <c r="BC56" s="252" t="n">
        <v>0.340282973927822</v>
      </c>
      <c r="BD56" s="253" t="n">
        <v>0.458886186010976</v>
      </c>
      <c r="BE56" s="254" t="n">
        <v>0.627930444762096</v>
      </c>
      <c r="BF56" s="172" t="n">
        <v>12.8409408164326</v>
      </c>
      <c r="BG56" s="172" t="n">
        <v>-0.338077657521493</v>
      </c>
      <c r="BH56" s="172" t="n">
        <v>0.258692927383129</v>
      </c>
      <c r="BI56" s="172" t="n">
        <v>-0.0729797292627958</v>
      </c>
      <c r="BJ56" s="169" t="n">
        <v>-0.445413475871535</v>
      </c>
      <c r="BK56" s="169" t="n">
        <v>-0.415253069199585</v>
      </c>
      <c r="BL56" s="169" t="n">
        <v>1.62481859084617</v>
      </c>
      <c r="BM56" s="169" t="n">
        <v>-0.395362368848963</v>
      </c>
      <c r="BN56" s="169" t="n">
        <v>-0.43033327253556</v>
      </c>
      <c r="BO56" s="172" t="n">
        <v>0.368789676926091</v>
      </c>
      <c r="BP56" s="172" t="n">
        <v>-0.700038382556636</v>
      </c>
      <c r="BQ56" s="254" t="n">
        <v>0.627930444762096</v>
      </c>
      <c r="BR56" s="172" t="n">
        <v>0.368789676926091</v>
      </c>
      <c r="BS56" s="172" t="n">
        <v>67.3274182894227</v>
      </c>
      <c r="BT56" s="172" t="n">
        <v>2.3389382513332</v>
      </c>
      <c r="BU56" s="249" t="n">
        <v>255.08538091827</v>
      </c>
      <c r="BV56" s="250" t="n">
        <v>1261.53947451275</v>
      </c>
    </row>
    <row r="57" customFormat="false" ht="15" hidden="false" customHeight="false" outlineLevel="0" collapsed="false">
      <c r="A57" s="165" t="s">
        <v>403</v>
      </c>
      <c r="B57" s="165" t="n">
        <v>4</v>
      </c>
      <c r="C57" s="165" t="s">
        <v>660</v>
      </c>
      <c r="D57" s="177" t="s">
        <v>335</v>
      </c>
      <c r="E57" s="167" t="n">
        <v>0.979037789187525</v>
      </c>
      <c r="F57" s="169" t="n">
        <v>1.07774017226898</v>
      </c>
      <c r="G57" s="249" t="n">
        <v>987.023830814565</v>
      </c>
      <c r="H57" s="250" t="n">
        <v>807.142427762635</v>
      </c>
      <c r="I57" s="250" t="n">
        <v>4192.85757223737</v>
      </c>
      <c r="J57" s="249" t="n">
        <v>23.098640108524</v>
      </c>
      <c r="K57" s="249" t="n">
        <v>57.592290474283</v>
      </c>
      <c r="L57" s="249" t="n">
        <v>34.21994505212</v>
      </c>
      <c r="M57" s="249" t="n">
        <v>44.0770624882217</v>
      </c>
      <c r="N57" s="249" t="n">
        <v>46.402302826945</v>
      </c>
      <c r="O57" s="249" t="n">
        <v>310.147713037538</v>
      </c>
      <c r="P57" s="249" t="n">
        <v>554.966911101224</v>
      </c>
      <c r="Q57" s="249" t="n">
        <v>303.174887718055</v>
      </c>
      <c r="R57" s="249" t="n">
        <v>314.448903066257</v>
      </c>
      <c r="S57" s="249" t="n">
        <v>341.160599707664</v>
      </c>
      <c r="T57" s="249" t="n">
        <v>54.2515810586901</v>
      </c>
      <c r="U57" s="249" t="n">
        <v>85.5958232965594</v>
      </c>
      <c r="V57" s="249" t="n">
        <v>46.3711188391475</v>
      </c>
      <c r="W57" s="249" t="n">
        <v>55.2596285300009</v>
      </c>
      <c r="X57" s="249" t="n">
        <v>60.6364423219254</v>
      </c>
      <c r="Y57" s="249" t="n">
        <v>31.1529409501661</v>
      </c>
      <c r="Z57" s="249" t="n">
        <v>28.0035328222764</v>
      </c>
      <c r="AA57" s="249" t="n">
        <v>12.1511737870275</v>
      </c>
      <c r="AB57" s="249" t="n">
        <v>11.1825660417792</v>
      </c>
      <c r="AC57" s="249" t="n">
        <v>14.2341394949804</v>
      </c>
      <c r="AD57" s="249" t="n">
        <v>205.390240950094</v>
      </c>
      <c r="AE57" s="249" t="n">
        <v>1823.89901463074</v>
      </c>
      <c r="AF57" s="249" t="n">
        <v>302.114594046323</v>
      </c>
      <c r="AG57" s="249" t="n">
        <v>96.7243530962296</v>
      </c>
      <c r="AH57" s="259" t="n">
        <v>14.394083410593</v>
      </c>
      <c r="AI57" s="259" t="n">
        <v>0.644570862639758</v>
      </c>
      <c r="AJ57" s="259" t="n">
        <v>1.23204009600203</v>
      </c>
      <c r="AK57" s="259" t="n">
        <v>1.41137307254189</v>
      </c>
      <c r="AL57" s="259" t="n">
        <v>-24.2689818021514</v>
      </c>
      <c r="AM57" s="259" t="n">
        <v>-2.75742949402841</v>
      </c>
      <c r="AN57" s="259" t="n">
        <v>0.717015636254461</v>
      </c>
      <c r="AO57" s="259" t="n">
        <v>-0.137003425084194</v>
      </c>
      <c r="AP57" s="172" t="n">
        <v>10.5004738436201</v>
      </c>
      <c r="AQ57" s="172" t="n">
        <v>-0.711294738754219</v>
      </c>
      <c r="AR57" s="172" t="n">
        <v>-0.274626455358218</v>
      </c>
      <c r="AS57" s="172" t="n">
        <v>-0.144201862392114</v>
      </c>
      <c r="AT57" s="249" t="n">
        <v>176.782904704453</v>
      </c>
      <c r="AU57" s="249" t="n">
        <v>20.1293965553241</v>
      </c>
      <c r="AV57" s="249" t="n">
        <v>8.78232510441027</v>
      </c>
      <c r="AW57" s="172" t="n">
        <v>95.0604485179991</v>
      </c>
      <c r="AX57" s="172" t="n">
        <v>18.934331893727</v>
      </c>
      <c r="AY57" s="172" t="n">
        <v>-59.600967291868</v>
      </c>
      <c r="AZ57" s="251" t="n">
        <v>117.806819681164</v>
      </c>
      <c r="BA57" s="172" t="n">
        <v>9.10791645648937</v>
      </c>
      <c r="BB57" s="251" t="n">
        <v>3.43131194697385</v>
      </c>
      <c r="BC57" s="252" t="n">
        <v>0.462708221167221</v>
      </c>
      <c r="BD57" s="253" t="n">
        <v>0.817989033685717</v>
      </c>
      <c r="BE57" s="254" t="n">
        <v>0.546224600676871</v>
      </c>
      <c r="BF57" s="172" t="n">
        <v>10.5004738436201</v>
      </c>
      <c r="BG57" s="172" t="n">
        <v>-0.711294738754219</v>
      </c>
      <c r="BH57" s="172" t="n">
        <v>-0.274626455358218</v>
      </c>
      <c r="BI57" s="172" t="n">
        <v>-0.144201862392114</v>
      </c>
      <c r="BJ57" s="169" t="n">
        <v>-0.454175373245062</v>
      </c>
      <c r="BK57" s="169" t="n">
        <v>-0.429903804115995</v>
      </c>
      <c r="BL57" s="169" t="n">
        <v>-0.531761243639185</v>
      </c>
      <c r="BM57" s="169" t="n">
        <v>-0.560502790279308</v>
      </c>
      <c r="BN57" s="169" t="n">
        <v>-0.442039588680528</v>
      </c>
      <c r="BO57" s="172" t="n">
        <v>-1.97634321127955</v>
      </c>
      <c r="BP57" s="172" t="n">
        <v>0.8094006118552</v>
      </c>
      <c r="BQ57" s="254" t="n">
        <v>0.546224600676871</v>
      </c>
      <c r="BR57" s="172" t="n">
        <v>-1.97634321127955</v>
      </c>
      <c r="BS57" s="172" t="n">
        <v>117.806819681164</v>
      </c>
      <c r="BT57" s="172" t="n">
        <v>3.43131194697385</v>
      </c>
      <c r="BU57" s="249" t="n">
        <v>205.390240950094</v>
      </c>
      <c r="BV57" s="250" t="n">
        <v>807.142427762635</v>
      </c>
    </row>
    <row r="58" customFormat="false" ht="15" hidden="false" customHeight="false" outlineLevel="0" collapsed="false">
      <c r="A58" s="165" t="s">
        <v>403</v>
      </c>
      <c r="B58" s="165" t="n">
        <v>1</v>
      </c>
      <c r="C58" s="165" t="s">
        <v>334</v>
      </c>
      <c r="D58" s="165" t="n">
        <v>10</v>
      </c>
      <c r="E58" s="167" t="n">
        <v>1.91456842251923</v>
      </c>
      <c r="F58" s="169" t="n">
        <v>2.06819428434494</v>
      </c>
      <c r="G58" s="249" t="n">
        <v>1536.2586182571</v>
      </c>
      <c r="H58" s="250" t="n">
        <v>915.908663336658</v>
      </c>
      <c r="I58" s="250" t="n">
        <v>834.091336663342</v>
      </c>
      <c r="J58" s="249" t="n">
        <v>-37.7156656455245</v>
      </c>
      <c r="K58" s="249" t="n">
        <v>-20.534497773019</v>
      </c>
      <c r="L58" s="249" t="n">
        <v>-26.0798002554088</v>
      </c>
      <c r="M58" s="249" t="n">
        <v>-22.0702399114971</v>
      </c>
      <c r="N58" s="249" t="n">
        <v>-15.6784439871878</v>
      </c>
      <c r="O58" s="249" t="n">
        <v>142.149877867711</v>
      </c>
      <c r="P58" s="249" t="n">
        <v>167.622746188013</v>
      </c>
      <c r="Q58" s="249" t="n">
        <v>169.656980123356</v>
      </c>
      <c r="R58" s="249" t="n">
        <v>186.550801549408</v>
      </c>
      <c r="S58" s="249" t="n">
        <v>201.11097272063</v>
      </c>
      <c r="T58" s="249" t="n">
        <v>42.7261874327531</v>
      </c>
      <c r="U58" s="249" t="n">
        <v>52.2103451980679</v>
      </c>
      <c r="V58" s="249" t="n">
        <v>44.8763402547648</v>
      </c>
      <c r="W58" s="249" t="n">
        <v>39.3083963232162</v>
      </c>
      <c r="X58" s="249" t="n">
        <v>31.0556624398968</v>
      </c>
      <c r="Y58" s="249" t="n">
        <v>80.4418530782776</v>
      </c>
      <c r="Z58" s="249" t="n">
        <v>72.744842971087</v>
      </c>
      <c r="AA58" s="249" t="n">
        <v>70.9561405101736</v>
      </c>
      <c r="AB58" s="249" t="n">
        <v>61.3786362347133</v>
      </c>
      <c r="AC58" s="249" t="n">
        <v>46.7341064270846</v>
      </c>
      <c r="AD58" s="249" t="n">
        <v>-122.078647572637</v>
      </c>
      <c r="AE58" s="249" t="n">
        <v>867.091378449118</v>
      </c>
      <c r="AF58" s="249" t="n">
        <v>210.176931648699</v>
      </c>
      <c r="AG58" s="249" t="n">
        <v>332.255579221336</v>
      </c>
      <c r="AH58" s="172" t="n">
        <v>84.8686798001556</v>
      </c>
      <c r="AI58" s="172" t="n">
        <v>5.57259847425606</v>
      </c>
      <c r="AJ58" s="172" t="n">
        <v>0.558563599496112</v>
      </c>
      <c r="AK58" s="172" t="n">
        <v>1.46216223800135</v>
      </c>
      <c r="AL58" s="172" t="n">
        <v>57.7368573422181</v>
      </c>
      <c r="AM58" s="172" t="n">
        <v>2.87480832634948</v>
      </c>
      <c r="AN58" s="172" t="n">
        <v>-0.201722827606636</v>
      </c>
      <c r="AO58" s="172" t="n">
        <v>-0.370294661317389</v>
      </c>
      <c r="AP58" s="172" t="n">
        <v>12.4722189690661</v>
      </c>
      <c r="AQ58" s="172" t="n">
        <v>-0.459004749160725</v>
      </c>
      <c r="AR58" s="172" t="n">
        <v>-0.111931156742606</v>
      </c>
      <c r="AS58" s="172" t="n">
        <v>-0.0290593872927776</v>
      </c>
      <c r="AT58" s="249" t="n">
        <v>208.621340775833</v>
      </c>
      <c r="AU58" s="249" t="n">
        <v>25.9091831975286</v>
      </c>
      <c r="AV58" s="249" t="n">
        <v>8.05202306785698</v>
      </c>
      <c r="AW58" s="172" t="n">
        <v>53.3635961652395</v>
      </c>
      <c r="AX58" s="172" t="n">
        <v>5.69225992874102</v>
      </c>
      <c r="AY58" s="172" t="n">
        <v>0.372429959330328</v>
      </c>
      <c r="AZ58" s="251" t="n">
        <v>62.828986441915</v>
      </c>
      <c r="BA58" s="172" t="n">
        <v>3.02405321717261</v>
      </c>
      <c r="BB58" s="251" t="n">
        <v>1.6814079802843</v>
      </c>
      <c r="BC58" s="252" t="n">
        <v>0.495422782947178</v>
      </c>
      <c r="BD58" s="253" t="n">
        <v>1.03355765229335</v>
      </c>
      <c r="BE58" s="254" t="n">
        <v>0.119457480228841</v>
      </c>
      <c r="BF58" s="172" t="n">
        <v>12.4722189690661</v>
      </c>
      <c r="BG58" s="172" t="n">
        <v>-0.459004749160725</v>
      </c>
      <c r="BH58" s="172" t="n">
        <v>-0.111931156742606</v>
      </c>
      <c r="BI58" s="172" t="n">
        <v>-0.0290593872927776</v>
      </c>
      <c r="BJ58" s="169" t="n">
        <v>-0.446793842705817</v>
      </c>
      <c r="BK58" s="169" t="n">
        <v>-0.420000094062346</v>
      </c>
      <c r="BL58" s="169" t="n">
        <v>0.126128590322031</v>
      </c>
      <c r="BM58" s="169" t="n">
        <v>-0.293525714095526</v>
      </c>
      <c r="BN58" s="169" t="n">
        <v>-0.433396968384082</v>
      </c>
      <c r="BO58" s="172" t="n">
        <v>-1.03419106054166</v>
      </c>
      <c r="BP58" s="172" t="n">
        <v>5.17806947472422</v>
      </c>
      <c r="BQ58" s="254" t="n">
        <v>0.119457480228841</v>
      </c>
      <c r="BR58" s="172" t="n">
        <v>-1.03419106054166</v>
      </c>
      <c r="BS58" s="172" t="n">
        <v>62.828986441915</v>
      </c>
      <c r="BT58" s="172" t="n">
        <v>1.6814079802843</v>
      </c>
      <c r="BU58" s="249" t="n">
        <v>-122.078647572637</v>
      </c>
      <c r="BV58" s="250" t="n">
        <v>915.908663336658</v>
      </c>
    </row>
    <row r="59" customFormat="false" ht="15" hidden="false" customHeight="false" outlineLevel="0" collapsed="false">
      <c r="A59" s="165" t="s">
        <v>403</v>
      </c>
      <c r="B59" s="165" t="n">
        <v>2</v>
      </c>
      <c r="C59" s="165" t="s">
        <v>334</v>
      </c>
      <c r="D59" s="165" t="n">
        <v>10</v>
      </c>
      <c r="E59" s="167" t="n">
        <v>1.58763714588645</v>
      </c>
      <c r="F59" s="169" t="n">
        <v>1.690991579656</v>
      </c>
      <c r="G59" s="249" t="n">
        <v>1033.54433769546</v>
      </c>
      <c r="H59" s="250" t="n">
        <v>898.711387148419</v>
      </c>
      <c r="I59" s="250" t="n">
        <v>851.288612851581</v>
      </c>
      <c r="J59" s="249" t="n">
        <v>-18.4872847195913</v>
      </c>
      <c r="K59" s="249" t="n">
        <v>-12.4579921163896</v>
      </c>
      <c r="L59" s="249" t="n">
        <v>-16.7006459657988</v>
      </c>
      <c r="M59" s="249" t="n">
        <v>-15.9659671092044</v>
      </c>
      <c r="N59" s="249" t="n">
        <v>-18.0354947119639</v>
      </c>
      <c r="O59" s="249" t="n">
        <v>179.426239433595</v>
      </c>
      <c r="P59" s="249" t="n">
        <v>177.393227749841</v>
      </c>
      <c r="Q59" s="249" t="n">
        <v>187.484498967634</v>
      </c>
      <c r="R59" s="249" t="n">
        <v>200.652447887226</v>
      </c>
      <c r="S59" s="249" t="n">
        <v>204.655521805832</v>
      </c>
      <c r="T59" s="249" t="n">
        <v>62.5167706612798</v>
      </c>
      <c r="U59" s="249" t="n">
        <v>58.0844301098501</v>
      </c>
      <c r="V59" s="249" t="n">
        <v>48.3122684199945</v>
      </c>
      <c r="W59" s="249" t="n">
        <v>39.3335455046854</v>
      </c>
      <c r="X59" s="249" t="n">
        <v>31.4945507759183</v>
      </c>
      <c r="Y59" s="249" t="n">
        <v>81.0040553808711</v>
      </c>
      <c r="Z59" s="249" t="n">
        <v>70.5424222262396</v>
      </c>
      <c r="AA59" s="249" t="n">
        <v>65.0129143857933</v>
      </c>
      <c r="AB59" s="249" t="n">
        <v>55.2995126138898</v>
      </c>
      <c r="AC59" s="249" t="n">
        <v>49.5300454878822</v>
      </c>
      <c r="AD59" s="249" t="n">
        <v>-81.647384622948</v>
      </c>
      <c r="AE59" s="249" t="n">
        <v>949.611935844128</v>
      </c>
      <c r="AF59" s="249" t="n">
        <v>239.741565471728</v>
      </c>
      <c r="AG59" s="249" t="n">
        <v>321.388950094676</v>
      </c>
      <c r="AH59" s="172" t="n">
        <v>58.7571145766147</v>
      </c>
      <c r="AI59" s="172" t="n">
        <v>4.37404294194863</v>
      </c>
      <c r="AJ59" s="172" t="n">
        <v>0.474535759548722</v>
      </c>
      <c r="AK59" s="172" t="n">
        <v>1.11472082492077</v>
      </c>
      <c r="AL59" s="172" t="n">
        <v>9.01354815613708</v>
      </c>
      <c r="AM59" s="172" t="n">
        <v>-0.473868420788905</v>
      </c>
      <c r="AN59" s="172" t="n">
        <v>-0.25307083303583</v>
      </c>
      <c r="AO59" s="172" t="n">
        <v>-0.827984503800597</v>
      </c>
      <c r="AP59" s="172" t="n">
        <v>15.1646965897446</v>
      </c>
      <c r="AQ59" s="172" t="n">
        <v>1.83124545743661</v>
      </c>
      <c r="AR59" s="172" t="n">
        <v>-0.314055161101831</v>
      </c>
      <c r="AS59" s="172" t="n">
        <v>-0.0164460620549951</v>
      </c>
      <c r="AT59" s="249" t="n">
        <v>151.893455477006</v>
      </c>
      <c r="AU59" s="249" t="n">
        <v>7.81726105868046</v>
      </c>
      <c r="AV59" s="249" t="n">
        <v>19.4305210401462</v>
      </c>
      <c r="AW59" s="172" t="n">
        <v>-16.0153574853158</v>
      </c>
      <c r="AX59" s="172" t="n">
        <v>-7.33395104839184</v>
      </c>
      <c r="AY59" s="172" t="n">
        <v>8.34831773022451</v>
      </c>
      <c r="AZ59" s="251" t="n">
        <v>52.3562454423691</v>
      </c>
      <c r="BA59" s="172" t="n">
        <v>-3.64783527355481</v>
      </c>
      <c r="BB59" s="251" t="n">
        <v>10.7487614499735</v>
      </c>
      <c r="BC59" s="252" t="n">
        <v>0.46401919140133</v>
      </c>
      <c r="BD59" s="253" t="n">
        <v>0.704814783895942</v>
      </c>
      <c r="BE59" s="254" t="n">
        <v>0.153812689187014</v>
      </c>
      <c r="BF59" s="172" t="n">
        <v>15.1646965897446</v>
      </c>
      <c r="BG59" s="172" t="n">
        <v>1.83124545743661</v>
      </c>
      <c r="BH59" s="172" t="n">
        <v>-0.314055161101831</v>
      </c>
      <c r="BI59" s="172" t="n">
        <v>-0.0164460620549951</v>
      </c>
      <c r="BJ59" s="169" t="n">
        <v>-0.436714139438502</v>
      </c>
      <c r="BK59" s="169" t="n">
        <v>-0.330095718415112</v>
      </c>
      <c r="BL59" s="169" t="n">
        <v>-0.691198823555104</v>
      </c>
      <c r="BM59" s="169" t="n">
        <v>-0.264279611039003</v>
      </c>
      <c r="BN59" s="169" t="n">
        <v>-0.383404928926807</v>
      </c>
      <c r="BO59" s="172" t="n">
        <v>-1.72228829244772</v>
      </c>
      <c r="BP59" s="172" t="n">
        <v>0.802540204038576</v>
      </c>
      <c r="BQ59" s="254" t="n">
        <v>0.153812689187014</v>
      </c>
      <c r="BR59" s="172" t="n">
        <v>-1.72228829244772</v>
      </c>
      <c r="BS59" s="172" t="n">
        <v>52.3562454423691</v>
      </c>
      <c r="BT59" s="172" t="n">
        <v>10.7487614499735</v>
      </c>
      <c r="BU59" s="249" t="n">
        <v>-81.647384622948</v>
      </c>
      <c r="BV59" s="250" t="n">
        <v>898.711387148419</v>
      </c>
    </row>
    <row r="60" customFormat="false" ht="15" hidden="false" customHeight="false" outlineLevel="0" collapsed="false">
      <c r="A60" s="165" t="s">
        <v>403</v>
      </c>
      <c r="B60" s="165" t="n">
        <v>3</v>
      </c>
      <c r="C60" s="165" t="s">
        <v>334</v>
      </c>
      <c r="D60" s="165" t="n">
        <v>10</v>
      </c>
      <c r="E60" s="167" t="n">
        <v>1.21567032052421</v>
      </c>
      <c r="F60" s="169" t="n">
        <v>1.2216573448223</v>
      </c>
      <c r="G60" s="249" t="n">
        <v>59.8702429808995</v>
      </c>
      <c r="H60" s="250" t="n">
        <v>721.19630016874</v>
      </c>
      <c r="I60" s="250" t="n">
        <v>1028.80369983126</v>
      </c>
      <c r="J60" s="249" t="n">
        <v>-19.5726757907211</v>
      </c>
      <c r="K60" s="249" t="n">
        <v>-17.7032817423608</v>
      </c>
      <c r="L60" s="249" t="n">
        <v>-20.5742041625431</v>
      </c>
      <c r="M60" s="249" t="n">
        <v>-23.2789898753714</v>
      </c>
      <c r="N60" s="249" t="n">
        <v>-18.013007395177</v>
      </c>
      <c r="O60" s="249" t="n">
        <v>169.377308182299</v>
      </c>
      <c r="P60" s="249" t="n">
        <v>189.225511768716</v>
      </c>
      <c r="Q60" s="249" t="n">
        <v>197.183957683148</v>
      </c>
      <c r="R60" s="249" t="n">
        <v>219.371085659689</v>
      </c>
      <c r="S60" s="249" t="n">
        <v>217.852046241988</v>
      </c>
      <c r="T60" s="249" t="n">
        <v>35.1567867406506</v>
      </c>
      <c r="U60" s="249" t="n">
        <v>37.9376469453366</v>
      </c>
      <c r="V60" s="249" t="n">
        <v>34.1686730264377</v>
      </c>
      <c r="W60" s="249" t="n">
        <v>23.1942443915094</v>
      </c>
      <c r="X60" s="249" t="n">
        <v>19.2128061439311</v>
      </c>
      <c r="Y60" s="249" t="n">
        <v>54.7294625313716</v>
      </c>
      <c r="Z60" s="249" t="n">
        <v>55.6409286876974</v>
      </c>
      <c r="AA60" s="249" t="n">
        <v>54.7428771889808</v>
      </c>
      <c r="AB60" s="249" t="n">
        <v>46.4732342668808</v>
      </c>
      <c r="AC60" s="249" t="n">
        <v>37.2258135391081</v>
      </c>
      <c r="AD60" s="249" t="n">
        <v>-99.1421589661735</v>
      </c>
      <c r="AE60" s="249" t="n">
        <v>993.009909535841</v>
      </c>
      <c r="AF60" s="249" t="n">
        <v>149.670157247865</v>
      </c>
      <c r="AG60" s="249" t="n">
        <v>248.812316214039</v>
      </c>
      <c r="AH60" s="172" t="n">
        <v>48.6789098789402</v>
      </c>
      <c r="AI60" s="172" t="n">
        <v>2.34652087203359</v>
      </c>
      <c r="AJ60" s="172" t="n">
        <v>0.427098169161423</v>
      </c>
      <c r="AK60" s="172" t="n">
        <v>1.36008617289568</v>
      </c>
      <c r="AL60" s="172" t="n">
        <v>23.2897844559163</v>
      </c>
      <c r="AM60" s="172" t="n">
        <v>0.479623605224829</v>
      </c>
      <c r="AN60" s="172" t="n">
        <v>-0.162916031836201</v>
      </c>
      <c r="AO60" s="172" t="n">
        <v>-0.304646081131603</v>
      </c>
      <c r="AP60" s="172" t="n">
        <v>15.8080335050757</v>
      </c>
      <c r="AQ60" s="172" t="n">
        <v>1.10315926109863</v>
      </c>
      <c r="AR60" s="172" t="n">
        <v>-0.399985120070473</v>
      </c>
      <c r="AS60" s="172" t="n">
        <v>0.00244887560402796</v>
      </c>
      <c r="AT60" s="249" t="n">
        <v>149.910940946027</v>
      </c>
      <c r="AU60" s="249" t="n">
        <v>3.45927342603239</v>
      </c>
      <c r="AV60" s="249" t="n">
        <v>43.3359617710148</v>
      </c>
      <c r="AW60" s="172" t="n">
        <v>30.998535631396</v>
      </c>
      <c r="AX60" s="172" t="n">
        <v>-7.64021941270886</v>
      </c>
      <c r="AY60" s="172" t="n">
        <v>32.6226429696743</v>
      </c>
      <c r="AZ60" s="251" t="n">
        <v>48.6637746231143</v>
      </c>
      <c r="BA60" s="172" t="n">
        <v>-8.56955794713013</v>
      </c>
      <c r="BB60" s="251" t="n">
        <v>34.9189208148331</v>
      </c>
      <c r="BC60" s="252" t="n">
        <v>0.545198419904809</v>
      </c>
      <c r="BD60" s="253" t="n">
        <v>0.81731208130217</v>
      </c>
      <c r="BE60" s="254" t="n">
        <v>0.173039830151009</v>
      </c>
      <c r="BF60" s="172" t="n">
        <v>15.8080335050757</v>
      </c>
      <c r="BG60" s="172" t="n">
        <v>1.10315926109863</v>
      </c>
      <c r="BH60" s="172" t="n">
        <v>-0.399985120070473</v>
      </c>
      <c r="BI60" s="172" t="n">
        <v>0.00244887560402796</v>
      </c>
      <c r="BJ60" s="169" t="n">
        <v>-0.434305708943985</v>
      </c>
      <c r="BK60" s="169" t="n">
        <v>-0.358676934000455</v>
      </c>
      <c r="BL60" s="169" t="n">
        <v>-1.03867319386091</v>
      </c>
      <c r="BM60" s="169" t="n">
        <v>-0.220468539524961</v>
      </c>
      <c r="BN60" s="169" t="n">
        <v>-0.39649132147222</v>
      </c>
      <c r="BO60" s="172" t="n">
        <v>-2.05212437633031</v>
      </c>
      <c r="BP60" s="172" t="n">
        <v>0.629780287571033</v>
      </c>
      <c r="BQ60" s="254" t="n">
        <v>0.173039830151009</v>
      </c>
      <c r="BR60" s="172" t="n">
        <v>-2.05212437633031</v>
      </c>
      <c r="BS60" s="172" t="n">
        <v>48.6637746231143</v>
      </c>
      <c r="BT60" s="172" t="n">
        <v>34.9189208148331</v>
      </c>
      <c r="BU60" s="249" t="n">
        <v>-99.1421589661735</v>
      </c>
      <c r="BV60" s="250" t="n">
        <v>721.19630016874</v>
      </c>
    </row>
    <row r="61" customFormat="false" ht="15" hidden="false" customHeight="false" outlineLevel="0" collapsed="false">
      <c r="A61" s="165" t="s">
        <v>403</v>
      </c>
      <c r="B61" s="165" t="n">
        <v>4</v>
      </c>
      <c r="C61" s="165" t="s">
        <v>334</v>
      </c>
      <c r="D61" s="165" t="n">
        <v>10</v>
      </c>
      <c r="E61" s="167" t="n">
        <v>1.24172062076633</v>
      </c>
      <c r="F61" s="169" t="n">
        <v>1.43168383158751</v>
      </c>
      <c r="G61" s="249" t="n">
        <v>1899.6321082118</v>
      </c>
      <c r="H61" s="250" t="n">
        <v>806.15259088193</v>
      </c>
      <c r="I61" s="250" t="n">
        <v>943.84740911807</v>
      </c>
      <c r="J61" s="249" t="n">
        <v>-22.0398234760636</v>
      </c>
      <c r="K61" s="249" t="n">
        <v>-16.2327244533196</v>
      </c>
      <c r="L61" s="249" t="n">
        <v>-19.7189571382882</v>
      </c>
      <c r="M61" s="249" t="n">
        <v>-14.2712962375681</v>
      </c>
      <c r="N61" s="249" t="n">
        <v>-12.085132537654</v>
      </c>
      <c r="O61" s="249" t="n">
        <v>164.31246030134</v>
      </c>
      <c r="P61" s="249" t="n">
        <v>180.879061710842</v>
      </c>
      <c r="Q61" s="249" t="n">
        <v>210.419341007747</v>
      </c>
      <c r="R61" s="249" t="n">
        <v>224.924432098401</v>
      </c>
      <c r="S61" s="249" t="n">
        <v>209.368427303049</v>
      </c>
      <c r="T61" s="249" t="n">
        <v>33.5460563632754</v>
      </c>
      <c r="U61" s="249" t="n">
        <v>40.4525407105761</v>
      </c>
      <c r="V61" s="249" t="n">
        <v>36.9679630428577</v>
      </c>
      <c r="W61" s="249" t="n">
        <v>30.3959246908641</v>
      </c>
      <c r="X61" s="249" t="n">
        <v>25.6346078672807</v>
      </c>
      <c r="Y61" s="249" t="n">
        <v>55.5858798393391</v>
      </c>
      <c r="Z61" s="249" t="n">
        <v>56.6852651638957</v>
      </c>
      <c r="AA61" s="249" t="n">
        <v>56.6869201811459</v>
      </c>
      <c r="AB61" s="249" t="n">
        <v>44.6672209284322</v>
      </c>
      <c r="AC61" s="249" t="n">
        <v>37.7197404049347</v>
      </c>
      <c r="AD61" s="249" t="n">
        <v>-84.3479338428935</v>
      </c>
      <c r="AE61" s="249" t="n">
        <v>989.903722421378</v>
      </c>
      <c r="AF61" s="249" t="n">
        <v>166.997092674854</v>
      </c>
      <c r="AG61" s="249" t="n">
        <v>251.345026517748</v>
      </c>
      <c r="AH61" s="172" t="n">
        <v>53.4296533426098</v>
      </c>
      <c r="AI61" s="172" t="n">
        <v>1.39356729128305</v>
      </c>
      <c r="AJ61" s="172" t="n">
        <v>0.357214370404006</v>
      </c>
      <c r="AK61" s="172" t="n">
        <v>1.3737290931923</v>
      </c>
      <c r="AL61" s="172" t="n">
        <v>19.3414819087968</v>
      </c>
      <c r="AM61" s="172" t="n">
        <v>-1.74396563453457</v>
      </c>
      <c r="AN61" s="172" t="n">
        <v>-0.335421369824302</v>
      </c>
      <c r="AO61" s="172" t="n">
        <v>-0.439569067496831</v>
      </c>
      <c r="AP61" s="172" t="n">
        <v>15.3240507689051</v>
      </c>
      <c r="AQ61" s="172" t="n">
        <v>-1.0922578507765</v>
      </c>
      <c r="AR61" s="172" t="n">
        <v>-0.571871825010322</v>
      </c>
      <c r="AS61" s="172" t="n">
        <v>0.298793602469944</v>
      </c>
      <c r="AT61" s="249" t="n">
        <v>178.309511463764</v>
      </c>
      <c r="AU61" s="249" t="n">
        <v>12.3952392274138</v>
      </c>
      <c r="AV61" s="249" t="n">
        <v>14.3853223154748</v>
      </c>
      <c r="AW61" s="172" t="n">
        <v>59.9610409541156</v>
      </c>
      <c r="AX61" s="172" t="n">
        <v>2.13908960505865</v>
      </c>
      <c r="AY61" s="172" t="n">
        <v>2.84605320695023</v>
      </c>
      <c r="AZ61" s="251" t="n">
        <v>78.8799998543496</v>
      </c>
      <c r="BA61" s="172" t="n">
        <v>2.82780829121254</v>
      </c>
      <c r="BB61" s="251" t="n">
        <v>3.99282382006437</v>
      </c>
      <c r="BC61" s="252" t="n">
        <v>0.520056203392055</v>
      </c>
      <c r="BD61" s="253" t="n">
        <v>0.927309675605375</v>
      </c>
      <c r="BE61" s="254" t="n">
        <v>0.157214135950245</v>
      </c>
      <c r="BF61" s="172" t="n">
        <v>15.3240507689051</v>
      </c>
      <c r="BG61" s="172" t="n">
        <v>-1.0922578507765</v>
      </c>
      <c r="BH61" s="172" t="n">
        <v>-0.571871825010322</v>
      </c>
      <c r="BI61" s="172" t="n">
        <v>0.298793602469944</v>
      </c>
      <c r="BJ61" s="169" t="n">
        <v>-0.436117572608008</v>
      </c>
      <c r="BK61" s="169" t="n">
        <v>-0.444858611513165</v>
      </c>
      <c r="BL61" s="169" t="n">
        <v>-1.73373025288625</v>
      </c>
      <c r="BM61" s="169" t="n">
        <v>0.466656247855958</v>
      </c>
      <c r="BN61" s="169" t="n">
        <v>-0.440488092060586</v>
      </c>
      <c r="BO61" s="172" t="n">
        <v>-2.14805018915146</v>
      </c>
      <c r="BP61" s="172" t="n">
        <v>0.695283922346833</v>
      </c>
      <c r="BQ61" s="254" t="n">
        <v>0.157214135950245</v>
      </c>
      <c r="BR61" s="172" t="n">
        <v>-2.14805018915146</v>
      </c>
      <c r="BS61" s="172" t="n">
        <v>78.8799998543496</v>
      </c>
      <c r="BT61" s="172" t="n">
        <v>3.99282382006437</v>
      </c>
      <c r="BU61" s="249" t="n">
        <v>-84.3479338428935</v>
      </c>
      <c r="BV61" s="250" t="n">
        <v>806.15259088193</v>
      </c>
    </row>
    <row r="62" customFormat="false" ht="15" hidden="false" customHeight="false" outlineLevel="0" collapsed="false">
      <c r="A62" s="165" t="s">
        <v>403</v>
      </c>
      <c r="B62" s="165" t="n">
        <v>1</v>
      </c>
      <c r="C62" s="165" t="s">
        <v>334</v>
      </c>
      <c r="D62" s="177" t="s">
        <v>335</v>
      </c>
      <c r="E62" s="167" t="n">
        <v>1.91456842251923</v>
      </c>
      <c r="F62" s="169" t="n">
        <v>2.03527779589068</v>
      </c>
      <c r="G62" s="249" t="n">
        <v>1207.09373371454</v>
      </c>
      <c r="H62" s="250" t="n">
        <v>936.923004583371</v>
      </c>
      <c r="I62" s="250" t="n">
        <v>813.076995416629</v>
      </c>
      <c r="J62" s="249" t="n">
        <v>-23.8162292428605</v>
      </c>
      <c r="K62" s="249" t="n">
        <v>2.16214832746352</v>
      </c>
      <c r="L62" s="249" t="n">
        <v>-2.81384907718189</v>
      </c>
      <c r="M62" s="249" t="n">
        <v>-2.84559021908532</v>
      </c>
      <c r="N62" s="249" t="n">
        <v>5.10373497589641</v>
      </c>
      <c r="O62" s="249" t="n">
        <v>154.665117573869</v>
      </c>
      <c r="P62" s="249" t="n">
        <v>172.963251201923</v>
      </c>
      <c r="Q62" s="249" t="n">
        <v>192.357892676925</v>
      </c>
      <c r="R62" s="249" t="n">
        <v>197.343004428662</v>
      </c>
      <c r="S62" s="249" t="n">
        <v>199.819364933901</v>
      </c>
      <c r="T62" s="249" t="n">
        <v>56.6256238354171</v>
      </c>
      <c r="U62" s="249" t="n">
        <v>74.9069912985505</v>
      </c>
      <c r="V62" s="249" t="n">
        <v>68.1422914329917</v>
      </c>
      <c r="W62" s="249" t="n">
        <v>58.533046015628</v>
      </c>
      <c r="X62" s="249" t="n">
        <v>51.837841402981</v>
      </c>
      <c r="Y62" s="249" t="n">
        <v>80.4418530782776</v>
      </c>
      <c r="Z62" s="249" t="n">
        <v>72.744842971087</v>
      </c>
      <c r="AA62" s="249" t="n">
        <v>70.9561405101736</v>
      </c>
      <c r="AB62" s="249" t="n">
        <v>61.3786362347133</v>
      </c>
      <c r="AC62" s="249" t="n">
        <v>46.7341064270846</v>
      </c>
      <c r="AD62" s="249" t="n">
        <v>-22.2097852357678</v>
      </c>
      <c r="AE62" s="249" t="n">
        <v>917.148630815279</v>
      </c>
      <c r="AF62" s="249" t="n">
        <v>310.045793985568</v>
      </c>
      <c r="AG62" s="249" t="n">
        <v>332.255579221336</v>
      </c>
      <c r="AH62" s="172" t="n">
        <v>49.5859524581868</v>
      </c>
      <c r="AI62" s="172" t="n">
        <v>2.66623037278676</v>
      </c>
      <c r="AJ62" s="172" t="n">
        <v>0.707851137404113</v>
      </c>
      <c r="AK62" s="172" t="n">
        <v>1.33668408017288</v>
      </c>
      <c r="AL62" s="172" t="n">
        <v>22.4541300002492</v>
      </c>
      <c r="AM62" s="172" t="n">
        <v>-0.0315597751198151</v>
      </c>
      <c r="AN62" s="172" t="n">
        <v>-0.0524352896986344</v>
      </c>
      <c r="AO62" s="172" t="n">
        <v>-0.495772819145863</v>
      </c>
      <c r="AP62" s="172" t="n">
        <v>-22.8105083729028</v>
      </c>
      <c r="AQ62" s="172" t="n">
        <v>-3.36537285063002</v>
      </c>
      <c r="AR62" s="172" t="n">
        <v>0.0373563811653955</v>
      </c>
      <c r="AS62" s="172" t="n">
        <v>-0.154537545121251</v>
      </c>
      <c r="AT62" s="249" t="n">
        <v>261.452393287614</v>
      </c>
      <c r="AU62" s="249" t="n">
        <v>33.4634389819587</v>
      </c>
      <c r="AV62" s="249" t="n">
        <v>7.81307603885459</v>
      </c>
      <c r="AW62" s="172" t="n">
        <v>106.194648677021</v>
      </c>
      <c r="AX62" s="172" t="n">
        <v>13.2465157131711</v>
      </c>
      <c r="AY62" s="172" t="n">
        <v>0.133482930327938</v>
      </c>
      <c r="AZ62" s="251" t="n">
        <v>115.660038953696</v>
      </c>
      <c r="BA62" s="172" t="n">
        <v>10.5783090016027</v>
      </c>
      <c r="BB62" s="251" t="n">
        <v>1.44246095128191</v>
      </c>
      <c r="BC62" s="252" t="n">
        <v>0.508769734549289</v>
      </c>
      <c r="BD62" s="253" t="n">
        <v>1.33019064730216</v>
      </c>
      <c r="BE62" s="254" t="n">
        <v>0.117086593509223</v>
      </c>
      <c r="BF62" s="172" t="n">
        <v>-22.8105083729028</v>
      </c>
      <c r="BG62" s="172" t="n">
        <v>-3.36537285063002</v>
      </c>
      <c r="BH62" s="172" t="n">
        <v>0.0373563811653955</v>
      </c>
      <c r="BI62" s="172" t="n">
        <v>-0.154537545121251</v>
      </c>
      <c r="BJ62" s="169" t="n">
        <v>-0.578880148395897</v>
      </c>
      <c r="BK62" s="169" t="n">
        <v>-0.534090340102252</v>
      </c>
      <c r="BL62" s="169" t="n">
        <v>0.729801556673801</v>
      </c>
      <c r="BM62" s="169" t="n">
        <v>-0.584467798439918</v>
      </c>
      <c r="BN62" s="169" t="n">
        <v>-0.556485244249074</v>
      </c>
      <c r="BO62" s="172" t="n">
        <v>-0.967636730264265</v>
      </c>
      <c r="BP62" s="172" t="n">
        <v>-7.65803143070905</v>
      </c>
      <c r="BQ62" s="254" t="n">
        <v>0.117086593509223</v>
      </c>
      <c r="BR62" s="172" t="n">
        <v>-0.967636730264265</v>
      </c>
      <c r="BS62" s="172" t="n">
        <v>115.660038953696</v>
      </c>
      <c r="BT62" s="172" t="n">
        <v>1.44246095128191</v>
      </c>
      <c r="BU62" s="249" t="n">
        <v>-22.2097852357678</v>
      </c>
      <c r="BV62" s="250" t="n">
        <v>936.923004583371</v>
      </c>
    </row>
    <row r="63" customFormat="false" ht="15" hidden="false" customHeight="false" outlineLevel="0" collapsed="false">
      <c r="A63" s="165" t="s">
        <v>403</v>
      </c>
      <c r="B63" s="165" t="n">
        <v>2</v>
      </c>
      <c r="C63" s="165" t="s">
        <v>334</v>
      </c>
      <c r="D63" s="177" t="s">
        <v>335</v>
      </c>
      <c r="E63" s="167" t="n">
        <v>1.58763714588645</v>
      </c>
      <c r="F63" s="169" t="n">
        <v>1.79446945481437</v>
      </c>
      <c r="G63" s="249" t="n">
        <v>2068.3230892792</v>
      </c>
      <c r="H63" s="250" t="n">
        <v>938.575372190515</v>
      </c>
      <c r="I63" s="250" t="n">
        <v>811.424627809485</v>
      </c>
      <c r="J63" s="249" t="n">
        <v>-11.4184521359649</v>
      </c>
      <c r="K63" s="249" t="n">
        <v>12.3453442745838</v>
      </c>
      <c r="L63" s="249" t="n">
        <v>-0.763166420221735</v>
      </c>
      <c r="M63" s="249" t="n">
        <v>-6.550303807547</v>
      </c>
      <c r="N63" s="249" t="n">
        <v>-8.49642573662632</v>
      </c>
      <c r="O63" s="249" t="n">
        <v>182.991991637492</v>
      </c>
      <c r="P63" s="249" t="n">
        <v>191.433331120934</v>
      </c>
      <c r="Q63" s="249" t="n">
        <v>188.120637089714</v>
      </c>
      <c r="R63" s="249" t="n">
        <v>189.16751078042</v>
      </c>
      <c r="S63" s="249" t="n">
        <v>193.226256388952</v>
      </c>
      <c r="T63" s="249" t="n">
        <v>69.5856032449062</v>
      </c>
      <c r="U63" s="249" t="n">
        <v>82.8877665008234</v>
      </c>
      <c r="V63" s="249" t="n">
        <v>64.2497479655716</v>
      </c>
      <c r="W63" s="249" t="n">
        <v>48.7492088063428</v>
      </c>
      <c r="X63" s="249" t="n">
        <v>41.0336197512559</v>
      </c>
      <c r="Y63" s="249" t="n">
        <v>81.0040553808711</v>
      </c>
      <c r="Z63" s="249" t="n">
        <v>70.5424222262396</v>
      </c>
      <c r="AA63" s="249" t="n">
        <v>65.0129143857933</v>
      </c>
      <c r="AB63" s="249" t="n">
        <v>55.2995126138898</v>
      </c>
      <c r="AC63" s="249" t="n">
        <v>49.5300454878822</v>
      </c>
      <c r="AD63" s="249" t="n">
        <v>-14.8830038257762</v>
      </c>
      <c r="AE63" s="249" t="n">
        <v>944.939727017512</v>
      </c>
      <c r="AF63" s="249" t="n">
        <v>306.5059462689</v>
      </c>
      <c r="AG63" s="249" t="n">
        <v>321.388950094676</v>
      </c>
      <c r="AH63" s="172" t="n">
        <v>44.6483741564083</v>
      </c>
      <c r="AI63" s="172" t="n">
        <v>2.2641667469626</v>
      </c>
      <c r="AJ63" s="172" t="n">
        <v>0.6974435724012</v>
      </c>
      <c r="AK63" s="172" t="n">
        <v>0.961619334660787</v>
      </c>
      <c r="AL63" s="172" t="n">
        <v>-5.09519226406936</v>
      </c>
      <c r="AM63" s="172" t="n">
        <v>-2.58374461577494</v>
      </c>
      <c r="AN63" s="172" t="n">
        <v>-0.0301630201833525</v>
      </c>
      <c r="AO63" s="172" t="n">
        <v>-0.981085994060577</v>
      </c>
      <c r="AP63" s="172" t="n">
        <v>1.05595616953813</v>
      </c>
      <c r="AQ63" s="172" t="n">
        <v>-0.278630737549417</v>
      </c>
      <c r="AR63" s="172" t="n">
        <v>-0.0911473482493527</v>
      </c>
      <c r="AS63" s="172" t="n">
        <v>-0.169547552314975</v>
      </c>
      <c r="AT63" s="249" t="n">
        <v>220.652267120278</v>
      </c>
      <c r="AU63" s="249" t="n">
        <v>28.6048486883555</v>
      </c>
      <c r="AV63" s="249" t="n">
        <v>7.71380647820387</v>
      </c>
      <c r="AW63" s="172" t="n">
        <v>52.7434541579564</v>
      </c>
      <c r="AX63" s="172" t="n">
        <v>13.4536365812832</v>
      </c>
      <c r="AY63" s="172" t="n">
        <v>-3.36839683171778</v>
      </c>
      <c r="AZ63" s="251" t="n">
        <v>121.115057085641</v>
      </c>
      <c r="BA63" s="172" t="n">
        <v>17.1397523561202</v>
      </c>
      <c r="BB63" s="251" t="n">
        <v>-0.967953111968773</v>
      </c>
      <c r="BC63" s="252" t="n">
        <v>0.478628199764243</v>
      </c>
      <c r="BD63" s="253" t="n">
        <v>1.05610397385677</v>
      </c>
      <c r="BE63" s="254" t="n">
        <v>0.130337694348534</v>
      </c>
      <c r="BF63" s="172" t="n">
        <v>1.05595616953813</v>
      </c>
      <c r="BG63" s="172" t="n">
        <v>-0.278630737549417</v>
      </c>
      <c r="BH63" s="172" t="n">
        <v>-0.0911473482493527</v>
      </c>
      <c r="BI63" s="172" t="n">
        <v>-0.169547552314975</v>
      </c>
      <c r="BJ63" s="169" t="n">
        <v>-0.48953237488791</v>
      </c>
      <c r="BK63" s="169" t="n">
        <v>-0.412919464683867</v>
      </c>
      <c r="BL63" s="169" t="n">
        <v>0.210171930449598</v>
      </c>
      <c r="BM63" s="169" t="n">
        <v>-0.61927100925001</v>
      </c>
      <c r="BN63" s="169" t="n">
        <v>-0.451225919785888</v>
      </c>
      <c r="BO63" s="172" t="n">
        <v>-1.31155091837219</v>
      </c>
      <c r="BP63" s="172" t="n">
        <v>2.20594933192713</v>
      </c>
      <c r="BQ63" s="254" t="n">
        <v>0.130337694348534</v>
      </c>
      <c r="BR63" s="172" t="n">
        <v>-1.31155091837219</v>
      </c>
      <c r="BS63" s="172" t="n">
        <v>121.115057085641</v>
      </c>
      <c r="BT63" s="172" t="n">
        <v>-0.967953111968773</v>
      </c>
      <c r="BU63" s="249" t="n">
        <v>-14.8830038257762</v>
      </c>
      <c r="BV63" s="250" t="n">
        <v>938.575372190515</v>
      </c>
    </row>
    <row r="64" customFormat="false" ht="15" hidden="false" customHeight="false" outlineLevel="0" collapsed="false">
      <c r="A64" s="165" t="s">
        <v>403</v>
      </c>
      <c r="B64" s="165" t="n">
        <v>3</v>
      </c>
      <c r="C64" s="165" t="s">
        <v>334</v>
      </c>
      <c r="D64" s="177" t="s">
        <v>335</v>
      </c>
      <c r="E64" s="167" t="n">
        <v>1.21567032052421</v>
      </c>
      <c r="F64" s="169" t="n">
        <v>1.1755612881332</v>
      </c>
      <c r="G64" s="249" t="n">
        <v>-401.090323910069</v>
      </c>
      <c r="H64" s="250" t="n">
        <v>779.745424089975</v>
      </c>
      <c r="I64" s="250" t="n">
        <v>970.254575910025</v>
      </c>
      <c r="J64" s="249" t="n">
        <v>-22.6355559091424</v>
      </c>
      <c r="K64" s="249" t="n">
        <v>-11.197044886138</v>
      </c>
      <c r="L64" s="249" t="n">
        <v>-8.66758443944158</v>
      </c>
      <c r="M64" s="249" t="n">
        <v>-13.5464522970887</v>
      </c>
      <c r="N64" s="249" t="n">
        <v>-16.742351150339</v>
      </c>
      <c r="O64" s="249" t="n">
        <v>164.351628471531</v>
      </c>
      <c r="P64" s="249" t="n">
        <v>192.984489122025</v>
      </c>
      <c r="Q64" s="249" t="n">
        <v>229.920533851071</v>
      </c>
      <c r="R64" s="249" t="n">
        <v>219.571217018068</v>
      </c>
      <c r="S64" s="249" t="n">
        <v>210.927847331137</v>
      </c>
      <c r="T64" s="249" t="n">
        <v>32.0939066222292</v>
      </c>
      <c r="U64" s="249" t="n">
        <v>44.4438838015594</v>
      </c>
      <c r="V64" s="249" t="n">
        <v>46.0752927495392</v>
      </c>
      <c r="W64" s="249" t="n">
        <v>32.9267819697921</v>
      </c>
      <c r="X64" s="249" t="n">
        <v>20.4834623887692</v>
      </c>
      <c r="Y64" s="249" t="n">
        <v>54.7294625313716</v>
      </c>
      <c r="Z64" s="249" t="n">
        <v>55.6409286876974</v>
      </c>
      <c r="AA64" s="249" t="n">
        <v>54.7428771889808</v>
      </c>
      <c r="AB64" s="249" t="n">
        <v>46.4732342668808</v>
      </c>
      <c r="AC64" s="249" t="n">
        <v>37.2258135391081</v>
      </c>
      <c r="AD64" s="249" t="n">
        <v>-72.7889886821497</v>
      </c>
      <c r="AE64" s="249" t="n">
        <v>1017.75571579383</v>
      </c>
      <c r="AF64" s="249" t="n">
        <v>176.023327531889</v>
      </c>
      <c r="AG64" s="249" t="n">
        <v>248.812316214039</v>
      </c>
      <c r="AH64" s="172" t="n">
        <v>44.0830702375784</v>
      </c>
      <c r="AI64" s="172" t="n">
        <v>3.19227317627918</v>
      </c>
      <c r="AJ64" s="172" t="n">
        <v>0.625029461309094</v>
      </c>
      <c r="AK64" s="172" t="n">
        <v>1.36501812398317</v>
      </c>
      <c r="AL64" s="172" t="n">
        <v>18.6939448145545</v>
      </c>
      <c r="AM64" s="172" t="n">
        <v>1.32537590947042</v>
      </c>
      <c r="AN64" s="172" t="n">
        <v>0.0350152603114695</v>
      </c>
      <c r="AO64" s="172" t="n">
        <v>-0.299714130044113</v>
      </c>
      <c r="AP64" s="172" t="n">
        <v>11.2121938637139</v>
      </c>
      <c r="AQ64" s="172" t="n">
        <v>1.94891156534422</v>
      </c>
      <c r="AR64" s="172" t="n">
        <v>-0.202053827922802</v>
      </c>
      <c r="AS64" s="172" t="n">
        <v>0.00738082669151874</v>
      </c>
      <c r="AT64" s="249" t="n">
        <v>153.864663561971</v>
      </c>
      <c r="AU64" s="249" t="n">
        <v>17.5208989539657</v>
      </c>
      <c r="AV64" s="249" t="n">
        <v>8.78177906089377</v>
      </c>
      <c r="AW64" s="172" t="n">
        <v>34.9522582473404</v>
      </c>
      <c r="AX64" s="172" t="n">
        <v>6.42140611522441</v>
      </c>
      <c r="AY64" s="172" t="n">
        <v>-1.93153974044673</v>
      </c>
      <c r="AZ64" s="251" t="n">
        <v>52.6174972390587</v>
      </c>
      <c r="BA64" s="172" t="n">
        <v>5.49206758080315</v>
      </c>
      <c r="BB64" s="251" t="n">
        <v>0.364738104712044</v>
      </c>
      <c r="BC64" s="252" t="n">
        <v>0.575469622036334</v>
      </c>
      <c r="BD64" s="253" t="n">
        <v>0.885444397847553</v>
      </c>
      <c r="BE64" s="254" t="n">
        <v>0.17800706161886</v>
      </c>
      <c r="BF64" s="172" t="n">
        <v>11.2121938637139</v>
      </c>
      <c r="BG64" s="172" t="n">
        <v>1.94891156534422</v>
      </c>
      <c r="BH64" s="172" t="n">
        <v>-0.202053827922802</v>
      </c>
      <c r="BI64" s="172" t="n">
        <v>0.00738082669151874</v>
      </c>
      <c r="BJ64" s="169" t="n">
        <v>-0.451510940101084</v>
      </c>
      <c r="BK64" s="169" t="n">
        <v>-0.325476704328441</v>
      </c>
      <c r="BL64" s="169" t="n">
        <v>-0.238299820845292</v>
      </c>
      <c r="BM64" s="169" t="n">
        <v>-0.209032986484401</v>
      </c>
      <c r="BN64" s="169" t="n">
        <v>-0.388493822214763</v>
      </c>
      <c r="BO64" s="172" t="n">
        <v>-1.22432045175922</v>
      </c>
      <c r="BP64" s="172" t="n">
        <v>1.73693418344984</v>
      </c>
      <c r="BQ64" s="254" t="n">
        <v>0.17800706161886</v>
      </c>
      <c r="BR64" s="172" t="n">
        <v>-1.22432045175922</v>
      </c>
      <c r="BS64" s="172" t="n">
        <v>52.6174972390587</v>
      </c>
      <c r="BT64" s="172" t="n">
        <v>0.364738104712044</v>
      </c>
      <c r="BU64" s="249" t="n">
        <v>-72.7889886821497</v>
      </c>
      <c r="BV64" s="250" t="n">
        <v>779.745424089975</v>
      </c>
    </row>
    <row r="65" customFormat="false" ht="15" hidden="false" customHeight="false" outlineLevel="0" collapsed="false">
      <c r="A65" s="165" t="s">
        <v>403</v>
      </c>
      <c r="B65" s="165" t="n">
        <v>4</v>
      </c>
      <c r="C65" s="165" t="s">
        <v>334</v>
      </c>
      <c r="D65" s="177" t="s">
        <v>335</v>
      </c>
      <c r="E65" s="167" t="n">
        <v>1.24172062076633</v>
      </c>
      <c r="F65" s="169" t="n">
        <v>1.3586955363037</v>
      </c>
      <c r="G65" s="249" t="n">
        <v>1169.74915537363</v>
      </c>
      <c r="H65" s="250" t="n">
        <v>850.710003648838</v>
      </c>
      <c r="I65" s="250" t="n">
        <v>899.289996351162</v>
      </c>
      <c r="J65" s="249" t="n">
        <v>-17.832512497326</v>
      </c>
      <c r="K65" s="249" t="n">
        <v>-7.50818673898385</v>
      </c>
      <c r="L65" s="249" t="n">
        <v>-10.3258449153344</v>
      </c>
      <c r="M65" s="249" t="n">
        <v>-12.4722941155297</v>
      </c>
      <c r="N65" s="249" t="n">
        <v>-10.9174072369833</v>
      </c>
      <c r="O65" s="249" t="n">
        <v>161.343999892683</v>
      </c>
      <c r="P65" s="249" t="n">
        <v>191.005194398537</v>
      </c>
      <c r="Q65" s="249" t="n">
        <v>209.297584707626</v>
      </c>
      <c r="R65" s="249" t="n">
        <v>212.757185632647</v>
      </c>
      <c r="S65" s="249" t="n">
        <v>211.083833454534</v>
      </c>
      <c r="T65" s="249" t="n">
        <v>37.753367342013</v>
      </c>
      <c r="U65" s="249" t="n">
        <v>49.1770784249118</v>
      </c>
      <c r="V65" s="249" t="n">
        <v>46.3610752658115</v>
      </c>
      <c r="W65" s="249" t="n">
        <v>32.1949268129025</v>
      </c>
      <c r="X65" s="249" t="n">
        <v>26.8023331679514</v>
      </c>
      <c r="Y65" s="249" t="n">
        <v>55.5858798393391</v>
      </c>
      <c r="Z65" s="249" t="n">
        <v>56.6852651638957</v>
      </c>
      <c r="AA65" s="249" t="n">
        <v>56.6869201811459</v>
      </c>
      <c r="AB65" s="249" t="n">
        <v>44.6672209284322</v>
      </c>
      <c r="AC65" s="249" t="n">
        <v>37.7197404049347</v>
      </c>
      <c r="AD65" s="249" t="n">
        <v>-59.0562455041573</v>
      </c>
      <c r="AE65" s="249" t="n">
        <v>985.487798086026</v>
      </c>
      <c r="AF65" s="249" t="n">
        <v>192.28878101359</v>
      </c>
      <c r="AG65" s="249" t="n">
        <v>251.345026517748</v>
      </c>
      <c r="AH65" s="172" t="n">
        <v>44.7633971615973</v>
      </c>
      <c r="AI65" s="172" t="n">
        <v>2.38885494661171</v>
      </c>
      <c r="AJ65" s="172" t="n">
        <v>0.561773661856488</v>
      </c>
      <c r="AK65" s="172" t="n">
        <v>1.47738020585866</v>
      </c>
      <c r="AL65" s="172" t="n">
        <v>10.6752257277843</v>
      </c>
      <c r="AM65" s="172" t="n">
        <v>-0.748677979205911</v>
      </c>
      <c r="AN65" s="172" t="n">
        <v>-0.130862078371821</v>
      </c>
      <c r="AO65" s="172" t="n">
        <v>-0.335917954830465</v>
      </c>
      <c r="AP65" s="172" t="n">
        <v>6.65779458789257</v>
      </c>
      <c r="AQ65" s="172" t="n">
        <v>-0.096970195447839</v>
      </c>
      <c r="AR65" s="172" t="n">
        <v>-0.36731253355784</v>
      </c>
      <c r="AS65" s="172" t="n">
        <v>0.402444715136309</v>
      </c>
      <c r="AT65" s="249" t="n">
        <v>186.753954217206</v>
      </c>
      <c r="AU65" s="249" t="n">
        <v>18.7647874140242</v>
      </c>
      <c r="AV65" s="249" t="n">
        <v>9.9523618411809</v>
      </c>
      <c r="AW65" s="172" t="n">
        <v>68.4054837075575</v>
      </c>
      <c r="AX65" s="172" t="n">
        <v>8.50863779166904</v>
      </c>
      <c r="AY65" s="172" t="n">
        <v>-1.58690726734365</v>
      </c>
      <c r="AZ65" s="251" t="n">
        <v>87.3244426077915</v>
      </c>
      <c r="BA65" s="172" t="n">
        <v>9.19735647782293</v>
      </c>
      <c r="BB65" s="251" t="n">
        <v>-0.4401366542295</v>
      </c>
      <c r="BC65" s="252" t="n">
        <v>0.572802781383276</v>
      </c>
      <c r="BD65" s="253" t="n">
        <v>1.06973184409941</v>
      </c>
      <c r="BE65" s="254" t="n">
        <v>0.155235101271906</v>
      </c>
      <c r="BF65" s="172" t="n">
        <v>6.65779458789257</v>
      </c>
      <c r="BG65" s="172" t="n">
        <v>-0.096970195447839</v>
      </c>
      <c r="BH65" s="172" t="n">
        <v>-0.36731253355784</v>
      </c>
      <c r="BI65" s="172" t="n">
        <v>0.402444715136309</v>
      </c>
      <c r="BJ65" s="169" t="n">
        <v>-0.468561032888703</v>
      </c>
      <c r="BK65" s="169" t="n">
        <v>-0.405788332211819</v>
      </c>
      <c r="BL65" s="169" t="n">
        <v>-0.906555285729682</v>
      </c>
      <c r="BM65" s="169" t="n">
        <v>0.706988679297861</v>
      </c>
      <c r="BN65" s="169" t="n">
        <v>-0.437174682550261</v>
      </c>
      <c r="BO65" s="172" t="n">
        <v>-1.07391597153234</v>
      </c>
      <c r="BP65" s="172" t="n">
        <v>4.381240833492</v>
      </c>
      <c r="BQ65" s="254" t="n">
        <v>0.155235101271906</v>
      </c>
      <c r="BR65" s="172" t="n">
        <v>-1.07391597153234</v>
      </c>
      <c r="BS65" s="172" t="n">
        <v>87.3244426077915</v>
      </c>
      <c r="BT65" s="172" t="n">
        <v>-0.4401366542295</v>
      </c>
      <c r="BU65" s="249" t="n">
        <v>-59.0562455041573</v>
      </c>
      <c r="BV65" s="250" t="n">
        <v>850.710003648838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Z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5" activeCellId="0" sqref="E65"/>
    </sheetView>
  </sheetViews>
  <sheetFormatPr defaultRowHeight="16" zeroHeight="false" outlineLevelRow="0" outlineLevelCol="0"/>
  <cols>
    <col collapsed="false" customWidth="true" hidden="false" outlineLevel="0" max="1" min="1" style="17" width="20.33"/>
    <col collapsed="false" customWidth="true" hidden="false" outlineLevel="0" max="2" min="2" style="18" width="30.17"/>
    <col collapsed="false" customWidth="true" hidden="false" outlineLevel="0" max="3" min="3" style="18" width="14.16"/>
    <col collapsed="false" customWidth="true" hidden="false" outlineLevel="0" max="4" min="4" style="18" width="99.01"/>
    <col collapsed="false" customWidth="true" hidden="false" outlineLevel="0" max="5" min="5" style="19" width="105.5"/>
    <col collapsed="false" customWidth="true" hidden="false" outlineLevel="0" max="6" min="6" style="18" width="32.34"/>
    <col collapsed="false" customWidth="true" hidden="false" outlineLevel="0" max="7" min="7" style="18" width="29.5"/>
    <col collapsed="false" customWidth="true" hidden="false" outlineLevel="0" max="8" min="8" style="18" width="36"/>
    <col collapsed="false" customWidth="true" hidden="false" outlineLevel="0" max="9" min="9" style="18" width="17.16"/>
    <col collapsed="false" customWidth="true" hidden="false" outlineLevel="0" max="10" min="10" style="18" width="16.16"/>
    <col collapsed="false" customWidth="true" hidden="false" outlineLevel="0" max="11" min="11" style="18" width="17.67"/>
    <col collapsed="false" customWidth="true" hidden="false" outlineLevel="0" max="16" min="12" style="18" width="10.84"/>
    <col collapsed="false" customWidth="true" hidden="false" outlineLevel="0" max="234" min="17" style="20" width="10.84"/>
    <col collapsed="false" customWidth="true" hidden="false" outlineLevel="0" max="1025" min="235" style="1" width="10.84"/>
  </cols>
  <sheetData>
    <row r="1" customFormat="false" ht="30" hidden="false" customHeight="false" outlineLevel="0" collapsed="false">
      <c r="A1" s="21" t="s">
        <v>12</v>
      </c>
      <c r="B1" s="22"/>
      <c r="C1" s="23"/>
      <c r="D1" s="24"/>
      <c r="E1" s="24"/>
      <c r="F1" s="23"/>
      <c r="G1" s="23"/>
      <c r="H1" s="23"/>
      <c r="I1" s="23"/>
      <c r="J1" s="23"/>
      <c r="K1" s="23"/>
      <c r="L1" s="23"/>
      <c r="M1" s="23"/>
      <c r="N1" s="23"/>
      <c r="O1" s="23"/>
      <c r="P1" s="23"/>
      <c r="Q1" s="25"/>
      <c r="R1" s="25"/>
      <c r="S1" s="25"/>
      <c r="T1" s="25"/>
      <c r="U1" s="25"/>
      <c r="V1" s="26"/>
    </row>
    <row r="2" customFormat="false" ht="16" hidden="false" customHeight="false" outlineLevel="0" collapsed="false">
      <c r="A2" s="27"/>
      <c r="B2" s="28"/>
      <c r="C2" s="29"/>
      <c r="D2" s="30"/>
      <c r="E2" s="30"/>
      <c r="F2" s="29"/>
      <c r="G2" s="29"/>
      <c r="H2" s="29"/>
      <c r="I2" s="29"/>
      <c r="J2" s="29"/>
      <c r="K2" s="29"/>
      <c r="L2" s="29"/>
      <c r="M2" s="29"/>
      <c r="N2" s="29"/>
      <c r="O2" s="29"/>
      <c r="P2" s="29"/>
      <c r="Q2" s="31"/>
      <c r="R2" s="31"/>
      <c r="S2" s="31"/>
      <c r="T2" s="31"/>
      <c r="U2" s="31"/>
      <c r="V2" s="32"/>
    </row>
    <row r="3" customFormat="false" ht="16" hidden="false" customHeight="false" outlineLevel="0" collapsed="false">
      <c r="A3" s="33" t="s">
        <v>13</v>
      </c>
      <c r="B3" s="34"/>
      <c r="C3" s="29"/>
      <c r="D3" s="30"/>
      <c r="E3" s="30"/>
      <c r="F3" s="29"/>
      <c r="G3" s="29"/>
      <c r="H3" s="29"/>
      <c r="I3" s="29"/>
      <c r="J3" s="29"/>
      <c r="K3" s="29"/>
      <c r="L3" s="29"/>
      <c r="M3" s="29"/>
      <c r="N3" s="29"/>
      <c r="O3" s="29"/>
      <c r="P3" s="29"/>
      <c r="Q3" s="31"/>
      <c r="R3" s="31"/>
      <c r="S3" s="31"/>
      <c r="T3" s="31"/>
      <c r="U3" s="31"/>
      <c r="V3" s="32"/>
    </row>
    <row r="4" customFormat="false" ht="16" hidden="false" customHeight="false" outlineLevel="0" collapsed="false">
      <c r="A4" s="27"/>
      <c r="B4" s="28"/>
      <c r="C4" s="29"/>
      <c r="D4" s="30"/>
      <c r="E4" s="30"/>
      <c r="F4" s="29"/>
      <c r="G4" s="29"/>
      <c r="H4" s="29"/>
      <c r="I4" s="29"/>
      <c r="J4" s="29"/>
      <c r="K4" s="29"/>
      <c r="L4" s="29"/>
      <c r="M4" s="29"/>
      <c r="N4" s="29"/>
      <c r="O4" s="29"/>
      <c r="P4" s="29"/>
      <c r="Q4" s="31"/>
      <c r="R4" s="31"/>
      <c r="S4" s="31"/>
      <c r="T4" s="31"/>
      <c r="U4" s="31"/>
      <c r="V4" s="32"/>
    </row>
    <row r="5" customFormat="false" ht="15" hidden="false" customHeight="true" outlineLevel="0" collapsed="false">
      <c r="A5" s="35" t="s">
        <v>14</v>
      </c>
      <c r="B5" s="35"/>
      <c r="C5" s="35"/>
      <c r="D5" s="35"/>
      <c r="E5" s="35"/>
      <c r="F5" s="29"/>
      <c r="G5" s="29"/>
      <c r="H5" s="29"/>
      <c r="I5" s="29"/>
      <c r="J5" s="29"/>
      <c r="K5" s="29"/>
      <c r="L5" s="29"/>
      <c r="M5" s="29"/>
      <c r="N5" s="29"/>
      <c r="O5" s="29"/>
      <c r="P5" s="29"/>
      <c r="Q5" s="31"/>
      <c r="R5" s="31"/>
      <c r="S5" s="31"/>
      <c r="T5" s="31"/>
      <c r="U5" s="31"/>
      <c r="V5" s="32"/>
    </row>
    <row r="6" customFormat="false" ht="16" hidden="false" customHeight="false" outlineLevel="0" collapsed="false">
      <c r="A6" s="35"/>
      <c r="B6" s="35"/>
      <c r="C6" s="35"/>
      <c r="D6" s="35"/>
      <c r="E6" s="35"/>
      <c r="F6" s="29"/>
      <c r="G6" s="29"/>
      <c r="H6" s="29"/>
      <c r="I6" s="29"/>
      <c r="J6" s="29"/>
      <c r="K6" s="29"/>
      <c r="L6" s="29"/>
      <c r="M6" s="29"/>
      <c r="N6" s="29"/>
      <c r="O6" s="29"/>
      <c r="P6" s="29"/>
      <c r="Q6" s="31"/>
      <c r="R6" s="31"/>
      <c r="S6" s="31"/>
      <c r="T6" s="31"/>
      <c r="U6" s="31"/>
      <c r="V6" s="32"/>
    </row>
    <row r="7" customFormat="false" ht="16" hidden="false" customHeight="false" outlineLevel="0" collapsed="false">
      <c r="A7" s="35"/>
      <c r="B7" s="35"/>
      <c r="C7" s="35"/>
      <c r="D7" s="35"/>
      <c r="E7" s="35"/>
      <c r="F7" s="29"/>
      <c r="G7" s="29"/>
      <c r="H7" s="29"/>
      <c r="I7" s="29"/>
      <c r="J7" s="29"/>
      <c r="K7" s="29"/>
      <c r="L7" s="29"/>
      <c r="M7" s="29"/>
      <c r="N7" s="29"/>
      <c r="O7" s="29"/>
      <c r="P7" s="29"/>
      <c r="Q7" s="31"/>
      <c r="R7" s="31"/>
      <c r="S7" s="31"/>
      <c r="T7" s="31"/>
      <c r="U7" s="31"/>
      <c r="V7" s="32"/>
    </row>
    <row r="8" customFormat="false" ht="16" hidden="false" customHeight="false" outlineLevel="0" collapsed="false">
      <c r="A8" s="35"/>
      <c r="B8" s="35"/>
      <c r="C8" s="35"/>
      <c r="D8" s="35"/>
      <c r="E8" s="35"/>
      <c r="F8" s="29"/>
      <c r="G8" s="29"/>
      <c r="H8" s="29"/>
      <c r="I8" s="29"/>
      <c r="J8" s="29"/>
      <c r="K8" s="29"/>
      <c r="L8" s="29"/>
      <c r="M8" s="29"/>
      <c r="N8" s="29"/>
      <c r="O8" s="29"/>
      <c r="P8" s="29"/>
      <c r="Q8" s="31"/>
      <c r="R8" s="31"/>
      <c r="S8" s="31"/>
      <c r="T8" s="31"/>
      <c r="U8" s="31"/>
      <c r="V8" s="32"/>
    </row>
    <row r="9" customFormat="false" ht="17" hidden="false" customHeight="false" outlineLevel="0" collapsed="false">
      <c r="A9" s="36"/>
      <c r="B9" s="37"/>
      <c r="C9" s="37"/>
      <c r="D9" s="37"/>
      <c r="E9" s="38"/>
      <c r="F9" s="37"/>
      <c r="G9" s="37"/>
      <c r="H9" s="37"/>
      <c r="I9" s="37"/>
      <c r="J9" s="37"/>
      <c r="K9" s="37"/>
      <c r="L9" s="37"/>
      <c r="M9" s="37"/>
      <c r="N9" s="37"/>
      <c r="O9" s="37"/>
      <c r="P9" s="37"/>
      <c r="Q9" s="39"/>
      <c r="R9" s="39"/>
      <c r="S9" s="39"/>
      <c r="T9" s="39"/>
      <c r="U9" s="39"/>
      <c r="V9" s="40"/>
    </row>
    <row r="10" customFormat="false" ht="17" hidden="false" customHeight="false" outlineLevel="0" collapsed="false">
      <c r="A10" s="41" t="s">
        <v>15</v>
      </c>
      <c r="B10" s="42" t="s">
        <v>16</v>
      </c>
      <c r="C10" s="42" t="s">
        <v>17</v>
      </c>
      <c r="D10" s="43" t="s">
        <v>18</v>
      </c>
      <c r="E10" s="44" t="s">
        <v>19</v>
      </c>
      <c r="F10" s="45"/>
      <c r="G10" s="45"/>
      <c r="H10" s="45"/>
      <c r="I10" s="45"/>
      <c r="J10" s="45"/>
      <c r="K10" s="45"/>
      <c r="L10" s="45"/>
      <c r="M10" s="45"/>
      <c r="N10" s="45"/>
      <c r="O10" s="45"/>
      <c r="P10" s="45"/>
      <c r="Q10" s="46"/>
      <c r="R10" s="46"/>
      <c r="S10" s="46"/>
      <c r="T10" s="46"/>
      <c r="U10" s="46"/>
      <c r="V10" s="47"/>
    </row>
    <row r="11" customFormat="false" ht="32" hidden="false" customHeight="false" outlineLevel="0" collapsed="false">
      <c r="A11" s="48" t="s">
        <v>20</v>
      </c>
      <c r="B11" s="49" t="s">
        <v>21</v>
      </c>
      <c r="C11" s="50" t="s">
        <v>22</v>
      </c>
      <c r="D11" s="51" t="s">
        <v>23</v>
      </c>
      <c r="E11" s="52" t="s">
        <v>24</v>
      </c>
      <c r="F11" s="53"/>
      <c r="G11" s="53"/>
      <c r="H11" s="53"/>
      <c r="I11" s="53"/>
      <c r="J11" s="53"/>
      <c r="K11" s="53"/>
      <c r="L11" s="53"/>
      <c r="M11" s="53"/>
      <c r="N11" s="53"/>
      <c r="O11" s="53"/>
      <c r="P11" s="53"/>
      <c r="Q11" s="54"/>
      <c r="R11" s="54"/>
      <c r="S11" s="54"/>
      <c r="T11" s="54"/>
      <c r="U11" s="54"/>
      <c r="V11" s="55"/>
    </row>
    <row r="12" customFormat="false" ht="16" hidden="false" customHeight="false" outlineLevel="0" collapsed="false">
      <c r="A12" s="48"/>
      <c r="B12" s="56" t="s">
        <v>25</v>
      </c>
      <c r="C12" s="57" t="s">
        <v>26</v>
      </c>
      <c r="D12" s="58" t="s">
        <v>27</v>
      </c>
      <c r="E12" s="59"/>
      <c r="F12" s="60"/>
      <c r="G12" s="60"/>
      <c r="H12" s="60"/>
      <c r="I12" s="60"/>
      <c r="J12" s="60"/>
      <c r="K12" s="60"/>
      <c r="L12" s="60"/>
      <c r="M12" s="60"/>
      <c r="N12" s="60"/>
      <c r="O12" s="60"/>
      <c r="P12" s="60"/>
      <c r="Q12" s="61"/>
      <c r="R12" s="61"/>
      <c r="S12" s="61"/>
      <c r="T12" s="61"/>
      <c r="U12" s="61"/>
      <c r="V12" s="62"/>
    </row>
    <row r="13" customFormat="false" ht="16" hidden="false" customHeight="false" outlineLevel="0" collapsed="false">
      <c r="A13" s="48"/>
      <c r="B13" s="56" t="s">
        <v>28</v>
      </c>
      <c r="C13" s="63" t="s">
        <v>22</v>
      </c>
      <c r="D13" s="58" t="s">
        <v>29</v>
      </c>
      <c r="E13" s="59" t="s">
        <v>30</v>
      </c>
      <c r="F13" s="60"/>
      <c r="G13" s="60"/>
      <c r="H13" s="60"/>
      <c r="I13" s="60"/>
      <c r="J13" s="60"/>
      <c r="K13" s="60"/>
      <c r="L13" s="60"/>
      <c r="M13" s="60"/>
      <c r="N13" s="60"/>
      <c r="O13" s="60"/>
      <c r="P13" s="60"/>
      <c r="Q13" s="61"/>
      <c r="R13" s="61"/>
      <c r="S13" s="61"/>
      <c r="T13" s="61"/>
      <c r="U13" s="61"/>
      <c r="V13" s="62"/>
    </row>
    <row r="14" customFormat="false" ht="16" hidden="false" customHeight="false" outlineLevel="0" collapsed="false">
      <c r="A14" s="48"/>
      <c r="B14" s="56" t="s">
        <v>31</v>
      </c>
      <c r="C14" s="57" t="s">
        <v>26</v>
      </c>
      <c r="D14" s="58" t="s">
        <v>32</v>
      </c>
      <c r="E14" s="59"/>
      <c r="F14" s="60"/>
      <c r="G14" s="60"/>
      <c r="H14" s="60"/>
      <c r="I14" s="60"/>
      <c r="J14" s="60"/>
      <c r="K14" s="60"/>
      <c r="L14" s="60"/>
      <c r="M14" s="60"/>
      <c r="N14" s="60"/>
      <c r="O14" s="60"/>
      <c r="P14" s="60"/>
      <c r="Q14" s="61"/>
      <c r="R14" s="61"/>
      <c r="S14" s="61"/>
      <c r="T14" s="61"/>
      <c r="U14" s="61"/>
      <c r="V14" s="62"/>
    </row>
    <row r="15" customFormat="false" ht="32" hidden="false" customHeight="false" outlineLevel="0" collapsed="false">
      <c r="A15" s="48"/>
      <c r="B15" s="56" t="s">
        <v>33</v>
      </c>
      <c r="C15" s="63" t="s">
        <v>22</v>
      </c>
      <c r="D15" s="58" t="s">
        <v>34</v>
      </c>
      <c r="E15" s="59" t="s">
        <v>35</v>
      </c>
      <c r="F15" s="60"/>
      <c r="G15" s="60"/>
      <c r="H15" s="60"/>
      <c r="I15" s="60"/>
      <c r="J15" s="60"/>
      <c r="K15" s="60"/>
      <c r="L15" s="60"/>
      <c r="M15" s="60"/>
      <c r="N15" s="60"/>
      <c r="O15" s="60"/>
      <c r="P15" s="60"/>
      <c r="Q15" s="61"/>
      <c r="R15" s="61"/>
      <c r="S15" s="61"/>
      <c r="T15" s="61"/>
      <c r="U15" s="61"/>
      <c r="V15" s="62"/>
    </row>
    <row r="16" customFormat="false" ht="16" hidden="false" customHeight="false" outlineLevel="0" collapsed="false">
      <c r="A16" s="48"/>
      <c r="B16" s="56" t="s">
        <v>36</v>
      </c>
      <c r="C16" s="63" t="s">
        <v>22</v>
      </c>
      <c r="D16" s="58" t="s">
        <v>37</v>
      </c>
      <c r="E16" s="59" t="s">
        <v>38</v>
      </c>
      <c r="F16" s="60"/>
      <c r="G16" s="60"/>
      <c r="H16" s="60"/>
      <c r="I16" s="60"/>
      <c r="J16" s="60"/>
      <c r="K16" s="60"/>
      <c r="L16" s="60"/>
      <c r="M16" s="60"/>
      <c r="N16" s="60"/>
      <c r="O16" s="60"/>
      <c r="P16" s="60"/>
      <c r="Q16" s="61"/>
      <c r="R16" s="61"/>
      <c r="S16" s="61"/>
      <c r="T16" s="61"/>
      <c r="U16" s="61"/>
      <c r="V16" s="62"/>
    </row>
    <row r="17" customFormat="false" ht="16" hidden="false" customHeight="false" outlineLevel="0" collapsed="false">
      <c r="A17" s="48"/>
      <c r="B17" s="56" t="s">
        <v>39</v>
      </c>
      <c r="C17" s="63" t="s">
        <v>22</v>
      </c>
      <c r="D17" s="58" t="s">
        <v>40</v>
      </c>
      <c r="E17" s="59" t="s">
        <v>41</v>
      </c>
      <c r="F17" s="60"/>
      <c r="G17" s="60"/>
      <c r="H17" s="60"/>
      <c r="I17" s="60"/>
      <c r="J17" s="60"/>
      <c r="K17" s="60"/>
      <c r="L17" s="60"/>
      <c r="M17" s="60"/>
      <c r="N17" s="60"/>
      <c r="O17" s="60"/>
      <c r="P17" s="60"/>
      <c r="Q17" s="61"/>
      <c r="R17" s="61"/>
      <c r="S17" s="61"/>
      <c r="T17" s="61"/>
      <c r="U17" s="61"/>
      <c r="V17" s="62"/>
    </row>
    <row r="18" customFormat="false" ht="16" hidden="false" customHeight="false" outlineLevel="0" collapsed="false">
      <c r="A18" s="48"/>
      <c r="B18" s="56" t="s">
        <v>42</v>
      </c>
      <c r="C18" s="63" t="s">
        <v>22</v>
      </c>
      <c r="D18" s="58" t="s">
        <v>43</v>
      </c>
      <c r="E18" s="59" t="n">
        <v>1002</v>
      </c>
      <c r="F18" s="60"/>
      <c r="G18" s="60"/>
      <c r="H18" s="60"/>
      <c r="I18" s="60"/>
      <c r="J18" s="60"/>
      <c r="K18" s="60"/>
      <c r="L18" s="60"/>
      <c r="M18" s="60"/>
      <c r="N18" s="60"/>
      <c r="O18" s="60"/>
      <c r="P18" s="60"/>
      <c r="Q18" s="61"/>
      <c r="R18" s="61"/>
      <c r="S18" s="61"/>
      <c r="T18" s="61"/>
      <c r="U18" s="61"/>
      <c r="V18" s="62"/>
    </row>
    <row r="19" customFormat="false" ht="16" hidden="false" customHeight="false" outlineLevel="0" collapsed="false">
      <c r="A19" s="48"/>
      <c r="B19" s="56" t="s">
        <v>44</v>
      </c>
      <c r="C19" s="63" t="s">
        <v>22</v>
      </c>
      <c r="D19" s="58" t="s">
        <v>45</v>
      </c>
      <c r="E19" s="59" t="s">
        <v>46</v>
      </c>
      <c r="F19" s="60"/>
      <c r="G19" s="60"/>
      <c r="H19" s="60"/>
      <c r="I19" s="60"/>
      <c r="J19" s="60"/>
      <c r="K19" s="60"/>
      <c r="L19" s="60"/>
      <c r="M19" s="60"/>
      <c r="N19" s="60"/>
      <c r="O19" s="60"/>
      <c r="P19" s="60"/>
      <c r="Q19" s="61"/>
      <c r="R19" s="61"/>
      <c r="S19" s="61"/>
      <c r="T19" s="61"/>
      <c r="U19" s="61"/>
      <c r="V19" s="62"/>
    </row>
    <row r="20" customFormat="false" ht="16" hidden="false" customHeight="false" outlineLevel="0" collapsed="false">
      <c r="A20" s="48"/>
      <c r="B20" s="56" t="s">
        <v>47</v>
      </c>
      <c r="C20" s="63" t="s">
        <v>22</v>
      </c>
      <c r="D20" s="58" t="s">
        <v>48</v>
      </c>
      <c r="E20" s="64" t="s">
        <v>49</v>
      </c>
      <c r="F20" s="60"/>
      <c r="G20" s="60"/>
      <c r="H20" s="60"/>
      <c r="I20" s="60"/>
      <c r="J20" s="60"/>
      <c r="K20" s="60"/>
      <c r="L20" s="60"/>
      <c r="M20" s="60"/>
      <c r="N20" s="60"/>
      <c r="O20" s="60"/>
      <c r="P20" s="60"/>
      <c r="Q20" s="61"/>
      <c r="R20" s="61"/>
      <c r="S20" s="61"/>
      <c r="T20" s="61"/>
      <c r="U20" s="61"/>
      <c r="V20" s="62"/>
    </row>
    <row r="21" customFormat="false" ht="32" hidden="false" customHeight="false" outlineLevel="0" collapsed="false">
      <c r="A21" s="48"/>
      <c r="B21" s="56" t="s">
        <v>50</v>
      </c>
      <c r="C21" s="57" t="s">
        <v>26</v>
      </c>
      <c r="D21" s="58" t="s">
        <v>51</v>
      </c>
      <c r="E21" s="59"/>
      <c r="F21" s="60"/>
      <c r="G21" s="60"/>
      <c r="H21" s="60"/>
      <c r="I21" s="60"/>
      <c r="J21" s="60"/>
      <c r="K21" s="60"/>
      <c r="L21" s="60"/>
      <c r="M21" s="60"/>
      <c r="N21" s="60"/>
      <c r="O21" s="60"/>
      <c r="P21" s="60"/>
      <c r="Q21" s="61"/>
      <c r="R21" s="61"/>
      <c r="S21" s="61"/>
      <c r="T21" s="61"/>
      <c r="U21" s="61"/>
      <c r="V21" s="62"/>
    </row>
    <row r="22" customFormat="false" ht="16" hidden="false" customHeight="false" outlineLevel="0" collapsed="false">
      <c r="A22" s="48"/>
      <c r="B22" s="56" t="s">
        <v>52</v>
      </c>
      <c r="C22" s="63" t="s">
        <v>22</v>
      </c>
      <c r="D22" s="58" t="s">
        <v>53</v>
      </c>
      <c r="E22" s="59" t="s">
        <v>54</v>
      </c>
      <c r="F22" s="60"/>
      <c r="G22" s="60"/>
      <c r="H22" s="60"/>
      <c r="I22" s="60"/>
      <c r="J22" s="60"/>
      <c r="K22" s="60"/>
      <c r="L22" s="60"/>
      <c r="M22" s="60"/>
      <c r="N22" s="60"/>
      <c r="O22" s="60"/>
      <c r="P22" s="60"/>
      <c r="Q22" s="61"/>
      <c r="R22" s="61"/>
      <c r="S22" s="61"/>
      <c r="T22" s="61"/>
      <c r="U22" s="61"/>
      <c r="V22" s="62"/>
    </row>
    <row r="23" customFormat="false" ht="16" hidden="false" customHeight="false" outlineLevel="0" collapsed="false">
      <c r="A23" s="48"/>
      <c r="B23" s="56" t="s">
        <v>55</v>
      </c>
      <c r="C23" s="57" t="s">
        <v>26</v>
      </c>
      <c r="D23" s="58" t="s">
        <v>56</v>
      </c>
      <c r="E23" s="59"/>
      <c r="F23" s="60"/>
      <c r="G23" s="60"/>
      <c r="H23" s="60"/>
      <c r="I23" s="60"/>
      <c r="J23" s="60"/>
      <c r="K23" s="60"/>
      <c r="L23" s="60"/>
      <c r="M23" s="60"/>
      <c r="N23" s="60"/>
      <c r="O23" s="60"/>
      <c r="P23" s="60"/>
      <c r="Q23" s="61"/>
      <c r="R23" s="61"/>
      <c r="S23" s="61"/>
      <c r="T23" s="61"/>
      <c r="U23" s="61"/>
      <c r="V23" s="62"/>
    </row>
    <row r="24" customFormat="false" ht="16" hidden="false" customHeight="false" outlineLevel="0" collapsed="false">
      <c r="A24" s="48"/>
      <c r="B24" s="56" t="s">
        <v>57</v>
      </c>
      <c r="C24" s="57" t="s">
        <v>26</v>
      </c>
      <c r="D24" s="58" t="s">
        <v>58</v>
      </c>
      <c r="E24" s="59"/>
      <c r="F24" s="60"/>
      <c r="G24" s="60"/>
      <c r="H24" s="60"/>
      <c r="I24" s="60"/>
      <c r="J24" s="60"/>
      <c r="K24" s="60"/>
      <c r="L24" s="60"/>
      <c r="M24" s="60"/>
      <c r="N24" s="60"/>
      <c r="O24" s="60"/>
      <c r="P24" s="60"/>
      <c r="Q24" s="61"/>
      <c r="R24" s="61"/>
      <c r="S24" s="61"/>
      <c r="T24" s="61"/>
      <c r="U24" s="61"/>
      <c r="V24" s="62"/>
    </row>
    <row r="25" customFormat="false" ht="16" hidden="false" customHeight="false" outlineLevel="0" collapsed="false">
      <c r="A25" s="48"/>
      <c r="B25" s="56" t="s">
        <v>59</v>
      </c>
      <c r="C25" s="63" t="s">
        <v>22</v>
      </c>
      <c r="D25" s="58" t="s">
        <v>60</v>
      </c>
      <c r="E25" s="59" t="s">
        <v>61</v>
      </c>
      <c r="F25" s="60"/>
      <c r="G25" s="60"/>
      <c r="H25" s="60"/>
      <c r="I25" s="60"/>
      <c r="J25" s="60"/>
      <c r="K25" s="60"/>
      <c r="L25" s="60"/>
      <c r="M25" s="60"/>
      <c r="N25" s="60"/>
      <c r="O25" s="60"/>
      <c r="P25" s="60"/>
      <c r="Q25" s="61"/>
      <c r="R25" s="61"/>
      <c r="S25" s="61"/>
      <c r="T25" s="61"/>
      <c r="U25" s="61"/>
      <c r="V25" s="62"/>
    </row>
    <row r="26" customFormat="false" ht="16" hidden="false" customHeight="false" outlineLevel="0" collapsed="false">
      <c r="A26" s="48"/>
      <c r="B26" s="56" t="s">
        <v>62</v>
      </c>
      <c r="C26" s="63" t="s">
        <v>22</v>
      </c>
      <c r="D26" s="58" t="s">
        <v>63</v>
      </c>
      <c r="E26" s="64" t="s">
        <v>64</v>
      </c>
      <c r="F26" s="60"/>
      <c r="G26" s="60"/>
      <c r="H26" s="60"/>
      <c r="I26" s="60"/>
      <c r="J26" s="60"/>
      <c r="K26" s="60"/>
      <c r="L26" s="60"/>
      <c r="M26" s="60"/>
      <c r="N26" s="60"/>
      <c r="O26" s="60"/>
      <c r="P26" s="60"/>
      <c r="Q26" s="61"/>
      <c r="R26" s="61"/>
      <c r="S26" s="61"/>
      <c r="T26" s="61"/>
      <c r="U26" s="61"/>
      <c r="V26" s="62"/>
    </row>
    <row r="27" customFormat="false" ht="16" hidden="false" customHeight="false" outlineLevel="0" collapsed="false">
      <c r="A27" s="48"/>
      <c r="B27" s="56" t="s">
        <v>65</v>
      </c>
      <c r="C27" s="63" t="s">
        <v>22</v>
      </c>
      <c r="D27" s="58" t="s">
        <v>66</v>
      </c>
      <c r="E27" s="59" t="s">
        <v>67</v>
      </c>
      <c r="F27" s="60"/>
      <c r="G27" s="60"/>
      <c r="H27" s="60"/>
      <c r="I27" s="60"/>
      <c r="J27" s="60"/>
      <c r="K27" s="60"/>
      <c r="L27" s="60"/>
      <c r="M27" s="60"/>
      <c r="N27" s="60"/>
      <c r="O27" s="60"/>
      <c r="P27" s="60"/>
      <c r="Q27" s="61"/>
      <c r="R27" s="61"/>
      <c r="S27" s="61"/>
      <c r="T27" s="61"/>
      <c r="U27" s="61"/>
      <c r="V27" s="62"/>
    </row>
    <row r="28" customFormat="false" ht="112" hidden="false" customHeight="false" outlineLevel="0" collapsed="false">
      <c r="A28" s="48"/>
      <c r="B28" s="56" t="s">
        <v>68</v>
      </c>
      <c r="C28" s="63" t="s">
        <v>22</v>
      </c>
      <c r="D28" s="65" t="s">
        <v>69</v>
      </c>
      <c r="E28" s="59" t="s">
        <v>70</v>
      </c>
      <c r="F28" s="60"/>
      <c r="G28" s="60"/>
      <c r="H28" s="60"/>
      <c r="I28" s="60"/>
      <c r="J28" s="60"/>
      <c r="K28" s="60"/>
      <c r="L28" s="60"/>
      <c r="M28" s="60"/>
      <c r="N28" s="60"/>
      <c r="O28" s="60"/>
      <c r="P28" s="60"/>
      <c r="Q28" s="61"/>
      <c r="R28" s="61"/>
      <c r="S28" s="61"/>
      <c r="T28" s="61"/>
      <c r="U28" s="61"/>
      <c r="V28" s="62"/>
    </row>
    <row r="29" customFormat="false" ht="32" hidden="false" customHeight="false" outlineLevel="0" collapsed="false">
      <c r="A29" s="48"/>
      <c r="B29" s="56" t="s">
        <v>71</v>
      </c>
      <c r="C29" s="63" t="s">
        <v>22</v>
      </c>
      <c r="D29" s="65" t="s">
        <v>72</v>
      </c>
      <c r="E29" s="59" t="s">
        <v>73</v>
      </c>
      <c r="F29" s="60"/>
      <c r="G29" s="60"/>
      <c r="H29" s="60"/>
      <c r="I29" s="60"/>
      <c r="J29" s="60"/>
      <c r="K29" s="60"/>
      <c r="L29" s="60"/>
      <c r="M29" s="60"/>
      <c r="N29" s="60"/>
      <c r="O29" s="60"/>
      <c r="P29" s="60"/>
      <c r="Q29" s="61"/>
      <c r="R29" s="61"/>
      <c r="S29" s="61"/>
      <c r="T29" s="61"/>
      <c r="U29" s="61"/>
      <c r="V29" s="62"/>
    </row>
    <row r="30" customFormat="false" ht="32" hidden="false" customHeight="false" outlineLevel="0" collapsed="false">
      <c r="A30" s="66" t="s">
        <v>74</v>
      </c>
      <c r="B30" s="56" t="s">
        <v>75</v>
      </c>
      <c r="C30" s="63" t="s">
        <v>22</v>
      </c>
      <c r="D30" s="58" t="s">
        <v>76</v>
      </c>
      <c r="E30" s="59" t="s">
        <v>77</v>
      </c>
      <c r="F30" s="60"/>
      <c r="G30" s="60"/>
      <c r="H30" s="60"/>
      <c r="I30" s="60"/>
      <c r="J30" s="60"/>
      <c r="K30" s="60"/>
      <c r="L30" s="60"/>
      <c r="M30" s="60"/>
      <c r="N30" s="60"/>
      <c r="O30" s="60"/>
      <c r="P30" s="60"/>
      <c r="Q30" s="61"/>
      <c r="R30" s="61"/>
      <c r="S30" s="61"/>
      <c r="T30" s="61"/>
      <c r="U30" s="61"/>
      <c r="V30" s="62"/>
    </row>
    <row r="31" customFormat="false" ht="16" hidden="false" customHeight="false" outlineLevel="0" collapsed="false">
      <c r="A31" s="66"/>
      <c r="B31" s="56" t="s">
        <v>78</v>
      </c>
      <c r="C31" s="63" t="s">
        <v>22</v>
      </c>
      <c r="D31" s="58" t="s">
        <v>79</v>
      </c>
      <c r="E31" s="59" t="s">
        <v>80</v>
      </c>
      <c r="F31" s="60" t="s">
        <v>81</v>
      </c>
      <c r="G31" s="60" t="s">
        <v>82</v>
      </c>
      <c r="H31" s="60"/>
      <c r="I31" s="60"/>
      <c r="J31" s="60"/>
      <c r="K31" s="60"/>
      <c r="L31" s="60"/>
      <c r="M31" s="60"/>
      <c r="N31" s="60"/>
      <c r="O31" s="60"/>
      <c r="P31" s="60"/>
      <c r="Q31" s="61"/>
      <c r="R31" s="61"/>
      <c r="S31" s="61"/>
      <c r="T31" s="61"/>
      <c r="U31" s="61"/>
      <c r="V31" s="62"/>
    </row>
    <row r="32" s="71" customFormat="true" ht="32" hidden="false" customHeight="true" outlineLevel="0" collapsed="false">
      <c r="A32" s="67" t="s">
        <v>83</v>
      </c>
      <c r="B32" s="56" t="s">
        <v>84</v>
      </c>
      <c r="C32" s="63" t="s">
        <v>22</v>
      </c>
      <c r="D32" s="58" t="s">
        <v>85</v>
      </c>
      <c r="E32" s="59"/>
      <c r="F32" s="60"/>
      <c r="G32" s="60"/>
      <c r="H32" s="60"/>
      <c r="I32" s="60"/>
      <c r="J32" s="60"/>
      <c r="K32" s="60"/>
      <c r="L32" s="60"/>
      <c r="M32" s="60"/>
      <c r="N32" s="60"/>
      <c r="O32" s="60"/>
      <c r="P32" s="60"/>
      <c r="Q32" s="68"/>
      <c r="R32" s="68"/>
      <c r="S32" s="68"/>
      <c r="T32" s="68"/>
      <c r="U32" s="68"/>
      <c r="V32" s="69"/>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0"/>
      <c r="DD32" s="70"/>
      <c r="DE32" s="70"/>
      <c r="DF32" s="70"/>
      <c r="DG32" s="70"/>
      <c r="DH32" s="70"/>
      <c r="DI32" s="70"/>
      <c r="DJ32" s="70"/>
      <c r="DK32" s="70"/>
      <c r="DL32" s="70"/>
      <c r="DM32" s="70"/>
      <c r="DN32" s="70"/>
      <c r="DO32" s="70"/>
      <c r="DP32" s="70"/>
      <c r="DQ32" s="70"/>
      <c r="DR32" s="70"/>
      <c r="DS32" s="70"/>
      <c r="DT32" s="70"/>
      <c r="DU32" s="70"/>
      <c r="DV32" s="70"/>
      <c r="DW32" s="70"/>
      <c r="DX32" s="70"/>
      <c r="DY32" s="70"/>
      <c r="DZ32" s="70"/>
      <c r="EA32" s="70"/>
      <c r="EB32" s="70"/>
      <c r="EC32" s="70"/>
      <c r="ED32" s="70"/>
      <c r="EE32" s="70"/>
      <c r="EF32" s="70"/>
      <c r="EG32" s="70"/>
      <c r="EH32" s="70"/>
      <c r="EI32" s="70"/>
      <c r="EJ32" s="70"/>
      <c r="EK32" s="70"/>
      <c r="EL32" s="70"/>
      <c r="EM32" s="70"/>
      <c r="EN32" s="70"/>
      <c r="EO32" s="70"/>
      <c r="EP32" s="70"/>
      <c r="EQ32" s="70"/>
      <c r="ER32" s="70"/>
      <c r="ES32" s="70"/>
      <c r="ET32" s="70"/>
      <c r="EU32" s="70"/>
      <c r="EV32" s="70"/>
      <c r="EW32" s="70"/>
      <c r="EX32" s="70"/>
      <c r="EY32" s="70"/>
      <c r="EZ32" s="70"/>
      <c r="FA32" s="70"/>
      <c r="FB32" s="70"/>
      <c r="FC32" s="70"/>
      <c r="FD32" s="70"/>
      <c r="FE32" s="70"/>
      <c r="FF32" s="70"/>
      <c r="FG32" s="70"/>
      <c r="FH32" s="70"/>
      <c r="FI32" s="70"/>
      <c r="FJ32" s="70"/>
      <c r="FK32" s="70"/>
      <c r="FL32" s="70"/>
      <c r="FM32" s="70"/>
      <c r="FN32" s="70"/>
      <c r="FO32" s="70"/>
      <c r="FP32" s="70"/>
      <c r="FQ32" s="70"/>
      <c r="FR32" s="70"/>
      <c r="FS32" s="70"/>
      <c r="FT32" s="70"/>
      <c r="FU32" s="70"/>
      <c r="FV32" s="70"/>
      <c r="FW32" s="70"/>
      <c r="FX32" s="70"/>
      <c r="FY32" s="70"/>
      <c r="FZ32" s="70"/>
      <c r="GA32" s="70"/>
      <c r="GB32" s="70"/>
      <c r="GC32" s="70"/>
      <c r="GD32" s="70"/>
      <c r="GE32" s="70"/>
      <c r="GF32" s="70"/>
      <c r="GG32" s="70"/>
      <c r="GH32" s="70"/>
      <c r="GI32" s="70"/>
      <c r="GJ32" s="70"/>
      <c r="GK32" s="70"/>
      <c r="GL32" s="70"/>
      <c r="GM32" s="70"/>
      <c r="GN32" s="70"/>
      <c r="GO32" s="70"/>
      <c r="GP32" s="70"/>
      <c r="GQ32" s="70"/>
      <c r="GR32" s="70"/>
      <c r="GS32" s="70"/>
      <c r="GT32" s="70"/>
      <c r="GU32" s="70"/>
      <c r="GV32" s="70"/>
      <c r="GW32" s="70"/>
      <c r="GX32" s="70"/>
      <c r="GY32" s="70"/>
      <c r="GZ32" s="70"/>
      <c r="HA32" s="70"/>
      <c r="HB32" s="70"/>
      <c r="HC32" s="70"/>
      <c r="HD32" s="70"/>
      <c r="HE32" s="70"/>
      <c r="HF32" s="70"/>
      <c r="HG32" s="70"/>
      <c r="HH32" s="70"/>
      <c r="HI32" s="70"/>
      <c r="HJ32" s="70"/>
      <c r="HK32" s="70"/>
      <c r="HL32" s="70"/>
      <c r="HM32" s="70"/>
      <c r="HN32" s="70"/>
      <c r="HO32" s="70"/>
      <c r="HP32" s="70"/>
      <c r="HQ32" s="70"/>
      <c r="HR32" s="70"/>
      <c r="HS32" s="70"/>
      <c r="HT32" s="70"/>
      <c r="HU32" s="70"/>
      <c r="HV32" s="70"/>
      <c r="HW32" s="70"/>
      <c r="HX32" s="70"/>
      <c r="HY32" s="70"/>
      <c r="HZ32" s="70"/>
    </row>
    <row r="33" s="71" customFormat="true" ht="16" hidden="false" customHeight="false" outlineLevel="0" collapsed="false">
      <c r="A33" s="67"/>
      <c r="B33" s="56" t="s">
        <v>86</v>
      </c>
      <c r="C33" s="63" t="s">
        <v>22</v>
      </c>
      <c r="D33" s="58" t="s">
        <v>87</v>
      </c>
      <c r="E33" s="59"/>
      <c r="F33" s="60"/>
      <c r="G33" s="60"/>
      <c r="H33" s="60"/>
      <c r="I33" s="60"/>
      <c r="J33" s="60"/>
      <c r="K33" s="60"/>
      <c r="L33" s="60"/>
      <c r="M33" s="60"/>
      <c r="N33" s="60"/>
      <c r="O33" s="60"/>
      <c r="P33" s="60"/>
      <c r="Q33" s="68"/>
      <c r="R33" s="68"/>
      <c r="S33" s="68"/>
      <c r="T33" s="68"/>
      <c r="U33" s="68"/>
      <c r="V33" s="69"/>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c r="DF33" s="70"/>
      <c r="DG33" s="70"/>
      <c r="DH33" s="70"/>
      <c r="DI33" s="70"/>
      <c r="DJ33" s="70"/>
      <c r="DK33" s="70"/>
      <c r="DL33" s="70"/>
      <c r="DM33" s="70"/>
      <c r="DN33" s="70"/>
      <c r="DO33" s="70"/>
      <c r="DP33" s="70"/>
      <c r="DQ33" s="70"/>
      <c r="DR33" s="70"/>
      <c r="DS33" s="70"/>
      <c r="DT33" s="70"/>
      <c r="DU33" s="70"/>
      <c r="DV33" s="70"/>
      <c r="DW33" s="70"/>
      <c r="DX33" s="70"/>
      <c r="DY33" s="70"/>
      <c r="DZ33" s="70"/>
      <c r="EA33" s="70"/>
      <c r="EB33" s="70"/>
      <c r="EC33" s="70"/>
      <c r="ED33" s="70"/>
      <c r="EE33" s="70"/>
      <c r="EF33" s="70"/>
      <c r="EG33" s="70"/>
      <c r="EH33" s="70"/>
      <c r="EI33" s="70"/>
      <c r="EJ33" s="70"/>
      <c r="EK33" s="70"/>
      <c r="EL33" s="70"/>
      <c r="EM33" s="70"/>
      <c r="EN33" s="70"/>
      <c r="EO33" s="70"/>
      <c r="EP33" s="70"/>
      <c r="EQ33" s="70"/>
      <c r="ER33" s="70"/>
      <c r="ES33" s="70"/>
      <c r="ET33" s="70"/>
      <c r="EU33" s="70"/>
      <c r="EV33" s="70"/>
      <c r="EW33" s="70"/>
      <c r="EX33" s="70"/>
      <c r="EY33" s="70"/>
      <c r="EZ33" s="70"/>
      <c r="FA33" s="70"/>
      <c r="FB33" s="70"/>
      <c r="FC33" s="70"/>
      <c r="FD33" s="70"/>
      <c r="FE33" s="70"/>
      <c r="FF33" s="70"/>
      <c r="FG33" s="70"/>
      <c r="FH33" s="70"/>
      <c r="FI33" s="70"/>
      <c r="FJ33" s="70"/>
      <c r="FK33" s="70"/>
      <c r="FL33" s="70"/>
      <c r="FM33" s="70"/>
      <c r="FN33" s="70"/>
      <c r="FO33" s="70"/>
      <c r="FP33" s="70"/>
      <c r="FQ33" s="70"/>
      <c r="FR33" s="70"/>
      <c r="FS33" s="70"/>
      <c r="FT33" s="70"/>
      <c r="FU33" s="70"/>
      <c r="FV33" s="70"/>
      <c r="FW33" s="70"/>
      <c r="FX33" s="70"/>
      <c r="FY33" s="70"/>
      <c r="FZ33" s="70"/>
      <c r="GA33" s="70"/>
      <c r="GB33" s="70"/>
      <c r="GC33" s="70"/>
      <c r="GD33" s="70"/>
      <c r="GE33" s="70"/>
      <c r="GF33" s="70"/>
      <c r="GG33" s="70"/>
      <c r="GH33" s="70"/>
      <c r="GI33" s="70"/>
      <c r="GJ33" s="70"/>
      <c r="GK33" s="70"/>
      <c r="GL33" s="70"/>
      <c r="GM33" s="70"/>
      <c r="GN33" s="70"/>
      <c r="GO33" s="70"/>
      <c r="GP33" s="70"/>
      <c r="GQ33" s="70"/>
      <c r="GR33" s="70"/>
      <c r="GS33" s="70"/>
      <c r="GT33" s="70"/>
      <c r="GU33" s="70"/>
      <c r="GV33" s="70"/>
      <c r="GW33" s="70"/>
      <c r="GX33" s="70"/>
      <c r="GY33" s="70"/>
      <c r="GZ33" s="70"/>
      <c r="HA33" s="70"/>
      <c r="HB33" s="70"/>
      <c r="HC33" s="70"/>
      <c r="HD33" s="70"/>
      <c r="HE33" s="70"/>
      <c r="HF33" s="70"/>
      <c r="HG33" s="70"/>
      <c r="HH33" s="70"/>
      <c r="HI33" s="70"/>
      <c r="HJ33" s="70"/>
      <c r="HK33" s="70"/>
      <c r="HL33" s="70"/>
      <c r="HM33" s="70"/>
      <c r="HN33" s="70"/>
      <c r="HO33" s="70"/>
      <c r="HP33" s="70"/>
      <c r="HQ33" s="70"/>
      <c r="HR33" s="70"/>
      <c r="HS33" s="70"/>
      <c r="HT33" s="70"/>
      <c r="HU33" s="70"/>
      <c r="HV33" s="70"/>
      <c r="HW33" s="70"/>
      <c r="HX33" s="70"/>
      <c r="HY33" s="70"/>
      <c r="HZ33" s="70"/>
    </row>
    <row r="34" s="71" customFormat="true" ht="32" hidden="false" customHeight="false" outlineLevel="0" collapsed="false">
      <c r="A34" s="67"/>
      <c r="B34" s="56" t="s">
        <v>88</v>
      </c>
      <c r="C34" s="63" t="s">
        <v>22</v>
      </c>
      <c r="D34" s="58" t="s">
        <v>89</v>
      </c>
      <c r="E34" s="72" t="n">
        <v>41426</v>
      </c>
      <c r="F34" s="60"/>
      <c r="G34" s="60"/>
      <c r="H34" s="60"/>
      <c r="I34" s="60"/>
      <c r="J34" s="60"/>
      <c r="K34" s="60"/>
      <c r="L34" s="60"/>
      <c r="M34" s="60"/>
      <c r="N34" s="60"/>
      <c r="O34" s="60"/>
      <c r="P34" s="60"/>
      <c r="Q34" s="68"/>
      <c r="R34" s="68"/>
      <c r="S34" s="68"/>
      <c r="T34" s="68"/>
      <c r="U34" s="68"/>
      <c r="V34" s="69"/>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0"/>
      <c r="DD34" s="70"/>
      <c r="DE34" s="70"/>
      <c r="DF34" s="70"/>
      <c r="DG34" s="70"/>
      <c r="DH34" s="70"/>
      <c r="DI34" s="70"/>
      <c r="DJ34" s="70"/>
      <c r="DK34" s="70"/>
      <c r="DL34" s="70"/>
      <c r="DM34" s="70"/>
      <c r="DN34" s="70"/>
      <c r="DO34" s="70"/>
      <c r="DP34" s="70"/>
      <c r="DQ34" s="70"/>
      <c r="DR34" s="70"/>
      <c r="DS34" s="70"/>
      <c r="DT34" s="70"/>
      <c r="DU34" s="70"/>
      <c r="DV34" s="70"/>
      <c r="DW34" s="70"/>
      <c r="DX34" s="70"/>
      <c r="DY34" s="70"/>
      <c r="DZ34" s="70"/>
      <c r="EA34" s="70"/>
      <c r="EB34" s="70"/>
      <c r="EC34" s="70"/>
      <c r="ED34" s="70"/>
      <c r="EE34" s="70"/>
      <c r="EF34" s="70"/>
      <c r="EG34" s="70"/>
      <c r="EH34" s="70"/>
      <c r="EI34" s="70"/>
      <c r="EJ34" s="70"/>
      <c r="EK34" s="70"/>
      <c r="EL34" s="70"/>
      <c r="EM34" s="70"/>
      <c r="EN34" s="70"/>
      <c r="EO34" s="70"/>
      <c r="EP34" s="70"/>
      <c r="EQ34" s="70"/>
      <c r="ER34" s="70"/>
      <c r="ES34" s="70"/>
      <c r="ET34" s="70"/>
      <c r="EU34" s="70"/>
      <c r="EV34" s="70"/>
      <c r="EW34" s="70"/>
      <c r="EX34" s="70"/>
      <c r="EY34" s="70"/>
      <c r="EZ34" s="70"/>
      <c r="FA34" s="70"/>
      <c r="FB34" s="70"/>
      <c r="FC34" s="70"/>
      <c r="FD34" s="70"/>
      <c r="FE34" s="70"/>
      <c r="FF34" s="70"/>
      <c r="FG34" s="70"/>
      <c r="FH34" s="70"/>
      <c r="FI34" s="70"/>
      <c r="FJ34" s="70"/>
      <c r="FK34" s="70"/>
      <c r="FL34" s="70"/>
      <c r="FM34" s="70"/>
      <c r="FN34" s="70"/>
      <c r="FO34" s="70"/>
      <c r="FP34" s="70"/>
      <c r="FQ34" s="70"/>
      <c r="FR34" s="70"/>
      <c r="FS34" s="70"/>
      <c r="FT34" s="70"/>
      <c r="FU34" s="70"/>
      <c r="FV34" s="70"/>
      <c r="FW34" s="70"/>
      <c r="FX34" s="70"/>
      <c r="FY34" s="70"/>
      <c r="FZ34" s="70"/>
      <c r="GA34" s="70"/>
      <c r="GB34" s="70"/>
      <c r="GC34" s="70"/>
      <c r="GD34" s="70"/>
      <c r="GE34" s="70"/>
      <c r="GF34" s="70"/>
      <c r="GG34" s="70"/>
      <c r="GH34" s="70"/>
      <c r="GI34" s="70"/>
      <c r="GJ34" s="70"/>
      <c r="GK34" s="70"/>
      <c r="GL34" s="70"/>
      <c r="GM34" s="70"/>
      <c r="GN34" s="70"/>
      <c r="GO34" s="70"/>
      <c r="GP34" s="70"/>
      <c r="GQ34" s="70"/>
      <c r="GR34" s="70"/>
      <c r="GS34" s="70"/>
      <c r="GT34" s="70"/>
      <c r="GU34" s="70"/>
      <c r="GV34" s="70"/>
      <c r="GW34" s="70"/>
      <c r="GX34" s="70"/>
      <c r="GY34" s="70"/>
      <c r="GZ34" s="70"/>
      <c r="HA34" s="70"/>
      <c r="HB34" s="70"/>
      <c r="HC34" s="70"/>
      <c r="HD34" s="70"/>
      <c r="HE34" s="70"/>
      <c r="HF34" s="70"/>
      <c r="HG34" s="70"/>
      <c r="HH34" s="70"/>
      <c r="HI34" s="70"/>
      <c r="HJ34" s="70"/>
      <c r="HK34" s="70"/>
      <c r="HL34" s="70"/>
      <c r="HM34" s="70"/>
      <c r="HN34" s="70"/>
      <c r="HO34" s="70"/>
      <c r="HP34" s="70"/>
      <c r="HQ34" s="70"/>
      <c r="HR34" s="70"/>
      <c r="HS34" s="70"/>
      <c r="HT34" s="70"/>
      <c r="HU34" s="70"/>
      <c r="HV34" s="70"/>
      <c r="HW34" s="70"/>
      <c r="HX34" s="70"/>
      <c r="HY34" s="70"/>
      <c r="HZ34" s="70"/>
    </row>
    <row r="35" s="71" customFormat="true" ht="32" hidden="false" customHeight="false" outlineLevel="0" collapsed="false">
      <c r="A35" s="67"/>
      <c r="B35" s="56" t="s">
        <v>90</v>
      </c>
      <c r="C35" s="63" t="s">
        <v>22</v>
      </c>
      <c r="D35" s="58" t="s">
        <v>91</v>
      </c>
      <c r="E35" s="72" t="n">
        <v>42705</v>
      </c>
      <c r="F35" s="60"/>
      <c r="G35" s="60"/>
      <c r="H35" s="60"/>
      <c r="I35" s="60"/>
      <c r="J35" s="60"/>
      <c r="K35" s="60"/>
      <c r="L35" s="60"/>
      <c r="M35" s="60"/>
      <c r="N35" s="60"/>
      <c r="O35" s="60"/>
      <c r="P35" s="60"/>
      <c r="Q35" s="68"/>
      <c r="R35" s="68"/>
      <c r="S35" s="68"/>
      <c r="T35" s="68"/>
      <c r="U35" s="68"/>
      <c r="V35" s="69"/>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0"/>
      <c r="DD35" s="70"/>
      <c r="DE35" s="70"/>
      <c r="DF35" s="70"/>
      <c r="DG35" s="70"/>
      <c r="DH35" s="70"/>
      <c r="DI35" s="70"/>
      <c r="DJ35" s="70"/>
      <c r="DK35" s="70"/>
      <c r="DL35" s="70"/>
      <c r="DM35" s="70"/>
      <c r="DN35" s="70"/>
      <c r="DO35" s="70"/>
      <c r="DP35" s="70"/>
      <c r="DQ35" s="70"/>
      <c r="DR35" s="70"/>
      <c r="DS35" s="70"/>
      <c r="DT35" s="70"/>
      <c r="DU35" s="70"/>
      <c r="DV35" s="70"/>
      <c r="DW35" s="70"/>
      <c r="DX35" s="70"/>
      <c r="DY35" s="70"/>
      <c r="DZ35" s="70"/>
      <c r="EA35" s="70"/>
      <c r="EB35" s="70"/>
      <c r="EC35" s="70"/>
      <c r="ED35" s="70"/>
      <c r="EE35" s="70"/>
      <c r="EF35" s="70"/>
      <c r="EG35" s="70"/>
      <c r="EH35" s="70"/>
      <c r="EI35" s="70"/>
      <c r="EJ35" s="70"/>
      <c r="EK35" s="70"/>
      <c r="EL35" s="70"/>
      <c r="EM35" s="70"/>
      <c r="EN35" s="70"/>
      <c r="EO35" s="70"/>
      <c r="EP35" s="70"/>
      <c r="EQ35" s="70"/>
      <c r="ER35" s="70"/>
      <c r="ES35" s="70"/>
      <c r="ET35" s="70"/>
      <c r="EU35" s="70"/>
      <c r="EV35" s="70"/>
      <c r="EW35" s="70"/>
      <c r="EX35" s="70"/>
      <c r="EY35" s="70"/>
      <c r="EZ35" s="70"/>
      <c r="FA35" s="70"/>
      <c r="FB35" s="70"/>
      <c r="FC35" s="70"/>
      <c r="FD35" s="70"/>
      <c r="FE35" s="70"/>
      <c r="FF35" s="70"/>
      <c r="FG35" s="70"/>
      <c r="FH35" s="70"/>
      <c r="FI35" s="70"/>
      <c r="FJ35" s="70"/>
      <c r="FK35" s="70"/>
      <c r="FL35" s="70"/>
      <c r="FM35" s="70"/>
      <c r="FN35" s="70"/>
      <c r="FO35" s="70"/>
      <c r="FP35" s="70"/>
      <c r="FQ35" s="70"/>
      <c r="FR35" s="70"/>
      <c r="FS35" s="70"/>
      <c r="FT35" s="70"/>
      <c r="FU35" s="70"/>
      <c r="FV35" s="70"/>
      <c r="FW35" s="70"/>
      <c r="FX35" s="70"/>
      <c r="FY35" s="70"/>
      <c r="FZ35" s="70"/>
      <c r="GA35" s="70"/>
      <c r="GB35" s="70"/>
      <c r="GC35" s="70"/>
      <c r="GD35" s="70"/>
      <c r="GE35" s="70"/>
      <c r="GF35" s="70"/>
      <c r="GG35" s="70"/>
      <c r="GH35" s="70"/>
      <c r="GI35" s="70"/>
      <c r="GJ35" s="70"/>
      <c r="GK35" s="70"/>
      <c r="GL35" s="70"/>
      <c r="GM35" s="70"/>
      <c r="GN35" s="70"/>
      <c r="GO35" s="70"/>
      <c r="GP35" s="70"/>
      <c r="GQ35" s="70"/>
      <c r="GR35" s="70"/>
      <c r="GS35" s="70"/>
      <c r="GT35" s="70"/>
      <c r="GU35" s="70"/>
      <c r="GV35" s="70"/>
      <c r="GW35" s="70"/>
      <c r="GX35" s="70"/>
      <c r="GY35" s="70"/>
      <c r="GZ35" s="70"/>
      <c r="HA35" s="70"/>
      <c r="HB35" s="70"/>
      <c r="HC35" s="70"/>
      <c r="HD35" s="70"/>
      <c r="HE35" s="70"/>
      <c r="HF35" s="70"/>
      <c r="HG35" s="70"/>
      <c r="HH35" s="70"/>
      <c r="HI35" s="70"/>
      <c r="HJ35" s="70"/>
      <c r="HK35" s="70"/>
      <c r="HL35" s="70"/>
      <c r="HM35" s="70"/>
      <c r="HN35" s="70"/>
      <c r="HO35" s="70"/>
      <c r="HP35" s="70"/>
      <c r="HQ35" s="70"/>
      <c r="HR35" s="70"/>
      <c r="HS35" s="70"/>
      <c r="HT35" s="70"/>
      <c r="HU35" s="70"/>
      <c r="HV35" s="70"/>
      <c r="HW35" s="70"/>
      <c r="HX35" s="70"/>
      <c r="HY35" s="70"/>
      <c r="HZ35" s="70"/>
    </row>
    <row r="36" s="71" customFormat="true" ht="16" hidden="false" customHeight="false" outlineLevel="0" collapsed="false">
      <c r="A36" s="67"/>
      <c r="B36" s="56" t="s">
        <v>92</v>
      </c>
      <c r="C36" s="63" t="s">
        <v>22</v>
      </c>
      <c r="D36" s="58" t="s">
        <v>93</v>
      </c>
      <c r="E36" s="59" t="s">
        <v>94</v>
      </c>
      <c r="F36" s="60"/>
      <c r="G36" s="60"/>
      <c r="H36" s="60"/>
      <c r="I36" s="60"/>
      <c r="J36" s="60"/>
      <c r="K36" s="60"/>
      <c r="L36" s="60"/>
      <c r="M36" s="60"/>
      <c r="N36" s="60"/>
      <c r="O36" s="60"/>
      <c r="P36" s="60"/>
      <c r="Q36" s="68"/>
      <c r="R36" s="68"/>
      <c r="S36" s="68"/>
      <c r="T36" s="68"/>
      <c r="U36" s="68"/>
      <c r="V36" s="69"/>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row>
    <row r="37" s="71" customFormat="true" ht="32" hidden="false" customHeight="false" outlineLevel="0" collapsed="false">
      <c r="A37" s="67"/>
      <c r="B37" s="56" t="s">
        <v>95</v>
      </c>
      <c r="C37" s="63" t="s">
        <v>22</v>
      </c>
      <c r="D37" s="58" t="s">
        <v>96</v>
      </c>
      <c r="E37" s="59" t="s">
        <v>97</v>
      </c>
      <c r="F37" s="60"/>
      <c r="G37" s="60"/>
      <c r="H37" s="60"/>
      <c r="I37" s="60"/>
      <c r="J37" s="60"/>
      <c r="K37" s="60"/>
      <c r="L37" s="60"/>
      <c r="M37" s="60"/>
      <c r="N37" s="60"/>
      <c r="O37" s="60"/>
      <c r="P37" s="60"/>
      <c r="Q37" s="68"/>
      <c r="R37" s="68"/>
      <c r="S37" s="68"/>
      <c r="T37" s="68"/>
      <c r="U37" s="68"/>
      <c r="V37" s="69"/>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c r="DJ37" s="70"/>
      <c r="DK37" s="70"/>
      <c r="DL37" s="70"/>
      <c r="DM37" s="70"/>
      <c r="DN37" s="70"/>
      <c r="DO37" s="70"/>
      <c r="DP37" s="70"/>
      <c r="DQ37" s="70"/>
      <c r="DR37" s="70"/>
      <c r="DS37" s="70"/>
      <c r="DT37" s="70"/>
      <c r="DU37" s="70"/>
      <c r="DV37" s="70"/>
      <c r="DW37" s="70"/>
      <c r="DX37" s="70"/>
      <c r="DY37" s="70"/>
      <c r="DZ37" s="70"/>
      <c r="EA37" s="70"/>
      <c r="EB37" s="70"/>
      <c r="EC37" s="70"/>
      <c r="ED37" s="70"/>
      <c r="EE37" s="70"/>
      <c r="EF37" s="70"/>
      <c r="EG37" s="70"/>
      <c r="EH37" s="70"/>
      <c r="EI37" s="70"/>
      <c r="EJ37" s="70"/>
      <c r="EK37" s="70"/>
      <c r="EL37" s="70"/>
      <c r="EM37" s="70"/>
      <c r="EN37" s="70"/>
      <c r="EO37" s="70"/>
      <c r="EP37" s="70"/>
      <c r="EQ37" s="70"/>
      <c r="ER37" s="70"/>
      <c r="ES37" s="70"/>
      <c r="ET37" s="70"/>
      <c r="EU37" s="70"/>
      <c r="EV37" s="70"/>
      <c r="EW37" s="70"/>
      <c r="EX37" s="70"/>
      <c r="EY37" s="70"/>
      <c r="EZ37" s="70"/>
      <c r="FA37" s="70"/>
      <c r="FB37" s="70"/>
      <c r="FC37" s="70"/>
      <c r="FD37" s="70"/>
      <c r="FE37" s="70"/>
      <c r="FF37" s="70"/>
      <c r="FG37" s="70"/>
      <c r="FH37" s="70"/>
      <c r="FI37" s="70"/>
      <c r="FJ37" s="70"/>
      <c r="FK37" s="70"/>
      <c r="FL37" s="70"/>
      <c r="FM37" s="70"/>
      <c r="FN37" s="70"/>
      <c r="FO37" s="70"/>
      <c r="FP37" s="70"/>
      <c r="FQ37" s="70"/>
      <c r="FR37" s="70"/>
      <c r="FS37" s="70"/>
      <c r="FT37" s="70"/>
      <c r="FU37" s="70"/>
      <c r="FV37" s="70"/>
      <c r="FW37" s="70"/>
      <c r="FX37" s="70"/>
      <c r="FY37" s="70"/>
      <c r="FZ37" s="70"/>
      <c r="GA37" s="70"/>
      <c r="GB37" s="70"/>
      <c r="GC37" s="70"/>
      <c r="GD37" s="70"/>
      <c r="GE37" s="70"/>
      <c r="GF37" s="70"/>
      <c r="GG37" s="70"/>
      <c r="GH37" s="70"/>
      <c r="GI37" s="70"/>
      <c r="GJ37" s="70"/>
      <c r="GK37" s="70"/>
      <c r="GL37" s="70"/>
      <c r="GM37" s="70"/>
      <c r="GN37" s="70"/>
      <c r="GO37" s="70"/>
      <c r="GP37" s="70"/>
      <c r="GQ37" s="70"/>
      <c r="GR37" s="70"/>
      <c r="GS37" s="70"/>
      <c r="GT37" s="70"/>
      <c r="GU37" s="70"/>
      <c r="GV37" s="70"/>
      <c r="GW37" s="70"/>
      <c r="GX37" s="70"/>
      <c r="GY37" s="70"/>
      <c r="GZ37" s="70"/>
      <c r="HA37" s="70"/>
      <c r="HB37" s="70"/>
      <c r="HC37" s="70"/>
      <c r="HD37" s="70"/>
      <c r="HE37" s="70"/>
      <c r="HF37" s="70"/>
      <c r="HG37" s="70"/>
      <c r="HH37" s="70"/>
      <c r="HI37" s="70"/>
      <c r="HJ37" s="70"/>
      <c r="HK37" s="70"/>
      <c r="HL37" s="70"/>
      <c r="HM37" s="70"/>
      <c r="HN37" s="70"/>
      <c r="HO37" s="70"/>
      <c r="HP37" s="70"/>
      <c r="HQ37" s="70"/>
      <c r="HR37" s="70"/>
      <c r="HS37" s="70"/>
      <c r="HT37" s="70"/>
      <c r="HU37" s="70"/>
      <c r="HV37" s="70"/>
      <c r="HW37" s="70"/>
      <c r="HX37" s="70"/>
      <c r="HY37" s="70"/>
      <c r="HZ37" s="70"/>
    </row>
    <row r="38" s="71" customFormat="true" ht="32" hidden="false" customHeight="false" outlineLevel="0" collapsed="false">
      <c r="A38" s="67"/>
      <c r="B38" s="56" t="s">
        <v>98</v>
      </c>
      <c r="C38" s="63" t="s">
        <v>22</v>
      </c>
      <c r="D38" s="58" t="s">
        <v>99</v>
      </c>
      <c r="E38" s="59" t="s">
        <v>100</v>
      </c>
      <c r="F38" s="60"/>
      <c r="G38" s="60"/>
      <c r="H38" s="60"/>
      <c r="I38" s="60"/>
      <c r="J38" s="60"/>
      <c r="K38" s="60"/>
      <c r="L38" s="60"/>
      <c r="M38" s="60"/>
      <c r="N38" s="60"/>
      <c r="O38" s="60"/>
      <c r="P38" s="60"/>
      <c r="Q38" s="68"/>
      <c r="R38" s="68"/>
      <c r="S38" s="68"/>
      <c r="T38" s="68"/>
      <c r="U38" s="68"/>
      <c r="V38" s="69"/>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70"/>
      <c r="DF38" s="70"/>
      <c r="DG38" s="70"/>
      <c r="DH38" s="70"/>
      <c r="DI38" s="70"/>
      <c r="DJ38" s="70"/>
      <c r="DK38" s="70"/>
      <c r="DL38" s="70"/>
      <c r="DM38" s="70"/>
      <c r="DN38" s="70"/>
      <c r="DO38" s="70"/>
      <c r="DP38" s="70"/>
      <c r="DQ38" s="70"/>
      <c r="DR38" s="70"/>
      <c r="DS38" s="70"/>
      <c r="DT38" s="70"/>
      <c r="DU38" s="70"/>
      <c r="DV38" s="70"/>
      <c r="DW38" s="70"/>
      <c r="DX38" s="70"/>
      <c r="DY38" s="70"/>
      <c r="DZ38" s="70"/>
      <c r="EA38" s="70"/>
      <c r="EB38" s="70"/>
      <c r="EC38" s="70"/>
      <c r="ED38" s="70"/>
      <c r="EE38" s="70"/>
      <c r="EF38" s="70"/>
      <c r="EG38" s="70"/>
      <c r="EH38" s="70"/>
      <c r="EI38" s="70"/>
      <c r="EJ38" s="70"/>
      <c r="EK38" s="70"/>
      <c r="EL38" s="70"/>
      <c r="EM38" s="70"/>
      <c r="EN38" s="70"/>
      <c r="EO38" s="70"/>
      <c r="EP38" s="70"/>
      <c r="EQ38" s="70"/>
      <c r="ER38" s="70"/>
      <c r="ES38" s="70"/>
      <c r="ET38" s="70"/>
      <c r="EU38" s="70"/>
      <c r="EV38" s="70"/>
      <c r="EW38" s="70"/>
      <c r="EX38" s="70"/>
      <c r="EY38" s="70"/>
      <c r="EZ38" s="70"/>
      <c r="FA38" s="70"/>
      <c r="FB38" s="70"/>
      <c r="FC38" s="70"/>
      <c r="FD38" s="70"/>
      <c r="FE38" s="70"/>
      <c r="FF38" s="70"/>
      <c r="FG38" s="70"/>
      <c r="FH38" s="70"/>
      <c r="FI38" s="70"/>
      <c r="FJ38" s="70"/>
      <c r="FK38" s="70"/>
      <c r="FL38" s="70"/>
      <c r="FM38" s="70"/>
      <c r="FN38" s="70"/>
      <c r="FO38" s="70"/>
      <c r="FP38" s="70"/>
      <c r="FQ38" s="70"/>
      <c r="FR38" s="70"/>
      <c r="FS38" s="70"/>
      <c r="FT38" s="70"/>
      <c r="FU38" s="70"/>
      <c r="FV38" s="70"/>
      <c r="FW38" s="70"/>
      <c r="FX38" s="70"/>
      <c r="FY38" s="70"/>
      <c r="FZ38" s="70"/>
      <c r="GA38" s="70"/>
      <c r="GB38" s="70"/>
      <c r="GC38" s="70"/>
      <c r="GD38" s="70"/>
      <c r="GE38" s="70"/>
      <c r="GF38" s="70"/>
      <c r="GG38" s="70"/>
      <c r="GH38" s="70"/>
      <c r="GI38" s="70"/>
      <c r="GJ38" s="70"/>
      <c r="GK38" s="70"/>
      <c r="GL38" s="70"/>
      <c r="GM38" s="70"/>
      <c r="GN38" s="70"/>
      <c r="GO38" s="70"/>
      <c r="GP38" s="70"/>
      <c r="GQ38" s="70"/>
      <c r="GR38" s="70"/>
      <c r="GS38" s="70"/>
      <c r="GT38" s="70"/>
      <c r="GU38" s="70"/>
      <c r="GV38" s="70"/>
      <c r="GW38" s="70"/>
      <c r="GX38" s="70"/>
      <c r="GY38" s="70"/>
      <c r="GZ38" s="70"/>
      <c r="HA38" s="70"/>
      <c r="HB38" s="70"/>
      <c r="HC38" s="70"/>
      <c r="HD38" s="70"/>
      <c r="HE38" s="70"/>
      <c r="HF38" s="70"/>
      <c r="HG38" s="70"/>
      <c r="HH38" s="70"/>
      <c r="HI38" s="70"/>
      <c r="HJ38" s="70"/>
      <c r="HK38" s="70"/>
      <c r="HL38" s="70"/>
      <c r="HM38" s="70"/>
      <c r="HN38" s="70"/>
      <c r="HO38" s="70"/>
      <c r="HP38" s="70"/>
      <c r="HQ38" s="70"/>
      <c r="HR38" s="70"/>
      <c r="HS38" s="70"/>
      <c r="HT38" s="70"/>
      <c r="HU38" s="70"/>
      <c r="HV38" s="70"/>
      <c r="HW38" s="70"/>
      <c r="HX38" s="70"/>
      <c r="HY38" s="70"/>
      <c r="HZ38" s="70"/>
    </row>
    <row r="39" s="71" customFormat="true" ht="32" hidden="false" customHeight="false" outlineLevel="0" collapsed="false">
      <c r="A39" s="67"/>
      <c r="B39" s="56" t="s">
        <v>101</v>
      </c>
      <c r="C39" s="63" t="s">
        <v>22</v>
      </c>
      <c r="D39" s="58" t="s">
        <v>102</v>
      </c>
      <c r="E39" s="59" t="s">
        <v>103</v>
      </c>
      <c r="F39" s="60"/>
      <c r="G39" s="60"/>
      <c r="H39" s="60"/>
      <c r="I39" s="60"/>
      <c r="J39" s="60"/>
      <c r="K39" s="60"/>
      <c r="L39" s="60"/>
      <c r="M39" s="60"/>
      <c r="N39" s="60"/>
      <c r="O39" s="60"/>
      <c r="P39" s="60"/>
      <c r="Q39" s="68"/>
      <c r="R39" s="68"/>
      <c r="S39" s="68"/>
      <c r="T39" s="68"/>
      <c r="U39" s="68"/>
      <c r="V39" s="69"/>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c r="FB39" s="70"/>
      <c r="FC39" s="70"/>
      <c r="FD39" s="70"/>
      <c r="FE39" s="70"/>
      <c r="FF39" s="70"/>
      <c r="FG39" s="70"/>
      <c r="FH39" s="70"/>
      <c r="FI39" s="70"/>
      <c r="FJ39" s="70"/>
      <c r="FK39" s="70"/>
      <c r="FL39" s="70"/>
      <c r="FM39" s="70"/>
      <c r="FN39" s="70"/>
      <c r="FO39" s="70"/>
      <c r="FP39" s="70"/>
      <c r="FQ39" s="70"/>
      <c r="FR39" s="70"/>
      <c r="FS39" s="70"/>
      <c r="FT39" s="70"/>
      <c r="FU39" s="70"/>
      <c r="FV39" s="70"/>
      <c r="FW39" s="70"/>
      <c r="FX39" s="70"/>
      <c r="FY39" s="70"/>
      <c r="FZ39" s="70"/>
      <c r="GA39" s="70"/>
      <c r="GB39" s="70"/>
      <c r="GC39" s="70"/>
      <c r="GD39" s="70"/>
      <c r="GE39" s="70"/>
      <c r="GF39" s="70"/>
      <c r="GG39" s="70"/>
      <c r="GH39" s="70"/>
      <c r="GI39" s="70"/>
      <c r="GJ39" s="70"/>
      <c r="GK39" s="70"/>
      <c r="GL39" s="70"/>
      <c r="GM39" s="70"/>
      <c r="GN39" s="70"/>
      <c r="GO39" s="70"/>
      <c r="GP39" s="70"/>
      <c r="GQ39" s="70"/>
      <c r="GR39" s="70"/>
      <c r="GS39" s="70"/>
      <c r="GT39" s="70"/>
      <c r="GU39" s="70"/>
      <c r="GV39" s="70"/>
      <c r="GW39" s="70"/>
      <c r="GX39" s="70"/>
      <c r="GY39" s="70"/>
      <c r="GZ39" s="70"/>
      <c r="HA39" s="70"/>
      <c r="HB39" s="70"/>
      <c r="HC39" s="70"/>
      <c r="HD39" s="70"/>
      <c r="HE39" s="70"/>
      <c r="HF39" s="70"/>
      <c r="HG39" s="70"/>
      <c r="HH39" s="70"/>
      <c r="HI39" s="70"/>
      <c r="HJ39" s="70"/>
      <c r="HK39" s="70"/>
      <c r="HL39" s="70"/>
      <c r="HM39" s="70"/>
      <c r="HN39" s="70"/>
      <c r="HO39" s="70"/>
      <c r="HP39" s="70"/>
      <c r="HQ39" s="70"/>
      <c r="HR39" s="70"/>
      <c r="HS39" s="70"/>
      <c r="HT39" s="70"/>
      <c r="HU39" s="70"/>
      <c r="HV39" s="70"/>
      <c r="HW39" s="70"/>
      <c r="HX39" s="70"/>
      <c r="HY39" s="70"/>
      <c r="HZ39" s="70"/>
    </row>
    <row r="40" s="71" customFormat="true" ht="32" hidden="false" customHeight="false" outlineLevel="0" collapsed="false">
      <c r="A40" s="67"/>
      <c r="B40" s="56" t="s">
        <v>104</v>
      </c>
      <c r="C40" s="63" t="s">
        <v>22</v>
      </c>
      <c r="D40" s="58" t="s">
        <v>105</v>
      </c>
      <c r="E40" s="59" t="s">
        <v>106</v>
      </c>
      <c r="F40" s="60"/>
      <c r="G40" s="60"/>
      <c r="H40" s="60"/>
      <c r="I40" s="60"/>
      <c r="J40" s="60"/>
      <c r="K40" s="60"/>
      <c r="L40" s="60"/>
      <c r="M40" s="60"/>
      <c r="N40" s="60"/>
      <c r="O40" s="60"/>
      <c r="P40" s="60"/>
      <c r="Q40" s="68"/>
      <c r="R40" s="68"/>
      <c r="S40" s="68"/>
      <c r="T40" s="68"/>
      <c r="U40" s="68"/>
      <c r="V40" s="69"/>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c r="EC40" s="70"/>
      <c r="ED40" s="70"/>
      <c r="EE40" s="70"/>
      <c r="EF40" s="70"/>
      <c r="EG40" s="70"/>
      <c r="EH40" s="70"/>
      <c r="EI40" s="70"/>
      <c r="EJ40" s="70"/>
      <c r="EK40" s="70"/>
      <c r="EL40" s="70"/>
      <c r="EM40" s="70"/>
      <c r="EN40" s="70"/>
      <c r="EO40" s="70"/>
      <c r="EP40" s="70"/>
      <c r="EQ40" s="70"/>
      <c r="ER40" s="70"/>
      <c r="ES40" s="70"/>
      <c r="ET40" s="70"/>
      <c r="EU40" s="70"/>
      <c r="EV40" s="70"/>
      <c r="EW40" s="70"/>
      <c r="EX40" s="70"/>
      <c r="EY40" s="70"/>
      <c r="EZ40" s="70"/>
      <c r="FA40" s="70"/>
      <c r="FB40" s="70"/>
      <c r="FC40" s="70"/>
      <c r="FD40" s="70"/>
      <c r="FE40" s="70"/>
      <c r="FF40" s="70"/>
      <c r="FG40" s="70"/>
      <c r="FH40" s="70"/>
      <c r="FI40" s="70"/>
      <c r="FJ40" s="70"/>
      <c r="FK40" s="70"/>
      <c r="FL40" s="70"/>
      <c r="FM40" s="70"/>
      <c r="FN40" s="70"/>
      <c r="FO40" s="70"/>
      <c r="FP40" s="70"/>
      <c r="FQ40" s="70"/>
      <c r="FR40" s="70"/>
      <c r="FS40" s="70"/>
      <c r="FT40" s="70"/>
      <c r="FU40" s="70"/>
      <c r="FV40" s="70"/>
      <c r="FW40" s="70"/>
      <c r="FX40" s="70"/>
      <c r="FY40" s="70"/>
      <c r="FZ40" s="70"/>
      <c r="GA40" s="70"/>
      <c r="GB40" s="70"/>
      <c r="GC40" s="70"/>
      <c r="GD40" s="70"/>
      <c r="GE40" s="70"/>
      <c r="GF40" s="70"/>
      <c r="GG40" s="70"/>
      <c r="GH40" s="70"/>
      <c r="GI40" s="70"/>
      <c r="GJ40" s="70"/>
      <c r="GK40" s="70"/>
      <c r="GL40" s="70"/>
      <c r="GM40" s="70"/>
      <c r="GN40" s="70"/>
      <c r="GO40" s="70"/>
      <c r="GP40" s="70"/>
      <c r="GQ40" s="70"/>
      <c r="GR40" s="70"/>
      <c r="GS40" s="70"/>
      <c r="GT40" s="70"/>
      <c r="GU40" s="70"/>
      <c r="GV40" s="70"/>
      <c r="GW40" s="70"/>
      <c r="GX40" s="70"/>
      <c r="GY40" s="70"/>
      <c r="GZ40" s="70"/>
      <c r="HA40" s="70"/>
      <c r="HB40" s="70"/>
      <c r="HC40" s="70"/>
      <c r="HD40" s="70"/>
      <c r="HE40" s="70"/>
      <c r="HF40" s="70"/>
      <c r="HG40" s="70"/>
      <c r="HH40" s="70"/>
      <c r="HI40" s="70"/>
      <c r="HJ40" s="70"/>
      <c r="HK40" s="70"/>
      <c r="HL40" s="70"/>
      <c r="HM40" s="70"/>
      <c r="HN40" s="70"/>
      <c r="HO40" s="70"/>
      <c r="HP40" s="70"/>
      <c r="HQ40" s="70"/>
      <c r="HR40" s="70"/>
      <c r="HS40" s="70"/>
      <c r="HT40" s="70"/>
      <c r="HU40" s="70"/>
      <c r="HV40" s="70"/>
      <c r="HW40" s="70"/>
      <c r="HX40" s="70"/>
      <c r="HY40" s="70"/>
      <c r="HZ40" s="70"/>
    </row>
    <row r="41" s="71" customFormat="true" ht="48" hidden="false" customHeight="false" outlineLevel="0" collapsed="false">
      <c r="A41" s="67"/>
      <c r="B41" s="56" t="s">
        <v>107</v>
      </c>
      <c r="C41" s="63" t="s">
        <v>22</v>
      </c>
      <c r="D41" s="65" t="s">
        <v>108</v>
      </c>
      <c r="E41" s="59" t="n">
        <v>3</v>
      </c>
      <c r="F41" s="60"/>
      <c r="G41" s="60"/>
      <c r="H41" s="60"/>
      <c r="I41" s="60"/>
      <c r="J41" s="60"/>
      <c r="K41" s="60"/>
      <c r="L41" s="60"/>
      <c r="M41" s="60"/>
      <c r="N41" s="60"/>
      <c r="O41" s="60"/>
      <c r="P41" s="60"/>
      <c r="Q41" s="68"/>
      <c r="R41" s="68"/>
      <c r="S41" s="68"/>
      <c r="T41" s="68"/>
      <c r="U41" s="68"/>
      <c r="V41" s="69"/>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0"/>
      <c r="DD41" s="70"/>
      <c r="DE41" s="70"/>
      <c r="DF41" s="70"/>
      <c r="DG41" s="70"/>
      <c r="DH41" s="70"/>
      <c r="DI41" s="70"/>
      <c r="DJ41" s="70"/>
      <c r="DK41" s="70"/>
      <c r="DL41" s="70"/>
      <c r="DM41" s="70"/>
      <c r="DN41" s="70"/>
      <c r="DO41" s="70"/>
      <c r="DP41" s="70"/>
      <c r="DQ41" s="70"/>
      <c r="DR41" s="70"/>
      <c r="DS41" s="70"/>
      <c r="DT41" s="70"/>
      <c r="DU41" s="70"/>
      <c r="DV41" s="70"/>
      <c r="DW41" s="70"/>
      <c r="DX41" s="70"/>
      <c r="DY41" s="70"/>
      <c r="DZ41" s="70"/>
      <c r="EA41" s="70"/>
      <c r="EB41" s="70"/>
      <c r="EC41" s="70"/>
      <c r="ED41" s="70"/>
      <c r="EE41" s="70"/>
      <c r="EF41" s="70"/>
      <c r="EG41" s="70"/>
      <c r="EH41" s="70"/>
      <c r="EI41" s="70"/>
      <c r="EJ41" s="70"/>
      <c r="EK41" s="70"/>
      <c r="EL41" s="70"/>
      <c r="EM41" s="70"/>
      <c r="EN41" s="70"/>
      <c r="EO41" s="70"/>
      <c r="EP41" s="70"/>
      <c r="EQ41" s="70"/>
      <c r="ER41" s="70"/>
      <c r="ES41" s="70"/>
      <c r="ET41" s="70"/>
      <c r="EU41" s="70"/>
      <c r="EV41" s="70"/>
      <c r="EW41" s="70"/>
      <c r="EX41" s="70"/>
      <c r="EY41" s="70"/>
      <c r="EZ41" s="70"/>
      <c r="FA41" s="70"/>
      <c r="FB41" s="70"/>
      <c r="FC41" s="70"/>
      <c r="FD41" s="70"/>
      <c r="FE41" s="70"/>
      <c r="FF41" s="70"/>
      <c r="FG41" s="70"/>
      <c r="FH41" s="70"/>
      <c r="FI41" s="70"/>
      <c r="FJ41" s="70"/>
      <c r="FK41" s="70"/>
      <c r="FL41" s="70"/>
      <c r="FM41" s="70"/>
      <c r="FN41" s="70"/>
      <c r="FO41" s="70"/>
      <c r="FP41" s="70"/>
      <c r="FQ41" s="70"/>
      <c r="FR41" s="70"/>
      <c r="FS41" s="70"/>
      <c r="FT41" s="70"/>
      <c r="FU41" s="70"/>
      <c r="FV41" s="70"/>
      <c r="FW41" s="70"/>
      <c r="FX41" s="70"/>
      <c r="FY41" s="70"/>
      <c r="FZ41" s="70"/>
      <c r="GA41" s="70"/>
      <c r="GB41" s="70"/>
      <c r="GC41" s="70"/>
      <c r="GD41" s="70"/>
      <c r="GE41" s="70"/>
      <c r="GF41" s="70"/>
      <c r="GG41" s="70"/>
      <c r="GH41" s="70"/>
      <c r="GI41" s="70"/>
      <c r="GJ41" s="70"/>
      <c r="GK41" s="70"/>
      <c r="GL41" s="70"/>
      <c r="GM41" s="70"/>
      <c r="GN41" s="70"/>
      <c r="GO41" s="70"/>
      <c r="GP41" s="70"/>
      <c r="GQ41" s="70"/>
      <c r="GR41" s="70"/>
      <c r="GS41" s="70"/>
      <c r="GT41" s="70"/>
      <c r="GU41" s="70"/>
      <c r="GV41" s="70"/>
      <c r="GW41" s="70"/>
      <c r="GX41" s="70"/>
      <c r="GY41" s="70"/>
      <c r="GZ41" s="70"/>
      <c r="HA41" s="70"/>
      <c r="HB41" s="70"/>
      <c r="HC41" s="70"/>
      <c r="HD41" s="70"/>
      <c r="HE41" s="70"/>
      <c r="HF41" s="70"/>
      <c r="HG41" s="70"/>
      <c r="HH41" s="70"/>
      <c r="HI41" s="70"/>
      <c r="HJ41" s="70"/>
      <c r="HK41" s="70"/>
      <c r="HL41" s="70"/>
      <c r="HM41" s="70"/>
      <c r="HN41" s="70"/>
      <c r="HO41" s="70"/>
      <c r="HP41" s="70"/>
      <c r="HQ41" s="70"/>
      <c r="HR41" s="70"/>
      <c r="HS41" s="70"/>
      <c r="HT41" s="70"/>
      <c r="HU41" s="70"/>
      <c r="HV41" s="70"/>
      <c r="HW41" s="70"/>
      <c r="HX41" s="70"/>
      <c r="HY41" s="70"/>
      <c r="HZ41" s="70"/>
    </row>
    <row r="42" s="71" customFormat="true" ht="16" hidden="false" customHeight="false" outlineLevel="0" collapsed="false">
      <c r="A42" s="67"/>
      <c r="B42" s="73" t="s">
        <v>109</v>
      </c>
      <c r="C42" s="63" t="s">
        <v>22</v>
      </c>
      <c r="D42" s="65" t="s">
        <v>110</v>
      </c>
      <c r="E42" s="59" t="s">
        <v>106</v>
      </c>
      <c r="F42" s="60"/>
      <c r="G42" s="60"/>
      <c r="H42" s="60"/>
      <c r="I42" s="60"/>
      <c r="J42" s="60"/>
      <c r="K42" s="60"/>
      <c r="L42" s="60"/>
      <c r="M42" s="60"/>
      <c r="N42" s="60"/>
      <c r="O42" s="60"/>
      <c r="P42" s="60"/>
      <c r="Q42" s="68"/>
      <c r="R42" s="68"/>
      <c r="S42" s="68"/>
      <c r="T42" s="68"/>
      <c r="U42" s="68"/>
      <c r="V42" s="69"/>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0"/>
      <c r="DD42" s="70"/>
      <c r="DE42" s="70"/>
      <c r="DF42" s="70"/>
      <c r="DG42" s="70"/>
      <c r="DH42" s="70"/>
      <c r="DI42" s="70"/>
      <c r="DJ42" s="70"/>
      <c r="DK42" s="70"/>
      <c r="DL42" s="70"/>
      <c r="DM42" s="70"/>
      <c r="DN42" s="70"/>
      <c r="DO42" s="70"/>
      <c r="DP42" s="70"/>
      <c r="DQ42" s="70"/>
      <c r="DR42" s="70"/>
      <c r="DS42" s="70"/>
      <c r="DT42" s="70"/>
      <c r="DU42" s="70"/>
      <c r="DV42" s="70"/>
      <c r="DW42" s="70"/>
      <c r="DX42" s="70"/>
      <c r="DY42" s="70"/>
      <c r="DZ42" s="70"/>
      <c r="EA42" s="70"/>
      <c r="EB42" s="70"/>
      <c r="EC42" s="70"/>
      <c r="ED42" s="70"/>
      <c r="EE42" s="70"/>
      <c r="EF42" s="70"/>
      <c r="EG42" s="70"/>
      <c r="EH42" s="70"/>
      <c r="EI42" s="70"/>
      <c r="EJ42" s="70"/>
      <c r="EK42" s="70"/>
      <c r="EL42" s="70"/>
      <c r="EM42" s="70"/>
      <c r="EN42" s="70"/>
      <c r="EO42" s="70"/>
      <c r="EP42" s="70"/>
      <c r="EQ42" s="70"/>
      <c r="ER42" s="70"/>
      <c r="ES42" s="70"/>
      <c r="ET42" s="70"/>
      <c r="EU42" s="70"/>
      <c r="EV42" s="70"/>
      <c r="EW42" s="70"/>
      <c r="EX42" s="70"/>
      <c r="EY42" s="70"/>
      <c r="EZ42" s="70"/>
      <c r="FA42" s="70"/>
      <c r="FB42" s="70"/>
      <c r="FC42" s="70"/>
      <c r="FD42" s="70"/>
      <c r="FE42" s="70"/>
      <c r="FF42" s="70"/>
      <c r="FG42" s="70"/>
      <c r="FH42" s="70"/>
      <c r="FI42" s="70"/>
      <c r="FJ42" s="70"/>
      <c r="FK42" s="70"/>
      <c r="FL42" s="70"/>
      <c r="FM42" s="70"/>
      <c r="FN42" s="70"/>
      <c r="FO42" s="70"/>
      <c r="FP42" s="70"/>
      <c r="FQ42" s="70"/>
      <c r="FR42" s="70"/>
      <c r="FS42" s="70"/>
      <c r="FT42" s="70"/>
      <c r="FU42" s="70"/>
      <c r="FV42" s="70"/>
      <c r="FW42" s="70"/>
      <c r="FX42" s="70"/>
      <c r="FY42" s="70"/>
      <c r="FZ42" s="70"/>
      <c r="GA42" s="70"/>
      <c r="GB42" s="70"/>
      <c r="GC42" s="70"/>
      <c r="GD42" s="70"/>
      <c r="GE42" s="70"/>
      <c r="GF42" s="70"/>
      <c r="GG42" s="70"/>
      <c r="GH42" s="70"/>
      <c r="GI42" s="70"/>
      <c r="GJ42" s="70"/>
      <c r="GK42" s="70"/>
      <c r="GL42" s="70"/>
      <c r="GM42" s="70"/>
      <c r="GN42" s="70"/>
      <c r="GO42" s="70"/>
      <c r="GP42" s="70"/>
      <c r="GQ42" s="70"/>
      <c r="GR42" s="70"/>
      <c r="GS42" s="70"/>
      <c r="GT42" s="70"/>
      <c r="GU42" s="70"/>
      <c r="GV42" s="70"/>
      <c r="GW42" s="70"/>
      <c r="GX42" s="70"/>
      <c r="GY42" s="70"/>
      <c r="GZ42" s="70"/>
      <c r="HA42" s="70"/>
      <c r="HB42" s="70"/>
      <c r="HC42" s="70"/>
      <c r="HD42" s="70"/>
      <c r="HE42" s="70"/>
      <c r="HF42" s="70"/>
      <c r="HG42" s="70"/>
      <c r="HH42" s="70"/>
      <c r="HI42" s="70"/>
      <c r="HJ42" s="70"/>
      <c r="HK42" s="70"/>
      <c r="HL42" s="70"/>
      <c r="HM42" s="70"/>
      <c r="HN42" s="70"/>
      <c r="HO42" s="70"/>
      <c r="HP42" s="70"/>
      <c r="HQ42" s="70"/>
      <c r="HR42" s="70"/>
      <c r="HS42" s="70"/>
      <c r="HT42" s="70"/>
      <c r="HU42" s="70"/>
      <c r="HV42" s="70"/>
      <c r="HW42" s="70"/>
      <c r="HX42" s="70"/>
      <c r="HY42" s="70"/>
      <c r="HZ42" s="70"/>
    </row>
    <row r="43" s="71" customFormat="true" ht="48" hidden="false" customHeight="false" outlineLevel="0" collapsed="false">
      <c r="A43" s="67"/>
      <c r="B43" s="73" t="s">
        <v>111</v>
      </c>
      <c r="C43" s="57" t="s">
        <v>26</v>
      </c>
      <c r="D43" s="65" t="s">
        <v>112</v>
      </c>
      <c r="E43" s="59" t="s">
        <v>106</v>
      </c>
      <c r="F43" s="60"/>
      <c r="G43" s="60"/>
      <c r="H43" s="60"/>
      <c r="I43" s="60"/>
      <c r="J43" s="60"/>
      <c r="K43" s="60"/>
      <c r="L43" s="60"/>
      <c r="M43" s="60"/>
      <c r="N43" s="60"/>
      <c r="O43" s="60"/>
      <c r="P43" s="60"/>
      <c r="Q43" s="68"/>
      <c r="R43" s="68"/>
      <c r="S43" s="68"/>
      <c r="T43" s="68"/>
      <c r="U43" s="68"/>
      <c r="V43" s="69"/>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0"/>
      <c r="DD43" s="70"/>
      <c r="DE43" s="70"/>
      <c r="DF43" s="70"/>
      <c r="DG43" s="70"/>
      <c r="DH43" s="70"/>
      <c r="DI43" s="70"/>
      <c r="DJ43" s="70"/>
      <c r="DK43" s="70"/>
      <c r="DL43" s="70"/>
      <c r="DM43" s="70"/>
      <c r="DN43" s="70"/>
      <c r="DO43" s="70"/>
      <c r="DP43" s="70"/>
      <c r="DQ43" s="70"/>
      <c r="DR43" s="70"/>
      <c r="DS43" s="70"/>
      <c r="DT43" s="70"/>
      <c r="DU43" s="70"/>
      <c r="DV43" s="70"/>
      <c r="DW43" s="70"/>
      <c r="DX43" s="70"/>
      <c r="DY43" s="70"/>
      <c r="DZ43" s="70"/>
      <c r="EA43" s="70"/>
      <c r="EB43" s="70"/>
      <c r="EC43" s="70"/>
      <c r="ED43" s="70"/>
      <c r="EE43" s="70"/>
      <c r="EF43" s="70"/>
      <c r="EG43" s="70"/>
      <c r="EH43" s="70"/>
      <c r="EI43" s="70"/>
      <c r="EJ43" s="70"/>
      <c r="EK43" s="70"/>
      <c r="EL43" s="70"/>
      <c r="EM43" s="70"/>
      <c r="EN43" s="70"/>
      <c r="EO43" s="70"/>
      <c r="EP43" s="70"/>
      <c r="EQ43" s="70"/>
      <c r="ER43" s="70"/>
      <c r="ES43" s="70"/>
      <c r="ET43" s="70"/>
      <c r="EU43" s="70"/>
      <c r="EV43" s="70"/>
      <c r="EW43" s="70"/>
      <c r="EX43" s="70"/>
      <c r="EY43" s="70"/>
      <c r="EZ43" s="70"/>
      <c r="FA43" s="70"/>
      <c r="FB43" s="70"/>
      <c r="FC43" s="70"/>
      <c r="FD43" s="70"/>
      <c r="FE43" s="70"/>
      <c r="FF43" s="70"/>
      <c r="FG43" s="70"/>
      <c r="FH43" s="70"/>
      <c r="FI43" s="70"/>
      <c r="FJ43" s="70"/>
      <c r="FK43" s="70"/>
      <c r="FL43" s="70"/>
      <c r="FM43" s="70"/>
      <c r="FN43" s="70"/>
      <c r="FO43" s="70"/>
      <c r="FP43" s="70"/>
      <c r="FQ43" s="70"/>
      <c r="FR43" s="70"/>
      <c r="FS43" s="70"/>
      <c r="FT43" s="70"/>
      <c r="FU43" s="70"/>
      <c r="FV43" s="70"/>
      <c r="FW43" s="70"/>
      <c r="FX43" s="70"/>
      <c r="FY43" s="70"/>
      <c r="FZ43" s="70"/>
      <c r="GA43" s="70"/>
      <c r="GB43" s="70"/>
      <c r="GC43" s="70"/>
      <c r="GD43" s="70"/>
      <c r="GE43" s="70"/>
      <c r="GF43" s="70"/>
      <c r="GG43" s="70"/>
      <c r="GH43" s="70"/>
      <c r="GI43" s="70"/>
      <c r="GJ43" s="70"/>
      <c r="GK43" s="70"/>
      <c r="GL43" s="70"/>
      <c r="GM43" s="70"/>
      <c r="GN43" s="70"/>
      <c r="GO43" s="70"/>
      <c r="GP43" s="70"/>
      <c r="GQ43" s="70"/>
      <c r="GR43" s="70"/>
      <c r="GS43" s="70"/>
      <c r="GT43" s="70"/>
      <c r="GU43" s="70"/>
      <c r="GV43" s="70"/>
      <c r="GW43" s="70"/>
      <c r="GX43" s="70"/>
      <c r="GY43" s="70"/>
      <c r="GZ43" s="70"/>
      <c r="HA43" s="70"/>
      <c r="HB43" s="70"/>
      <c r="HC43" s="70"/>
      <c r="HD43" s="70"/>
      <c r="HE43" s="70"/>
      <c r="HF43" s="70"/>
      <c r="HG43" s="70"/>
      <c r="HH43" s="70"/>
      <c r="HI43" s="70"/>
      <c r="HJ43" s="70"/>
      <c r="HK43" s="70"/>
      <c r="HL43" s="70"/>
      <c r="HM43" s="70"/>
      <c r="HN43" s="70"/>
      <c r="HO43" s="70"/>
      <c r="HP43" s="70"/>
      <c r="HQ43" s="70"/>
      <c r="HR43" s="70"/>
      <c r="HS43" s="70"/>
      <c r="HT43" s="70"/>
      <c r="HU43" s="70"/>
      <c r="HV43" s="70"/>
      <c r="HW43" s="70"/>
      <c r="HX43" s="70"/>
      <c r="HY43" s="70"/>
      <c r="HZ43" s="70"/>
    </row>
    <row r="44" s="71" customFormat="true" ht="16" hidden="false" customHeight="false" outlineLevel="0" collapsed="false">
      <c r="A44" s="67"/>
      <c r="B44" s="73" t="s">
        <v>113</v>
      </c>
      <c r="C44" s="63" t="s">
        <v>22</v>
      </c>
      <c r="D44" s="65" t="s">
        <v>114</v>
      </c>
      <c r="E44" s="59" t="s">
        <v>115</v>
      </c>
      <c r="F44" s="60"/>
      <c r="G44" s="60"/>
      <c r="H44" s="60"/>
      <c r="I44" s="60"/>
      <c r="J44" s="60"/>
      <c r="K44" s="60"/>
      <c r="L44" s="60"/>
      <c r="M44" s="60"/>
      <c r="N44" s="60"/>
      <c r="O44" s="60"/>
      <c r="P44" s="60"/>
      <c r="Q44" s="68"/>
      <c r="R44" s="68"/>
      <c r="S44" s="68"/>
      <c r="T44" s="68"/>
      <c r="U44" s="68"/>
      <c r="V44" s="69"/>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0"/>
      <c r="DD44" s="70"/>
      <c r="DE44" s="70"/>
      <c r="DF44" s="70"/>
      <c r="DG44" s="70"/>
      <c r="DH44" s="70"/>
      <c r="DI44" s="70"/>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70"/>
      <c r="EK44" s="70"/>
      <c r="EL44" s="70"/>
      <c r="EM44" s="70"/>
      <c r="EN44" s="70"/>
      <c r="EO44" s="70"/>
      <c r="EP44" s="70"/>
      <c r="EQ44" s="70"/>
      <c r="ER44" s="70"/>
      <c r="ES44" s="70"/>
      <c r="ET44" s="70"/>
      <c r="EU44" s="70"/>
      <c r="EV44" s="70"/>
      <c r="EW44" s="70"/>
      <c r="EX44" s="70"/>
      <c r="EY44" s="70"/>
      <c r="EZ44" s="70"/>
      <c r="FA44" s="70"/>
      <c r="FB44" s="70"/>
      <c r="FC44" s="70"/>
      <c r="FD44" s="70"/>
      <c r="FE44" s="70"/>
      <c r="FF44" s="70"/>
      <c r="FG44" s="70"/>
      <c r="FH44" s="70"/>
      <c r="FI44" s="70"/>
      <c r="FJ44" s="70"/>
      <c r="FK44" s="70"/>
      <c r="FL44" s="70"/>
      <c r="FM44" s="70"/>
      <c r="FN44" s="70"/>
      <c r="FO44" s="70"/>
      <c r="FP44" s="70"/>
      <c r="FQ44" s="70"/>
      <c r="FR44" s="70"/>
      <c r="FS44" s="70"/>
      <c r="FT44" s="70"/>
      <c r="FU44" s="70"/>
      <c r="FV44" s="70"/>
      <c r="FW44" s="70"/>
      <c r="FX44" s="70"/>
      <c r="FY44" s="70"/>
      <c r="FZ44" s="70"/>
      <c r="GA44" s="70"/>
      <c r="GB44" s="70"/>
      <c r="GC44" s="70"/>
      <c r="GD44" s="70"/>
      <c r="GE44" s="70"/>
      <c r="GF44" s="70"/>
      <c r="GG44" s="70"/>
      <c r="GH44" s="70"/>
      <c r="GI44" s="70"/>
      <c r="GJ44" s="70"/>
      <c r="GK44" s="70"/>
      <c r="GL44" s="70"/>
      <c r="GM44" s="70"/>
      <c r="GN44" s="70"/>
      <c r="GO44" s="70"/>
      <c r="GP44" s="70"/>
      <c r="GQ44" s="70"/>
      <c r="GR44" s="70"/>
      <c r="GS44" s="70"/>
      <c r="GT44" s="70"/>
      <c r="GU44" s="70"/>
      <c r="GV44" s="70"/>
      <c r="GW44" s="70"/>
      <c r="GX44" s="70"/>
      <c r="GY44" s="70"/>
      <c r="GZ44" s="70"/>
      <c r="HA44" s="70"/>
      <c r="HB44" s="70"/>
      <c r="HC44" s="70"/>
      <c r="HD44" s="70"/>
      <c r="HE44" s="70"/>
      <c r="HF44" s="70"/>
      <c r="HG44" s="70"/>
      <c r="HH44" s="70"/>
      <c r="HI44" s="70"/>
      <c r="HJ44" s="70"/>
      <c r="HK44" s="70"/>
      <c r="HL44" s="70"/>
      <c r="HM44" s="70"/>
      <c r="HN44" s="70"/>
      <c r="HO44" s="70"/>
      <c r="HP44" s="70"/>
      <c r="HQ44" s="70"/>
      <c r="HR44" s="70"/>
      <c r="HS44" s="70"/>
      <c r="HT44" s="70"/>
      <c r="HU44" s="70"/>
      <c r="HV44" s="70"/>
      <c r="HW44" s="70"/>
      <c r="HX44" s="70"/>
      <c r="HY44" s="70"/>
      <c r="HZ44" s="70"/>
    </row>
    <row r="45" s="71" customFormat="true" ht="16" hidden="false" customHeight="false" outlineLevel="0" collapsed="false">
      <c r="A45" s="67"/>
      <c r="B45" s="73" t="s">
        <v>116</v>
      </c>
      <c r="C45" s="63" t="s">
        <v>22</v>
      </c>
      <c r="D45" s="65" t="s">
        <v>117</v>
      </c>
      <c r="E45" s="59" t="s">
        <v>115</v>
      </c>
      <c r="F45" s="60"/>
      <c r="G45" s="60"/>
      <c r="H45" s="60"/>
      <c r="I45" s="60"/>
      <c r="J45" s="60"/>
      <c r="K45" s="60"/>
      <c r="L45" s="60"/>
      <c r="M45" s="60"/>
      <c r="N45" s="60"/>
      <c r="O45" s="60"/>
      <c r="P45" s="60"/>
      <c r="Q45" s="68"/>
      <c r="R45" s="68"/>
      <c r="S45" s="68"/>
      <c r="T45" s="68"/>
      <c r="U45" s="68"/>
      <c r="V45" s="69"/>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0"/>
      <c r="DD45" s="70"/>
      <c r="DE45" s="70"/>
      <c r="DF45" s="70"/>
      <c r="DG45" s="70"/>
      <c r="DH45" s="70"/>
      <c r="DI45" s="70"/>
      <c r="DJ45" s="70"/>
      <c r="DK45" s="70"/>
      <c r="DL45" s="70"/>
      <c r="DM45" s="70"/>
      <c r="DN45" s="70"/>
      <c r="DO45" s="70"/>
      <c r="DP45" s="70"/>
      <c r="DQ45" s="70"/>
      <c r="DR45" s="70"/>
      <c r="DS45" s="70"/>
      <c r="DT45" s="70"/>
      <c r="DU45" s="70"/>
      <c r="DV45" s="70"/>
      <c r="DW45" s="70"/>
      <c r="DX45" s="70"/>
      <c r="DY45" s="70"/>
      <c r="DZ45" s="70"/>
      <c r="EA45" s="70"/>
      <c r="EB45" s="70"/>
      <c r="EC45" s="70"/>
      <c r="ED45" s="70"/>
      <c r="EE45" s="70"/>
      <c r="EF45" s="70"/>
      <c r="EG45" s="70"/>
      <c r="EH45" s="70"/>
      <c r="EI45" s="70"/>
      <c r="EJ45" s="70"/>
      <c r="EK45" s="70"/>
      <c r="EL45" s="70"/>
      <c r="EM45" s="70"/>
      <c r="EN45" s="70"/>
      <c r="EO45" s="70"/>
      <c r="EP45" s="70"/>
      <c r="EQ45" s="70"/>
      <c r="ER45" s="70"/>
      <c r="ES45" s="70"/>
      <c r="ET45" s="70"/>
      <c r="EU45" s="70"/>
      <c r="EV45" s="70"/>
      <c r="EW45" s="70"/>
      <c r="EX45" s="70"/>
      <c r="EY45" s="70"/>
      <c r="EZ45" s="70"/>
      <c r="FA45" s="70"/>
      <c r="FB45" s="70"/>
      <c r="FC45" s="70"/>
      <c r="FD45" s="70"/>
      <c r="FE45" s="70"/>
      <c r="FF45" s="70"/>
      <c r="FG45" s="70"/>
      <c r="FH45" s="70"/>
      <c r="FI45" s="70"/>
      <c r="FJ45" s="70"/>
      <c r="FK45" s="70"/>
      <c r="FL45" s="70"/>
      <c r="FM45" s="70"/>
      <c r="FN45" s="70"/>
      <c r="FO45" s="70"/>
      <c r="FP45" s="70"/>
      <c r="FQ45" s="70"/>
      <c r="FR45" s="70"/>
      <c r="FS45" s="70"/>
      <c r="FT45" s="70"/>
      <c r="FU45" s="70"/>
      <c r="FV45" s="70"/>
      <c r="FW45" s="70"/>
      <c r="FX45" s="70"/>
      <c r="FY45" s="70"/>
      <c r="FZ45" s="70"/>
      <c r="GA45" s="70"/>
      <c r="GB45" s="70"/>
      <c r="GC45" s="70"/>
      <c r="GD45" s="70"/>
      <c r="GE45" s="70"/>
      <c r="GF45" s="70"/>
      <c r="GG45" s="70"/>
      <c r="GH45" s="70"/>
      <c r="GI45" s="70"/>
      <c r="GJ45" s="70"/>
      <c r="GK45" s="70"/>
      <c r="GL45" s="70"/>
      <c r="GM45" s="70"/>
      <c r="GN45" s="70"/>
      <c r="GO45" s="70"/>
      <c r="GP45" s="70"/>
      <c r="GQ45" s="70"/>
      <c r="GR45" s="70"/>
      <c r="GS45" s="70"/>
      <c r="GT45" s="70"/>
      <c r="GU45" s="70"/>
      <c r="GV45" s="70"/>
      <c r="GW45" s="70"/>
      <c r="GX45" s="70"/>
      <c r="GY45" s="70"/>
      <c r="GZ45" s="70"/>
      <c r="HA45" s="70"/>
      <c r="HB45" s="70"/>
      <c r="HC45" s="70"/>
      <c r="HD45" s="70"/>
      <c r="HE45" s="70"/>
      <c r="HF45" s="70"/>
      <c r="HG45" s="70"/>
      <c r="HH45" s="70"/>
      <c r="HI45" s="70"/>
      <c r="HJ45" s="70"/>
      <c r="HK45" s="70"/>
      <c r="HL45" s="70"/>
      <c r="HM45" s="70"/>
      <c r="HN45" s="70"/>
      <c r="HO45" s="70"/>
      <c r="HP45" s="70"/>
      <c r="HQ45" s="70"/>
      <c r="HR45" s="70"/>
      <c r="HS45" s="70"/>
      <c r="HT45" s="70"/>
      <c r="HU45" s="70"/>
      <c r="HV45" s="70"/>
      <c r="HW45" s="70"/>
      <c r="HX45" s="70"/>
      <c r="HY45" s="70"/>
      <c r="HZ45" s="70"/>
    </row>
    <row r="46" s="71" customFormat="true" ht="16" hidden="false" customHeight="false" outlineLevel="0" collapsed="false">
      <c r="A46" s="67"/>
      <c r="B46" s="73" t="s">
        <v>118</v>
      </c>
      <c r="C46" s="63" t="s">
        <v>22</v>
      </c>
      <c r="D46" s="65" t="s">
        <v>119</v>
      </c>
      <c r="E46" s="74"/>
      <c r="F46" s="60"/>
      <c r="G46" s="60"/>
      <c r="H46" s="60"/>
      <c r="I46" s="60"/>
      <c r="J46" s="60"/>
      <c r="K46" s="60"/>
      <c r="L46" s="60"/>
      <c r="M46" s="60"/>
      <c r="N46" s="60"/>
      <c r="O46" s="60"/>
      <c r="P46" s="60"/>
      <c r="Q46" s="68"/>
      <c r="R46" s="68"/>
      <c r="S46" s="68"/>
      <c r="T46" s="68"/>
      <c r="U46" s="68"/>
      <c r="V46" s="69"/>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c r="EC46" s="70"/>
      <c r="ED46" s="70"/>
      <c r="EE46" s="70"/>
      <c r="EF46" s="70"/>
      <c r="EG46" s="70"/>
      <c r="EH46" s="70"/>
      <c r="EI46" s="70"/>
      <c r="EJ46" s="70"/>
      <c r="EK46" s="70"/>
      <c r="EL46" s="70"/>
      <c r="EM46" s="70"/>
      <c r="EN46" s="70"/>
      <c r="EO46" s="70"/>
      <c r="EP46" s="70"/>
      <c r="EQ46" s="70"/>
      <c r="ER46" s="70"/>
      <c r="ES46" s="70"/>
      <c r="ET46" s="70"/>
      <c r="EU46" s="70"/>
      <c r="EV46" s="70"/>
      <c r="EW46" s="70"/>
      <c r="EX46" s="70"/>
      <c r="EY46" s="70"/>
      <c r="EZ46" s="70"/>
      <c r="FA46" s="70"/>
      <c r="FB46" s="70"/>
      <c r="FC46" s="70"/>
      <c r="FD46" s="70"/>
      <c r="FE46" s="70"/>
      <c r="FF46" s="70"/>
      <c r="FG46" s="70"/>
      <c r="FH46" s="70"/>
      <c r="FI46" s="70"/>
      <c r="FJ46" s="70"/>
      <c r="FK46" s="70"/>
      <c r="FL46" s="70"/>
      <c r="FM46" s="70"/>
      <c r="FN46" s="70"/>
      <c r="FO46" s="70"/>
      <c r="FP46" s="70"/>
      <c r="FQ46" s="70"/>
      <c r="FR46" s="70"/>
      <c r="FS46" s="70"/>
      <c r="FT46" s="70"/>
      <c r="FU46" s="70"/>
      <c r="FV46" s="70"/>
      <c r="FW46" s="70"/>
      <c r="FX46" s="70"/>
      <c r="FY46" s="70"/>
      <c r="FZ46" s="70"/>
      <c r="GA46" s="70"/>
      <c r="GB46" s="70"/>
      <c r="GC46" s="70"/>
      <c r="GD46" s="70"/>
      <c r="GE46" s="70"/>
      <c r="GF46" s="70"/>
      <c r="GG46" s="70"/>
      <c r="GH46" s="70"/>
      <c r="GI46" s="70"/>
      <c r="GJ46" s="70"/>
      <c r="GK46" s="70"/>
      <c r="GL46" s="70"/>
      <c r="GM46" s="70"/>
      <c r="GN46" s="70"/>
      <c r="GO46" s="70"/>
      <c r="GP46" s="70"/>
      <c r="GQ46" s="70"/>
      <c r="GR46" s="70"/>
      <c r="GS46" s="70"/>
      <c r="GT46" s="70"/>
      <c r="GU46" s="70"/>
      <c r="GV46" s="70"/>
      <c r="GW46" s="70"/>
      <c r="GX46" s="70"/>
      <c r="GY46" s="70"/>
      <c r="GZ46" s="70"/>
      <c r="HA46" s="70"/>
      <c r="HB46" s="70"/>
      <c r="HC46" s="70"/>
      <c r="HD46" s="70"/>
      <c r="HE46" s="70"/>
      <c r="HF46" s="70"/>
      <c r="HG46" s="70"/>
      <c r="HH46" s="70"/>
      <c r="HI46" s="70"/>
      <c r="HJ46" s="70"/>
      <c r="HK46" s="70"/>
      <c r="HL46" s="70"/>
      <c r="HM46" s="70"/>
      <c r="HN46" s="70"/>
      <c r="HO46" s="70"/>
      <c r="HP46" s="70"/>
      <c r="HQ46" s="70"/>
      <c r="HR46" s="70"/>
      <c r="HS46" s="70"/>
      <c r="HT46" s="70"/>
      <c r="HU46" s="70"/>
      <c r="HV46" s="70"/>
      <c r="HW46" s="70"/>
      <c r="HX46" s="70"/>
      <c r="HY46" s="70"/>
      <c r="HZ46" s="70"/>
    </row>
    <row r="47" s="71" customFormat="true" ht="48" hidden="false" customHeight="false" outlineLevel="0" collapsed="false">
      <c r="A47" s="67"/>
      <c r="B47" s="73" t="s">
        <v>120</v>
      </c>
      <c r="C47" s="63" t="s">
        <v>22</v>
      </c>
      <c r="D47" s="65" t="s">
        <v>121</v>
      </c>
      <c r="E47" s="59" t="n">
        <v>1</v>
      </c>
      <c r="F47" s="60"/>
      <c r="G47" s="60"/>
      <c r="H47" s="60"/>
      <c r="I47" s="60"/>
      <c r="J47" s="60"/>
      <c r="K47" s="60"/>
      <c r="L47" s="60"/>
      <c r="M47" s="60"/>
      <c r="N47" s="60"/>
      <c r="O47" s="60"/>
      <c r="P47" s="60"/>
      <c r="Q47" s="68"/>
      <c r="R47" s="68"/>
      <c r="S47" s="68"/>
      <c r="T47" s="68"/>
      <c r="U47" s="68"/>
      <c r="V47" s="69"/>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0"/>
      <c r="DD47" s="70"/>
      <c r="DE47" s="70"/>
      <c r="DF47" s="70"/>
      <c r="DG47" s="70"/>
      <c r="DH47" s="70"/>
      <c r="DI47" s="70"/>
      <c r="DJ47" s="70"/>
      <c r="DK47" s="70"/>
      <c r="DL47" s="70"/>
      <c r="DM47" s="70"/>
      <c r="DN47" s="70"/>
      <c r="DO47" s="70"/>
      <c r="DP47" s="70"/>
      <c r="DQ47" s="70"/>
      <c r="DR47" s="70"/>
      <c r="DS47" s="70"/>
      <c r="DT47" s="70"/>
      <c r="DU47" s="70"/>
      <c r="DV47" s="70"/>
      <c r="DW47" s="70"/>
      <c r="DX47" s="70"/>
      <c r="DY47" s="70"/>
      <c r="DZ47" s="70"/>
      <c r="EA47" s="70"/>
      <c r="EB47" s="70"/>
      <c r="EC47" s="70"/>
      <c r="ED47" s="70"/>
      <c r="EE47" s="70"/>
      <c r="EF47" s="70"/>
      <c r="EG47" s="70"/>
      <c r="EH47" s="70"/>
      <c r="EI47" s="70"/>
      <c r="EJ47" s="70"/>
      <c r="EK47" s="70"/>
      <c r="EL47" s="70"/>
      <c r="EM47" s="70"/>
      <c r="EN47" s="70"/>
      <c r="EO47" s="70"/>
      <c r="EP47" s="70"/>
      <c r="EQ47" s="70"/>
      <c r="ER47" s="70"/>
      <c r="ES47" s="70"/>
      <c r="ET47" s="70"/>
      <c r="EU47" s="70"/>
      <c r="EV47" s="70"/>
      <c r="EW47" s="70"/>
      <c r="EX47" s="70"/>
      <c r="EY47" s="70"/>
      <c r="EZ47" s="70"/>
      <c r="FA47" s="70"/>
      <c r="FB47" s="70"/>
      <c r="FC47" s="70"/>
      <c r="FD47" s="70"/>
      <c r="FE47" s="70"/>
      <c r="FF47" s="70"/>
      <c r="FG47" s="70"/>
      <c r="FH47" s="70"/>
      <c r="FI47" s="70"/>
      <c r="FJ47" s="70"/>
      <c r="FK47" s="70"/>
      <c r="FL47" s="70"/>
      <c r="FM47" s="70"/>
      <c r="FN47" s="70"/>
      <c r="FO47" s="70"/>
      <c r="FP47" s="70"/>
      <c r="FQ47" s="70"/>
      <c r="FR47" s="70"/>
      <c r="FS47" s="70"/>
      <c r="FT47" s="70"/>
      <c r="FU47" s="70"/>
      <c r="FV47" s="70"/>
      <c r="FW47" s="70"/>
      <c r="FX47" s="70"/>
      <c r="FY47" s="70"/>
      <c r="FZ47" s="70"/>
      <c r="GA47" s="70"/>
      <c r="GB47" s="70"/>
      <c r="GC47" s="70"/>
      <c r="GD47" s="70"/>
      <c r="GE47" s="70"/>
      <c r="GF47" s="70"/>
      <c r="GG47" s="70"/>
      <c r="GH47" s="70"/>
      <c r="GI47" s="70"/>
      <c r="GJ47" s="70"/>
      <c r="GK47" s="70"/>
      <c r="GL47" s="70"/>
      <c r="GM47" s="70"/>
      <c r="GN47" s="70"/>
      <c r="GO47" s="70"/>
      <c r="GP47" s="70"/>
      <c r="GQ47" s="70"/>
      <c r="GR47" s="70"/>
      <c r="GS47" s="70"/>
      <c r="GT47" s="70"/>
      <c r="GU47" s="70"/>
      <c r="GV47" s="70"/>
      <c r="GW47" s="70"/>
      <c r="GX47" s="70"/>
      <c r="GY47" s="70"/>
      <c r="GZ47" s="70"/>
      <c r="HA47" s="70"/>
      <c r="HB47" s="70"/>
      <c r="HC47" s="70"/>
      <c r="HD47" s="70"/>
      <c r="HE47" s="70"/>
      <c r="HF47" s="70"/>
      <c r="HG47" s="70"/>
      <c r="HH47" s="70"/>
      <c r="HI47" s="70"/>
      <c r="HJ47" s="70"/>
      <c r="HK47" s="70"/>
      <c r="HL47" s="70"/>
      <c r="HM47" s="70"/>
      <c r="HN47" s="70"/>
      <c r="HO47" s="70"/>
      <c r="HP47" s="70"/>
      <c r="HQ47" s="70"/>
      <c r="HR47" s="70"/>
      <c r="HS47" s="70"/>
      <c r="HT47" s="70"/>
      <c r="HU47" s="70"/>
      <c r="HV47" s="70"/>
      <c r="HW47" s="70"/>
      <c r="HX47" s="70"/>
      <c r="HY47" s="70"/>
      <c r="HZ47" s="70"/>
    </row>
    <row r="48" s="71" customFormat="true" ht="48" hidden="false" customHeight="false" outlineLevel="0" collapsed="false">
      <c r="A48" s="67"/>
      <c r="B48" s="73" t="s">
        <v>122</v>
      </c>
      <c r="C48" s="63" t="s">
        <v>22</v>
      </c>
      <c r="D48" s="65" t="s">
        <v>123</v>
      </c>
      <c r="E48" s="74" t="s">
        <v>124</v>
      </c>
      <c r="F48" s="60"/>
      <c r="G48" s="60"/>
      <c r="H48" s="60"/>
      <c r="I48" s="60"/>
      <c r="J48" s="60"/>
      <c r="K48" s="60"/>
      <c r="L48" s="60"/>
      <c r="M48" s="60"/>
      <c r="N48" s="60"/>
      <c r="O48" s="60"/>
      <c r="P48" s="60"/>
      <c r="Q48" s="68"/>
      <c r="R48" s="68"/>
      <c r="S48" s="68"/>
      <c r="T48" s="68"/>
      <c r="U48" s="68"/>
      <c r="V48" s="69"/>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c r="EH48" s="70"/>
      <c r="EI48" s="70"/>
      <c r="EJ48" s="70"/>
      <c r="EK48" s="70"/>
      <c r="EL48" s="70"/>
      <c r="EM48" s="70"/>
      <c r="EN48" s="70"/>
      <c r="EO48" s="70"/>
      <c r="EP48" s="70"/>
      <c r="EQ48" s="70"/>
      <c r="ER48" s="70"/>
      <c r="ES48" s="70"/>
      <c r="ET48" s="70"/>
      <c r="EU48" s="70"/>
      <c r="EV48" s="70"/>
      <c r="EW48" s="70"/>
      <c r="EX48" s="70"/>
      <c r="EY48" s="70"/>
      <c r="EZ48" s="70"/>
      <c r="FA48" s="70"/>
      <c r="FB48" s="70"/>
      <c r="FC48" s="70"/>
      <c r="FD48" s="70"/>
      <c r="FE48" s="70"/>
      <c r="FF48" s="70"/>
      <c r="FG48" s="70"/>
      <c r="FH48" s="70"/>
      <c r="FI48" s="70"/>
      <c r="FJ48" s="70"/>
      <c r="FK48" s="70"/>
      <c r="FL48" s="70"/>
      <c r="FM48" s="70"/>
      <c r="FN48" s="70"/>
      <c r="FO48" s="70"/>
      <c r="FP48" s="70"/>
      <c r="FQ48" s="70"/>
      <c r="FR48" s="70"/>
      <c r="FS48" s="70"/>
      <c r="FT48" s="70"/>
      <c r="FU48" s="70"/>
      <c r="FV48" s="70"/>
      <c r="FW48" s="70"/>
      <c r="FX48" s="70"/>
      <c r="FY48" s="70"/>
      <c r="FZ48" s="70"/>
      <c r="GA48" s="70"/>
      <c r="GB48" s="70"/>
      <c r="GC48" s="70"/>
      <c r="GD48" s="70"/>
      <c r="GE48" s="70"/>
      <c r="GF48" s="70"/>
      <c r="GG48" s="70"/>
      <c r="GH48" s="70"/>
      <c r="GI48" s="70"/>
      <c r="GJ48" s="70"/>
      <c r="GK48" s="70"/>
      <c r="GL48" s="70"/>
      <c r="GM48" s="70"/>
      <c r="GN48" s="70"/>
      <c r="GO48" s="70"/>
      <c r="GP48" s="70"/>
      <c r="GQ48" s="70"/>
      <c r="GR48" s="70"/>
      <c r="GS48" s="70"/>
      <c r="GT48" s="70"/>
      <c r="GU48" s="70"/>
      <c r="GV48" s="70"/>
      <c r="GW48" s="70"/>
      <c r="GX48" s="70"/>
      <c r="GY48" s="70"/>
      <c r="GZ48" s="70"/>
      <c r="HA48" s="70"/>
      <c r="HB48" s="70"/>
      <c r="HC48" s="70"/>
      <c r="HD48" s="70"/>
      <c r="HE48" s="70"/>
      <c r="HF48" s="70"/>
      <c r="HG48" s="70"/>
      <c r="HH48" s="70"/>
      <c r="HI48" s="70"/>
      <c r="HJ48" s="70"/>
      <c r="HK48" s="70"/>
      <c r="HL48" s="70"/>
      <c r="HM48" s="70"/>
      <c r="HN48" s="70"/>
      <c r="HO48" s="70"/>
      <c r="HP48" s="70"/>
      <c r="HQ48" s="70"/>
      <c r="HR48" s="70"/>
      <c r="HS48" s="70"/>
      <c r="HT48" s="70"/>
      <c r="HU48" s="70"/>
      <c r="HV48" s="70"/>
      <c r="HW48" s="70"/>
      <c r="HX48" s="70"/>
      <c r="HY48" s="70"/>
      <c r="HZ48" s="70"/>
    </row>
    <row r="49" s="71" customFormat="true" ht="32" hidden="false" customHeight="false" outlineLevel="0" collapsed="false">
      <c r="A49" s="67"/>
      <c r="B49" s="73" t="s">
        <v>125</v>
      </c>
      <c r="C49" s="63" t="s">
        <v>22</v>
      </c>
      <c r="D49" s="65" t="s">
        <v>126</v>
      </c>
      <c r="E49" s="59" t="s">
        <v>127</v>
      </c>
      <c r="F49" s="60"/>
      <c r="G49" s="60"/>
      <c r="H49" s="60"/>
      <c r="I49" s="60"/>
      <c r="J49" s="60"/>
      <c r="K49" s="60"/>
      <c r="L49" s="60"/>
      <c r="M49" s="60"/>
      <c r="N49" s="60"/>
      <c r="O49" s="60"/>
      <c r="P49" s="60"/>
      <c r="Q49" s="68"/>
      <c r="R49" s="68"/>
      <c r="S49" s="68"/>
      <c r="T49" s="68"/>
      <c r="U49" s="68"/>
      <c r="V49" s="69"/>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0"/>
      <c r="DD49" s="70"/>
      <c r="DE49" s="70"/>
      <c r="DF49" s="70"/>
      <c r="DG49" s="70"/>
      <c r="DH49" s="70"/>
      <c r="DI49" s="70"/>
      <c r="DJ49" s="70"/>
      <c r="DK49" s="70"/>
      <c r="DL49" s="70"/>
      <c r="DM49" s="70"/>
      <c r="DN49" s="70"/>
      <c r="DO49" s="70"/>
      <c r="DP49" s="70"/>
      <c r="DQ49" s="70"/>
      <c r="DR49" s="70"/>
      <c r="DS49" s="70"/>
      <c r="DT49" s="70"/>
      <c r="DU49" s="70"/>
      <c r="DV49" s="70"/>
      <c r="DW49" s="70"/>
      <c r="DX49" s="70"/>
      <c r="DY49" s="70"/>
      <c r="DZ49" s="70"/>
      <c r="EA49" s="70"/>
      <c r="EB49" s="70"/>
      <c r="EC49" s="70"/>
      <c r="ED49" s="70"/>
      <c r="EE49" s="70"/>
      <c r="EF49" s="70"/>
      <c r="EG49" s="70"/>
      <c r="EH49" s="70"/>
      <c r="EI49" s="70"/>
      <c r="EJ49" s="70"/>
      <c r="EK49" s="70"/>
      <c r="EL49" s="70"/>
      <c r="EM49" s="70"/>
      <c r="EN49" s="70"/>
      <c r="EO49" s="70"/>
      <c r="EP49" s="70"/>
      <c r="EQ49" s="70"/>
      <c r="ER49" s="70"/>
      <c r="ES49" s="70"/>
      <c r="ET49" s="70"/>
      <c r="EU49" s="70"/>
      <c r="EV49" s="70"/>
      <c r="EW49" s="70"/>
      <c r="EX49" s="70"/>
      <c r="EY49" s="70"/>
      <c r="EZ49" s="70"/>
      <c r="FA49" s="70"/>
      <c r="FB49" s="70"/>
      <c r="FC49" s="70"/>
      <c r="FD49" s="70"/>
      <c r="FE49" s="70"/>
      <c r="FF49" s="70"/>
      <c r="FG49" s="70"/>
      <c r="FH49" s="70"/>
      <c r="FI49" s="70"/>
      <c r="FJ49" s="70"/>
      <c r="FK49" s="70"/>
      <c r="FL49" s="70"/>
      <c r="FM49" s="70"/>
      <c r="FN49" s="70"/>
      <c r="FO49" s="70"/>
      <c r="FP49" s="70"/>
      <c r="FQ49" s="70"/>
      <c r="FR49" s="70"/>
      <c r="FS49" s="70"/>
      <c r="FT49" s="70"/>
      <c r="FU49" s="70"/>
      <c r="FV49" s="70"/>
      <c r="FW49" s="70"/>
      <c r="FX49" s="70"/>
      <c r="FY49" s="70"/>
      <c r="FZ49" s="70"/>
      <c r="GA49" s="70"/>
      <c r="GB49" s="70"/>
      <c r="GC49" s="70"/>
      <c r="GD49" s="70"/>
      <c r="GE49" s="70"/>
      <c r="GF49" s="70"/>
      <c r="GG49" s="70"/>
      <c r="GH49" s="70"/>
      <c r="GI49" s="70"/>
      <c r="GJ49" s="70"/>
      <c r="GK49" s="70"/>
      <c r="GL49" s="70"/>
      <c r="GM49" s="70"/>
      <c r="GN49" s="70"/>
      <c r="GO49" s="70"/>
      <c r="GP49" s="70"/>
      <c r="GQ49" s="70"/>
      <c r="GR49" s="70"/>
      <c r="GS49" s="70"/>
      <c r="GT49" s="70"/>
      <c r="GU49" s="70"/>
      <c r="GV49" s="70"/>
      <c r="GW49" s="70"/>
      <c r="GX49" s="70"/>
      <c r="GY49" s="70"/>
      <c r="GZ49" s="70"/>
      <c r="HA49" s="70"/>
      <c r="HB49" s="70"/>
      <c r="HC49" s="70"/>
      <c r="HD49" s="70"/>
      <c r="HE49" s="70"/>
      <c r="HF49" s="70"/>
      <c r="HG49" s="70"/>
      <c r="HH49" s="70"/>
      <c r="HI49" s="70"/>
      <c r="HJ49" s="70"/>
      <c r="HK49" s="70"/>
      <c r="HL49" s="70"/>
      <c r="HM49" s="70"/>
      <c r="HN49" s="70"/>
      <c r="HO49" s="70"/>
      <c r="HP49" s="70"/>
      <c r="HQ49" s="70"/>
      <c r="HR49" s="70"/>
      <c r="HS49" s="70"/>
      <c r="HT49" s="70"/>
      <c r="HU49" s="70"/>
      <c r="HV49" s="70"/>
      <c r="HW49" s="70"/>
      <c r="HX49" s="70"/>
      <c r="HY49" s="70"/>
      <c r="HZ49" s="70"/>
    </row>
    <row r="50" s="71" customFormat="true" ht="48" hidden="false" customHeight="false" outlineLevel="0" collapsed="false">
      <c r="A50" s="67"/>
      <c r="B50" s="73" t="s">
        <v>128</v>
      </c>
      <c r="C50" s="63" t="s">
        <v>22</v>
      </c>
      <c r="D50" s="65" t="s">
        <v>129</v>
      </c>
      <c r="E50" s="75" t="n">
        <v>9</v>
      </c>
      <c r="F50" s="60"/>
      <c r="G50" s="60"/>
      <c r="H50" s="60"/>
      <c r="I50" s="60"/>
      <c r="J50" s="60"/>
      <c r="K50" s="60"/>
      <c r="L50" s="60"/>
      <c r="M50" s="60"/>
      <c r="N50" s="60"/>
      <c r="O50" s="60"/>
      <c r="P50" s="60"/>
      <c r="Q50" s="68"/>
      <c r="R50" s="68"/>
      <c r="S50" s="68"/>
      <c r="T50" s="68"/>
      <c r="U50" s="68"/>
      <c r="V50" s="69"/>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0"/>
      <c r="DD50" s="70"/>
      <c r="DE50" s="70"/>
      <c r="DF50" s="70"/>
      <c r="DG50" s="70"/>
      <c r="DH50" s="70"/>
      <c r="DI50" s="70"/>
      <c r="DJ50" s="70"/>
      <c r="DK50" s="70"/>
      <c r="DL50" s="70"/>
      <c r="DM50" s="70"/>
      <c r="DN50" s="70"/>
      <c r="DO50" s="70"/>
      <c r="DP50" s="70"/>
      <c r="DQ50" s="70"/>
      <c r="DR50" s="70"/>
      <c r="DS50" s="70"/>
      <c r="DT50" s="70"/>
      <c r="DU50" s="70"/>
      <c r="DV50" s="70"/>
      <c r="DW50" s="70"/>
      <c r="DX50" s="70"/>
      <c r="DY50" s="70"/>
      <c r="DZ50" s="70"/>
      <c r="EA50" s="70"/>
      <c r="EB50" s="70"/>
      <c r="EC50" s="70"/>
      <c r="ED50" s="70"/>
      <c r="EE50" s="70"/>
      <c r="EF50" s="70"/>
      <c r="EG50" s="70"/>
      <c r="EH50" s="70"/>
      <c r="EI50" s="70"/>
      <c r="EJ50" s="70"/>
      <c r="EK50" s="70"/>
      <c r="EL50" s="70"/>
      <c r="EM50" s="70"/>
      <c r="EN50" s="70"/>
      <c r="EO50" s="70"/>
      <c r="EP50" s="70"/>
      <c r="EQ50" s="70"/>
      <c r="ER50" s="70"/>
      <c r="ES50" s="70"/>
      <c r="ET50" s="70"/>
      <c r="EU50" s="70"/>
      <c r="EV50" s="70"/>
      <c r="EW50" s="70"/>
      <c r="EX50" s="70"/>
      <c r="EY50" s="70"/>
      <c r="EZ50" s="70"/>
      <c r="FA50" s="70"/>
      <c r="FB50" s="70"/>
      <c r="FC50" s="70"/>
      <c r="FD50" s="70"/>
      <c r="FE50" s="70"/>
      <c r="FF50" s="70"/>
      <c r="FG50" s="70"/>
      <c r="FH50" s="70"/>
      <c r="FI50" s="70"/>
      <c r="FJ50" s="70"/>
      <c r="FK50" s="70"/>
      <c r="FL50" s="70"/>
      <c r="FM50" s="70"/>
      <c r="FN50" s="70"/>
      <c r="FO50" s="70"/>
      <c r="FP50" s="70"/>
      <c r="FQ50" s="70"/>
      <c r="FR50" s="70"/>
      <c r="FS50" s="70"/>
      <c r="FT50" s="70"/>
      <c r="FU50" s="70"/>
      <c r="FV50" s="70"/>
      <c r="FW50" s="70"/>
      <c r="FX50" s="70"/>
      <c r="FY50" s="70"/>
      <c r="FZ50" s="70"/>
      <c r="GA50" s="70"/>
      <c r="GB50" s="70"/>
      <c r="GC50" s="70"/>
      <c r="GD50" s="70"/>
      <c r="GE50" s="70"/>
      <c r="GF50" s="70"/>
      <c r="GG50" s="70"/>
      <c r="GH50" s="70"/>
      <c r="GI50" s="70"/>
      <c r="GJ50" s="70"/>
      <c r="GK50" s="70"/>
      <c r="GL50" s="70"/>
      <c r="GM50" s="70"/>
      <c r="GN50" s="70"/>
      <c r="GO50" s="70"/>
      <c r="GP50" s="70"/>
      <c r="GQ50" s="70"/>
      <c r="GR50" s="70"/>
      <c r="GS50" s="70"/>
      <c r="GT50" s="70"/>
      <c r="GU50" s="70"/>
      <c r="GV50" s="70"/>
      <c r="GW50" s="70"/>
      <c r="GX50" s="70"/>
      <c r="GY50" s="70"/>
      <c r="GZ50" s="70"/>
      <c r="HA50" s="70"/>
      <c r="HB50" s="70"/>
      <c r="HC50" s="70"/>
      <c r="HD50" s="70"/>
      <c r="HE50" s="70"/>
      <c r="HF50" s="70"/>
      <c r="HG50" s="70"/>
      <c r="HH50" s="70"/>
      <c r="HI50" s="70"/>
      <c r="HJ50" s="70"/>
      <c r="HK50" s="70"/>
      <c r="HL50" s="70"/>
      <c r="HM50" s="70"/>
      <c r="HN50" s="70"/>
      <c r="HO50" s="70"/>
      <c r="HP50" s="70"/>
      <c r="HQ50" s="70"/>
      <c r="HR50" s="70"/>
      <c r="HS50" s="70"/>
      <c r="HT50" s="70"/>
      <c r="HU50" s="70"/>
      <c r="HV50" s="70"/>
      <c r="HW50" s="70"/>
      <c r="HX50" s="70"/>
      <c r="HY50" s="70"/>
      <c r="HZ50" s="70"/>
    </row>
    <row r="51" s="71" customFormat="true" ht="32" hidden="false" customHeight="false" outlineLevel="0" collapsed="false">
      <c r="A51" s="67"/>
      <c r="B51" s="73" t="s">
        <v>130</v>
      </c>
      <c r="C51" s="63" t="s">
        <v>22</v>
      </c>
      <c r="D51" s="65" t="s">
        <v>131</v>
      </c>
      <c r="E51" s="60" t="s">
        <v>132</v>
      </c>
      <c r="F51" s="60"/>
      <c r="G51" s="60"/>
      <c r="H51" s="60"/>
      <c r="I51" s="60"/>
      <c r="J51" s="60"/>
      <c r="K51" s="60"/>
      <c r="L51" s="60"/>
      <c r="M51" s="60"/>
      <c r="N51" s="60"/>
      <c r="O51" s="60"/>
      <c r="P51" s="60"/>
      <c r="Q51" s="68"/>
      <c r="R51" s="68"/>
      <c r="S51" s="68"/>
      <c r="T51" s="68"/>
      <c r="U51" s="68"/>
      <c r="V51" s="69"/>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0"/>
      <c r="DD51" s="70"/>
      <c r="DE51" s="70"/>
      <c r="DF51" s="70"/>
      <c r="DG51" s="70"/>
      <c r="DH51" s="70"/>
      <c r="DI51" s="70"/>
      <c r="DJ51" s="70"/>
      <c r="DK51" s="70"/>
      <c r="DL51" s="70"/>
      <c r="DM51" s="70"/>
      <c r="DN51" s="70"/>
      <c r="DO51" s="70"/>
      <c r="DP51" s="70"/>
      <c r="DQ51" s="70"/>
      <c r="DR51" s="70"/>
      <c r="DS51" s="70"/>
      <c r="DT51" s="70"/>
      <c r="DU51" s="70"/>
      <c r="DV51" s="70"/>
      <c r="DW51" s="70"/>
      <c r="DX51" s="70"/>
      <c r="DY51" s="70"/>
      <c r="DZ51" s="70"/>
      <c r="EA51" s="70"/>
      <c r="EB51" s="70"/>
      <c r="EC51" s="70"/>
      <c r="ED51" s="70"/>
      <c r="EE51" s="70"/>
      <c r="EF51" s="70"/>
      <c r="EG51" s="70"/>
      <c r="EH51" s="70"/>
      <c r="EI51" s="70"/>
      <c r="EJ51" s="70"/>
      <c r="EK51" s="70"/>
      <c r="EL51" s="70"/>
      <c r="EM51" s="70"/>
      <c r="EN51" s="70"/>
      <c r="EO51" s="70"/>
      <c r="EP51" s="70"/>
      <c r="EQ51" s="70"/>
      <c r="ER51" s="70"/>
      <c r="ES51" s="70"/>
      <c r="ET51" s="70"/>
      <c r="EU51" s="70"/>
      <c r="EV51" s="70"/>
      <c r="EW51" s="70"/>
      <c r="EX51" s="70"/>
      <c r="EY51" s="70"/>
      <c r="EZ51" s="70"/>
      <c r="FA51" s="70"/>
      <c r="FB51" s="70"/>
      <c r="FC51" s="70"/>
      <c r="FD51" s="70"/>
      <c r="FE51" s="70"/>
      <c r="FF51" s="70"/>
      <c r="FG51" s="70"/>
      <c r="FH51" s="70"/>
      <c r="FI51" s="70"/>
      <c r="FJ51" s="70"/>
      <c r="FK51" s="70"/>
      <c r="FL51" s="70"/>
      <c r="FM51" s="70"/>
      <c r="FN51" s="70"/>
      <c r="FO51" s="70"/>
      <c r="FP51" s="70"/>
      <c r="FQ51" s="70"/>
      <c r="FR51" s="70"/>
      <c r="FS51" s="70"/>
      <c r="FT51" s="70"/>
      <c r="FU51" s="70"/>
      <c r="FV51" s="70"/>
      <c r="FW51" s="70"/>
      <c r="FX51" s="70"/>
      <c r="FY51" s="70"/>
      <c r="FZ51" s="70"/>
      <c r="GA51" s="70"/>
      <c r="GB51" s="70"/>
      <c r="GC51" s="70"/>
      <c r="GD51" s="70"/>
      <c r="GE51" s="70"/>
      <c r="GF51" s="70"/>
      <c r="GG51" s="70"/>
      <c r="GH51" s="70"/>
      <c r="GI51" s="70"/>
      <c r="GJ51" s="70"/>
      <c r="GK51" s="70"/>
      <c r="GL51" s="70"/>
      <c r="GM51" s="70"/>
      <c r="GN51" s="70"/>
      <c r="GO51" s="70"/>
      <c r="GP51" s="70"/>
      <c r="GQ51" s="70"/>
      <c r="GR51" s="70"/>
      <c r="GS51" s="70"/>
      <c r="GT51" s="70"/>
      <c r="GU51" s="70"/>
      <c r="GV51" s="70"/>
      <c r="GW51" s="70"/>
      <c r="GX51" s="70"/>
      <c r="GY51" s="70"/>
      <c r="GZ51" s="70"/>
      <c r="HA51" s="70"/>
      <c r="HB51" s="70"/>
      <c r="HC51" s="70"/>
      <c r="HD51" s="70"/>
      <c r="HE51" s="70"/>
      <c r="HF51" s="70"/>
      <c r="HG51" s="70"/>
      <c r="HH51" s="70"/>
      <c r="HI51" s="70"/>
      <c r="HJ51" s="70"/>
      <c r="HK51" s="70"/>
      <c r="HL51" s="70"/>
      <c r="HM51" s="70"/>
      <c r="HN51" s="70"/>
      <c r="HO51" s="70"/>
      <c r="HP51" s="70"/>
      <c r="HQ51" s="70"/>
      <c r="HR51" s="70"/>
      <c r="HS51" s="70"/>
      <c r="HT51" s="70"/>
      <c r="HU51" s="70"/>
      <c r="HV51" s="70"/>
      <c r="HW51" s="70"/>
      <c r="HX51" s="70"/>
      <c r="HY51" s="70"/>
      <c r="HZ51" s="70"/>
    </row>
    <row r="52" s="71" customFormat="true" ht="16" hidden="false" customHeight="false" outlineLevel="0" collapsed="false">
      <c r="A52" s="67"/>
      <c r="B52" s="73" t="s">
        <v>133</v>
      </c>
      <c r="C52" s="63" t="s">
        <v>22</v>
      </c>
      <c r="D52" s="65" t="s">
        <v>134</v>
      </c>
      <c r="E52" s="75" t="s">
        <v>135</v>
      </c>
      <c r="F52" s="60"/>
      <c r="G52" s="60"/>
      <c r="H52" s="60"/>
      <c r="I52" s="60"/>
      <c r="J52" s="60"/>
      <c r="K52" s="60"/>
      <c r="L52" s="60"/>
      <c r="M52" s="60"/>
      <c r="N52" s="60"/>
      <c r="O52" s="60"/>
      <c r="P52" s="60"/>
      <c r="Q52" s="68"/>
      <c r="R52" s="68"/>
      <c r="S52" s="68"/>
      <c r="T52" s="68"/>
      <c r="U52" s="68"/>
      <c r="V52" s="69"/>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0"/>
      <c r="DD52" s="70"/>
      <c r="DE52" s="70"/>
      <c r="DF52" s="70"/>
      <c r="DG52" s="70"/>
      <c r="DH52" s="70"/>
      <c r="DI52" s="70"/>
      <c r="DJ52" s="70"/>
      <c r="DK52" s="70"/>
      <c r="DL52" s="70"/>
      <c r="DM52" s="70"/>
      <c r="DN52" s="70"/>
      <c r="DO52" s="70"/>
      <c r="DP52" s="70"/>
      <c r="DQ52" s="70"/>
      <c r="DR52" s="70"/>
      <c r="DS52" s="70"/>
      <c r="DT52" s="70"/>
      <c r="DU52" s="70"/>
      <c r="DV52" s="70"/>
      <c r="DW52" s="70"/>
      <c r="DX52" s="70"/>
      <c r="DY52" s="70"/>
      <c r="DZ52" s="70"/>
      <c r="EA52" s="70"/>
      <c r="EB52" s="70"/>
      <c r="EC52" s="70"/>
      <c r="ED52" s="70"/>
      <c r="EE52" s="70"/>
      <c r="EF52" s="70"/>
      <c r="EG52" s="70"/>
      <c r="EH52" s="70"/>
      <c r="EI52" s="70"/>
      <c r="EJ52" s="70"/>
      <c r="EK52" s="70"/>
      <c r="EL52" s="70"/>
      <c r="EM52" s="70"/>
      <c r="EN52" s="70"/>
      <c r="EO52" s="70"/>
      <c r="EP52" s="70"/>
      <c r="EQ52" s="70"/>
      <c r="ER52" s="70"/>
      <c r="ES52" s="70"/>
      <c r="ET52" s="70"/>
      <c r="EU52" s="70"/>
      <c r="EV52" s="70"/>
      <c r="EW52" s="70"/>
      <c r="EX52" s="70"/>
      <c r="EY52" s="70"/>
      <c r="EZ52" s="70"/>
      <c r="FA52" s="70"/>
      <c r="FB52" s="70"/>
      <c r="FC52" s="70"/>
      <c r="FD52" s="70"/>
      <c r="FE52" s="70"/>
      <c r="FF52" s="70"/>
      <c r="FG52" s="70"/>
      <c r="FH52" s="70"/>
      <c r="FI52" s="70"/>
      <c r="FJ52" s="70"/>
      <c r="FK52" s="70"/>
      <c r="FL52" s="70"/>
      <c r="FM52" s="70"/>
      <c r="FN52" s="70"/>
      <c r="FO52" s="70"/>
      <c r="FP52" s="70"/>
      <c r="FQ52" s="70"/>
      <c r="FR52" s="70"/>
      <c r="FS52" s="70"/>
      <c r="FT52" s="70"/>
      <c r="FU52" s="70"/>
      <c r="FV52" s="70"/>
      <c r="FW52" s="70"/>
      <c r="FX52" s="70"/>
      <c r="FY52" s="70"/>
      <c r="FZ52" s="70"/>
      <c r="GA52" s="70"/>
      <c r="GB52" s="70"/>
      <c r="GC52" s="70"/>
      <c r="GD52" s="70"/>
      <c r="GE52" s="70"/>
      <c r="GF52" s="70"/>
      <c r="GG52" s="70"/>
      <c r="GH52" s="70"/>
      <c r="GI52" s="70"/>
      <c r="GJ52" s="70"/>
      <c r="GK52" s="70"/>
      <c r="GL52" s="70"/>
      <c r="GM52" s="70"/>
      <c r="GN52" s="70"/>
      <c r="GO52" s="70"/>
      <c r="GP52" s="70"/>
      <c r="GQ52" s="70"/>
      <c r="GR52" s="70"/>
      <c r="GS52" s="70"/>
      <c r="GT52" s="70"/>
      <c r="GU52" s="70"/>
      <c r="GV52" s="70"/>
      <c r="GW52" s="70"/>
      <c r="GX52" s="70"/>
      <c r="GY52" s="70"/>
      <c r="GZ52" s="70"/>
      <c r="HA52" s="70"/>
      <c r="HB52" s="70"/>
      <c r="HC52" s="70"/>
      <c r="HD52" s="70"/>
      <c r="HE52" s="70"/>
      <c r="HF52" s="70"/>
      <c r="HG52" s="70"/>
      <c r="HH52" s="70"/>
      <c r="HI52" s="70"/>
      <c r="HJ52" s="70"/>
      <c r="HK52" s="70"/>
      <c r="HL52" s="70"/>
      <c r="HM52" s="70"/>
      <c r="HN52" s="70"/>
      <c r="HO52" s="70"/>
      <c r="HP52" s="70"/>
      <c r="HQ52" s="70"/>
      <c r="HR52" s="70"/>
      <c r="HS52" s="70"/>
      <c r="HT52" s="70"/>
      <c r="HU52" s="70"/>
      <c r="HV52" s="70"/>
      <c r="HW52" s="70"/>
      <c r="HX52" s="70"/>
      <c r="HY52" s="70"/>
      <c r="HZ52" s="70"/>
    </row>
    <row r="53" s="71" customFormat="true" ht="16" hidden="false" customHeight="false" outlineLevel="0" collapsed="false">
      <c r="A53" s="67"/>
      <c r="B53" s="73" t="s">
        <v>136</v>
      </c>
      <c r="C53" s="63" t="s">
        <v>22</v>
      </c>
      <c r="D53" s="65" t="s">
        <v>137</v>
      </c>
      <c r="E53" s="68"/>
      <c r="F53" s="60"/>
      <c r="G53" s="60"/>
      <c r="H53" s="60"/>
      <c r="I53" s="60"/>
      <c r="J53" s="60"/>
      <c r="K53" s="60"/>
      <c r="L53" s="60"/>
      <c r="M53" s="60"/>
      <c r="N53" s="60"/>
      <c r="O53" s="60"/>
      <c r="P53" s="60"/>
      <c r="Q53" s="68"/>
      <c r="R53" s="68"/>
      <c r="S53" s="68"/>
      <c r="T53" s="68"/>
      <c r="U53" s="68"/>
      <c r="V53" s="69"/>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0"/>
      <c r="DD53" s="70"/>
      <c r="DE53" s="70"/>
      <c r="DF53" s="70"/>
      <c r="DG53" s="70"/>
      <c r="DH53" s="70"/>
      <c r="DI53" s="70"/>
      <c r="DJ53" s="70"/>
      <c r="DK53" s="70"/>
      <c r="DL53" s="70"/>
      <c r="DM53" s="70"/>
      <c r="DN53" s="70"/>
      <c r="DO53" s="70"/>
      <c r="DP53" s="70"/>
      <c r="DQ53" s="70"/>
      <c r="DR53" s="70"/>
      <c r="DS53" s="70"/>
      <c r="DT53" s="70"/>
      <c r="DU53" s="70"/>
      <c r="DV53" s="70"/>
      <c r="DW53" s="70"/>
      <c r="DX53" s="70"/>
      <c r="DY53" s="70"/>
      <c r="DZ53" s="70"/>
      <c r="EA53" s="70"/>
      <c r="EB53" s="70"/>
      <c r="EC53" s="70"/>
      <c r="ED53" s="70"/>
      <c r="EE53" s="70"/>
      <c r="EF53" s="70"/>
      <c r="EG53" s="70"/>
      <c r="EH53" s="70"/>
      <c r="EI53" s="70"/>
      <c r="EJ53" s="70"/>
      <c r="EK53" s="70"/>
      <c r="EL53" s="70"/>
      <c r="EM53" s="70"/>
      <c r="EN53" s="70"/>
      <c r="EO53" s="70"/>
      <c r="EP53" s="70"/>
      <c r="EQ53" s="70"/>
      <c r="ER53" s="70"/>
      <c r="ES53" s="70"/>
      <c r="ET53" s="70"/>
      <c r="EU53" s="70"/>
      <c r="EV53" s="70"/>
      <c r="EW53" s="70"/>
      <c r="EX53" s="70"/>
      <c r="EY53" s="70"/>
      <c r="EZ53" s="70"/>
      <c r="FA53" s="70"/>
      <c r="FB53" s="70"/>
      <c r="FC53" s="70"/>
      <c r="FD53" s="70"/>
      <c r="FE53" s="70"/>
      <c r="FF53" s="70"/>
      <c r="FG53" s="70"/>
      <c r="FH53" s="70"/>
      <c r="FI53" s="70"/>
      <c r="FJ53" s="70"/>
      <c r="FK53" s="70"/>
      <c r="FL53" s="70"/>
      <c r="FM53" s="70"/>
      <c r="FN53" s="70"/>
      <c r="FO53" s="70"/>
      <c r="FP53" s="70"/>
      <c r="FQ53" s="70"/>
      <c r="FR53" s="70"/>
      <c r="FS53" s="70"/>
      <c r="FT53" s="70"/>
      <c r="FU53" s="70"/>
      <c r="FV53" s="70"/>
      <c r="FW53" s="70"/>
      <c r="FX53" s="70"/>
      <c r="FY53" s="70"/>
      <c r="FZ53" s="70"/>
      <c r="GA53" s="70"/>
      <c r="GB53" s="70"/>
      <c r="GC53" s="70"/>
      <c r="GD53" s="70"/>
      <c r="GE53" s="70"/>
      <c r="GF53" s="70"/>
      <c r="GG53" s="70"/>
      <c r="GH53" s="70"/>
      <c r="GI53" s="70"/>
      <c r="GJ53" s="70"/>
      <c r="GK53" s="70"/>
      <c r="GL53" s="70"/>
      <c r="GM53" s="70"/>
      <c r="GN53" s="70"/>
      <c r="GO53" s="70"/>
      <c r="GP53" s="70"/>
      <c r="GQ53" s="70"/>
      <c r="GR53" s="70"/>
      <c r="GS53" s="70"/>
      <c r="GT53" s="70"/>
      <c r="GU53" s="70"/>
      <c r="GV53" s="70"/>
      <c r="GW53" s="70"/>
      <c r="GX53" s="70"/>
      <c r="GY53" s="70"/>
      <c r="GZ53" s="70"/>
      <c r="HA53" s="70"/>
      <c r="HB53" s="70"/>
      <c r="HC53" s="70"/>
      <c r="HD53" s="70"/>
      <c r="HE53" s="70"/>
      <c r="HF53" s="70"/>
      <c r="HG53" s="70"/>
      <c r="HH53" s="70"/>
      <c r="HI53" s="70"/>
      <c r="HJ53" s="70"/>
      <c r="HK53" s="70"/>
      <c r="HL53" s="70"/>
      <c r="HM53" s="70"/>
      <c r="HN53" s="70"/>
      <c r="HO53" s="70"/>
      <c r="HP53" s="70"/>
      <c r="HQ53" s="70"/>
      <c r="HR53" s="70"/>
      <c r="HS53" s="70"/>
      <c r="HT53" s="70"/>
      <c r="HU53" s="70"/>
      <c r="HV53" s="70"/>
      <c r="HW53" s="70"/>
      <c r="HX53" s="70"/>
      <c r="HY53" s="70"/>
      <c r="HZ53" s="70"/>
    </row>
    <row r="54" s="71" customFormat="true" ht="80" hidden="false" customHeight="false" outlineLevel="0" collapsed="false">
      <c r="A54" s="67"/>
      <c r="B54" s="73" t="s">
        <v>138</v>
      </c>
      <c r="C54" s="63" t="s">
        <v>22</v>
      </c>
      <c r="D54" s="65" t="s">
        <v>139</v>
      </c>
      <c r="E54" s="59" t="s">
        <v>140</v>
      </c>
      <c r="F54" s="60"/>
      <c r="G54" s="60"/>
      <c r="H54" s="60"/>
      <c r="I54" s="60"/>
      <c r="J54" s="60"/>
      <c r="K54" s="60"/>
      <c r="L54" s="60"/>
      <c r="M54" s="60"/>
      <c r="N54" s="60"/>
      <c r="O54" s="60"/>
      <c r="P54" s="60"/>
      <c r="Q54" s="68"/>
      <c r="R54" s="68"/>
      <c r="S54" s="68"/>
      <c r="T54" s="68"/>
      <c r="U54" s="68"/>
      <c r="V54" s="69"/>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c r="EH54" s="70"/>
      <c r="EI54" s="70"/>
      <c r="EJ54" s="70"/>
      <c r="EK54" s="70"/>
      <c r="EL54" s="70"/>
      <c r="EM54" s="70"/>
      <c r="EN54" s="70"/>
      <c r="EO54" s="70"/>
      <c r="EP54" s="70"/>
      <c r="EQ54" s="70"/>
      <c r="ER54" s="70"/>
      <c r="ES54" s="70"/>
      <c r="ET54" s="70"/>
      <c r="EU54" s="70"/>
      <c r="EV54" s="70"/>
      <c r="EW54" s="70"/>
      <c r="EX54" s="70"/>
      <c r="EY54" s="70"/>
      <c r="EZ54" s="70"/>
      <c r="FA54" s="70"/>
      <c r="FB54" s="70"/>
      <c r="FC54" s="70"/>
      <c r="FD54" s="70"/>
      <c r="FE54" s="70"/>
      <c r="FF54" s="70"/>
      <c r="FG54" s="70"/>
      <c r="FH54" s="70"/>
      <c r="FI54" s="70"/>
      <c r="FJ54" s="70"/>
      <c r="FK54" s="70"/>
      <c r="FL54" s="70"/>
      <c r="FM54" s="70"/>
      <c r="FN54" s="70"/>
      <c r="FO54" s="70"/>
      <c r="FP54" s="70"/>
      <c r="FQ54" s="70"/>
      <c r="FR54" s="70"/>
      <c r="FS54" s="70"/>
      <c r="FT54" s="70"/>
      <c r="FU54" s="70"/>
      <c r="FV54" s="70"/>
      <c r="FW54" s="70"/>
      <c r="FX54" s="70"/>
      <c r="FY54" s="70"/>
      <c r="FZ54" s="70"/>
      <c r="GA54" s="70"/>
      <c r="GB54" s="70"/>
      <c r="GC54" s="70"/>
      <c r="GD54" s="70"/>
      <c r="GE54" s="70"/>
      <c r="GF54" s="70"/>
      <c r="GG54" s="70"/>
      <c r="GH54" s="70"/>
      <c r="GI54" s="70"/>
      <c r="GJ54" s="70"/>
      <c r="GK54" s="70"/>
      <c r="GL54" s="70"/>
      <c r="GM54" s="70"/>
      <c r="GN54" s="70"/>
      <c r="GO54" s="70"/>
      <c r="GP54" s="70"/>
      <c r="GQ54" s="70"/>
      <c r="GR54" s="70"/>
      <c r="GS54" s="70"/>
      <c r="GT54" s="70"/>
      <c r="GU54" s="70"/>
      <c r="GV54" s="70"/>
      <c r="GW54" s="70"/>
      <c r="GX54" s="70"/>
      <c r="GY54" s="70"/>
      <c r="GZ54" s="70"/>
      <c r="HA54" s="70"/>
      <c r="HB54" s="70"/>
      <c r="HC54" s="70"/>
      <c r="HD54" s="70"/>
      <c r="HE54" s="70"/>
      <c r="HF54" s="70"/>
      <c r="HG54" s="70"/>
      <c r="HH54" s="70"/>
      <c r="HI54" s="70"/>
      <c r="HJ54" s="70"/>
      <c r="HK54" s="70"/>
      <c r="HL54" s="70"/>
      <c r="HM54" s="70"/>
      <c r="HN54" s="70"/>
      <c r="HO54" s="70"/>
      <c r="HP54" s="70"/>
      <c r="HQ54" s="70"/>
      <c r="HR54" s="70"/>
      <c r="HS54" s="70"/>
      <c r="HT54" s="70"/>
      <c r="HU54" s="70"/>
      <c r="HV54" s="70"/>
      <c r="HW54" s="70"/>
      <c r="HX54" s="70"/>
      <c r="HY54" s="70"/>
      <c r="HZ54" s="70"/>
    </row>
    <row r="55" s="71" customFormat="true" ht="16" hidden="false" customHeight="false" outlineLevel="0" collapsed="false">
      <c r="A55" s="67"/>
      <c r="B55" s="73" t="s">
        <v>141</v>
      </c>
      <c r="C55" s="63" t="s">
        <v>22</v>
      </c>
      <c r="D55" s="65" t="s">
        <v>142</v>
      </c>
      <c r="E55" s="59" t="s">
        <v>94</v>
      </c>
      <c r="F55" s="60"/>
      <c r="G55" s="60"/>
      <c r="H55" s="60"/>
      <c r="I55" s="60"/>
      <c r="J55" s="60"/>
      <c r="K55" s="60"/>
      <c r="L55" s="60"/>
      <c r="M55" s="60"/>
      <c r="N55" s="60"/>
      <c r="O55" s="60"/>
      <c r="P55" s="60"/>
      <c r="Q55" s="68"/>
      <c r="R55" s="68"/>
      <c r="S55" s="68"/>
      <c r="T55" s="68"/>
      <c r="U55" s="68"/>
      <c r="V55" s="69"/>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0"/>
      <c r="DD55" s="70"/>
      <c r="DE55" s="70"/>
      <c r="DF55" s="70"/>
      <c r="DG55" s="70"/>
      <c r="DH55" s="70"/>
      <c r="DI55" s="70"/>
      <c r="DJ55" s="70"/>
      <c r="DK55" s="70"/>
      <c r="DL55" s="70"/>
      <c r="DM55" s="70"/>
      <c r="DN55" s="70"/>
      <c r="DO55" s="70"/>
      <c r="DP55" s="70"/>
      <c r="DQ55" s="70"/>
      <c r="DR55" s="70"/>
      <c r="DS55" s="70"/>
      <c r="DT55" s="70"/>
      <c r="DU55" s="70"/>
      <c r="DV55" s="70"/>
      <c r="DW55" s="70"/>
      <c r="DX55" s="70"/>
      <c r="DY55" s="70"/>
      <c r="DZ55" s="70"/>
      <c r="EA55" s="70"/>
      <c r="EB55" s="70"/>
      <c r="EC55" s="70"/>
      <c r="ED55" s="70"/>
      <c r="EE55" s="70"/>
      <c r="EF55" s="70"/>
      <c r="EG55" s="70"/>
      <c r="EH55" s="70"/>
      <c r="EI55" s="70"/>
      <c r="EJ55" s="70"/>
      <c r="EK55" s="70"/>
      <c r="EL55" s="70"/>
      <c r="EM55" s="70"/>
      <c r="EN55" s="70"/>
      <c r="EO55" s="70"/>
      <c r="EP55" s="70"/>
      <c r="EQ55" s="70"/>
      <c r="ER55" s="70"/>
      <c r="ES55" s="70"/>
      <c r="ET55" s="70"/>
      <c r="EU55" s="70"/>
      <c r="EV55" s="70"/>
      <c r="EW55" s="70"/>
      <c r="EX55" s="70"/>
      <c r="EY55" s="70"/>
      <c r="EZ55" s="70"/>
      <c r="FA55" s="70"/>
      <c r="FB55" s="70"/>
      <c r="FC55" s="70"/>
      <c r="FD55" s="70"/>
      <c r="FE55" s="70"/>
      <c r="FF55" s="70"/>
      <c r="FG55" s="70"/>
      <c r="FH55" s="70"/>
      <c r="FI55" s="70"/>
      <c r="FJ55" s="70"/>
      <c r="FK55" s="70"/>
      <c r="FL55" s="70"/>
      <c r="FM55" s="70"/>
      <c r="FN55" s="70"/>
      <c r="FO55" s="70"/>
      <c r="FP55" s="70"/>
      <c r="FQ55" s="70"/>
      <c r="FR55" s="70"/>
      <c r="FS55" s="70"/>
      <c r="FT55" s="70"/>
      <c r="FU55" s="70"/>
      <c r="FV55" s="70"/>
      <c r="FW55" s="70"/>
      <c r="FX55" s="70"/>
      <c r="FY55" s="70"/>
      <c r="FZ55" s="70"/>
      <c r="GA55" s="70"/>
      <c r="GB55" s="70"/>
      <c r="GC55" s="70"/>
      <c r="GD55" s="70"/>
      <c r="GE55" s="70"/>
      <c r="GF55" s="70"/>
      <c r="GG55" s="70"/>
      <c r="GH55" s="70"/>
      <c r="GI55" s="70"/>
      <c r="GJ55" s="70"/>
      <c r="GK55" s="70"/>
      <c r="GL55" s="70"/>
      <c r="GM55" s="70"/>
      <c r="GN55" s="70"/>
      <c r="GO55" s="70"/>
      <c r="GP55" s="70"/>
      <c r="GQ55" s="70"/>
      <c r="GR55" s="70"/>
      <c r="GS55" s="70"/>
      <c r="GT55" s="70"/>
      <c r="GU55" s="70"/>
      <c r="GV55" s="70"/>
      <c r="GW55" s="70"/>
      <c r="GX55" s="70"/>
      <c r="GY55" s="70"/>
      <c r="GZ55" s="70"/>
      <c r="HA55" s="70"/>
      <c r="HB55" s="70"/>
      <c r="HC55" s="70"/>
      <c r="HD55" s="70"/>
      <c r="HE55" s="70"/>
      <c r="HF55" s="70"/>
      <c r="HG55" s="70"/>
      <c r="HH55" s="70"/>
      <c r="HI55" s="70"/>
      <c r="HJ55" s="70"/>
      <c r="HK55" s="70"/>
      <c r="HL55" s="70"/>
      <c r="HM55" s="70"/>
      <c r="HN55" s="70"/>
      <c r="HO55" s="70"/>
      <c r="HP55" s="70"/>
      <c r="HQ55" s="70"/>
      <c r="HR55" s="70"/>
      <c r="HS55" s="70"/>
      <c r="HT55" s="70"/>
      <c r="HU55" s="70"/>
      <c r="HV55" s="70"/>
      <c r="HW55" s="70"/>
      <c r="HX55" s="70"/>
      <c r="HY55" s="70"/>
      <c r="HZ55" s="70"/>
    </row>
    <row r="56" s="71" customFormat="true" ht="32" hidden="false" customHeight="false" outlineLevel="0" collapsed="false">
      <c r="A56" s="67"/>
      <c r="B56" s="56" t="s">
        <v>143</v>
      </c>
      <c r="C56" s="63" t="s">
        <v>22</v>
      </c>
      <c r="D56" s="58" t="s">
        <v>144</v>
      </c>
      <c r="E56" s="59" t="s">
        <v>145</v>
      </c>
      <c r="F56" s="60"/>
      <c r="G56" s="60"/>
      <c r="H56" s="60"/>
      <c r="I56" s="60"/>
      <c r="J56" s="60"/>
      <c r="K56" s="60"/>
      <c r="L56" s="60"/>
      <c r="M56" s="60"/>
      <c r="N56" s="60"/>
      <c r="O56" s="60"/>
      <c r="P56" s="60"/>
      <c r="Q56" s="68"/>
      <c r="R56" s="68"/>
      <c r="S56" s="68"/>
      <c r="T56" s="68"/>
      <c r="U56" s="68"/>
      <c r="V56" s="69"/>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c r="EC56" s="70"/>
      <c r="ED56" s="70"/>
      <c r="EE56" s="70"/>
      <c r="EF56" s="70"/>
      <c r="EG56" s="70"/>
      <c r="EH56" s="70"/>
      <c r="EI56" s="70"/>
      <c r="EJ56" s="70"/>
      <c r="EK56" s="70"/>
      <c r="EL56" s="70"/>
      <c r="EM56" s="70"/>
      <c r="EN56" s="70"/>
      <c r="EO56" s="70"/>
      <c r="EP56" s="70"/>
      <c r="EQ56" s="70"/>
      <c r="ER56" s="70"/>
      <c r="ES56" s="70"/>
      <c r="ET56" s="70"/>
      <c r="EU56" s="70"/>
      <c r="EV56" s="70"/>
      <c r="EW56" s="70"/>
      <c r="EX56" s="70"/>
      <c r="EY56" s="70"/>
      <c r="EZ56" s="70"/>
      <c r="FA56" s="70"/>
      <c r="FB56" s="70"/>
      <c r="FC56" s="70"/>
      <c r="FD56" s="70"/>
      <c r="FE56" s="70"/>
      <c r="FF56" s="70"/>
      <c r="FG56" s="70"/>
      <c r="FH56" s="70"/>
      <c r="FI56" s="70"/>
      <c r="FJ56" s="70"/>
      <c r="FK56" s="70"/>
      <c r="FL56" s="70"/>
      <c r="FM56" s="70"/>
      <c r="FN56" s="70"/>
      <c r="FO56" s="70"/>
      <c r="FP56" s="70"/>
      <c r="FQ56" s="70"/>
      <c r="FR56" s="70"/>
      <c r="FS56" s="70"/>
      <c r="FT56" s="70"/>
      <c r="FU56" s="70"/>
      <c r="FV56" s="70"/>
      <c r="FW56" s="70"/>
      <c r="FX56" s="70"/>
      <c r="FY56" s="70"/>
      <c r="FZ56" s="70"/>
      <c r="GA56" s="70"/>
      <c r="GB56" s="70"/>
      <c r="GC56" s="70"/>
      <c r="GD56" s="70"/>
      <c r="GE56" s="70"/>
      <c r="GF56" s="70"/>
      <c r="GG56" s="70"/>
      <c r="GH56" s="70"/>
      <c r="GI56" s="70"/>
      <c r="GJ56" s="70"/>
      <c r="GK56" s="70"/>
      <c r="GL56" s="70"/>
      <c r="GM56" s="70"/>
      <c r="GN56" s="70"/>
      <c r="GO56" s="70"/>
      <c r="GP56" s="70"/>
      <c r="GQ56" s="70"/>
      <c r="GR56" s="70"/>
      <c r="GS56" s="70"/>
      <c r="GT56" s="70"/>
      <c r="GU56" s="70"/>
      <c r="GV56" s="70"/>
      <c r="GW56" s="70"/>
      <c r="GX56" s="70"/>
      <c r="GY56" s="70"/>
      <c r="GZ56" s="70"/>
      <c r="HA56" s="70"/>
      <c r="HB56" s="70"/>
      <c r="HC56" s="70"/>
      <c r="HD56" s="70"/>
      <c r="HE56" s="70"/>
      <c r="HF56" s="70"/>
      <c r="HG56" s="70"/>
      <c r="HH56" s="70"/>
      <c r="HI56" s="70"/>
      <c r="HJ56" s="70"/>
      <c r="HK56" s="70"/>
      <c r="HL56" s="70"/>
      <c r="HM56" s="70"/>
      <c r="HN56" s="70"/>
      <c r="HO56" s="70"/>
      <c r="HP56" s="70"/>
      <c r="HQ56" s="70"/>
      <c r="HR56" s="70"/>
      <c r="HS56" s="70"/>
      <c r="HT56" s="70"/>
      <c r="HU56" s="70"/>
      <c r="HV56" s="70"/>
      <c r="HW56" s="70"/>
      <c r="HX56" s="70"/>
      <c r="HY56" s="70"/>
      <c r="HZ56" s="70"/>
    </row>
    <row r="57" s="71" customFormat="true" ht="48" hidden="false" customHeight="false" outlineLevel="0" collapsed="false">
      <c r="A57" s="67"/>
      <c r="B57" s="56" t="s">
        <v>146</v>
      </c>
      <c r="C57" s="63" t="s">
        <v>22</v>
      </c>
      <c r="D57" s="58" t="s">
        <v>147</v>
      </c>
      <c r="E57" s="76" t="s">
        <v>148</v>
      </c>
      <c r="F57" s="60"/>
      <c r="G57" s="60"/>
      <c r="H57" s="60"/>
      <c r="I57" s="60"/>
      <c r="J57" s="60"/>
      <c r="K57" s="60"/>
      <c r="L57" s="60"/>
      <c r="M57" s="60"/>
      <c r="N57" s="60"/>
      <c r="O57" s="60"/>
      <c r="P57" s="60"/>
      <c r="Q57" s="68"/>
      <c r="R57" s="68"/>
      <c r="S57" s="68"/>
      <c r="T57" s="68"/>
      <c r="U57" s="68"/>
      <c r="V57" s="69"/>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0"/>
      <c r="DD57" s="70"/>
      <c r="DE57" s="70"/>
      <c r="DF57" s="70"/>
      <c r="DG57" s="70"/>
      <c r="DH57" s="70"/>
      <c r="DI57" s="70"/>
      <c r="DJ57" s="70"/>
      <c r="DK57" s="70"/>
      <c r="DL57" s="70"/>
      <c r="DM57" s="70"/>
      <c r="DN57" s="70"/>
      <c r="DO57" s="70"/>
      <c r="DP57" s="70"/>
      <c r="DQ57" s="70"/>
      <c r="DR57" s="70"/>
      <c r="DS57" s="70"/>
      <c r="DT57" s="70"/>
      <c r="DU57" s="70"/>
      <c r="DV57" s="70"/>
      <c r="DW57" s="70"/>
      <c r="DX57" s="70"/>
      <c r="DY57" s="70"/>
      <c r="DZ57" s="70"/>
      <c r="EA57" s="70"/>
      <c r="EB57" s="70"/>
      <c r="EC57" s="70"/>
      <c r="ED57" s="70"/>
      <c r="EE57" s="70"/>
      <c r="EF57" s="70"/>
      <c r="EG57" s="70"/>
      <c r="EH57" s="70"/>
      <c r="EI57" s="70"/>
      <c r="EJ57" s="70"/>
      <c r="EK57" s="70"/>
      <c r="EL57" s="70"/>
      <c r="EM57" s="70"/>
      <c r="EN57" s="70"/>
      <c r="EO57" s="70"/>
      <c r="EP57" s="70"/>
      <c r="EQ57" s="70"/>
      <c r="ER57" s="70"/>
      <c r="ES57" s="70"/>
      <c r="ET57" s="70"/>
      <c r="EU57" s="70"/>
      <c r="EV57" s="70"/>
      <c r="EW57" s="70"/>
      <c r="EX57" s="70"/>
      <c r="EY57" s="70"/>
      <c r="EZ57" s="70"/>
      <c r="FA57" s="70"/>
      <c r="FB57" s="70"/>
      <c r="FC57" s="70"/>
      <c r="FD57" s="70"/>
      <c r="FE57" s="70"/>
      <c r="FF57" s="70"/>
      <c r="FG57" s="70"/>
      <c r="FH57" s="70"/>
      <c r="FI57" s="70"/>
      <c r="FJ57" s="70"/>
      <c r="FK57" s="70"/>
      <c r="FL57" s="70"/>
      <c r="FM57" s="70"/>
      <c r="FN57" s="70"/>
      <c r="FO57" s="70"/>
      <c r="FP57" s="70"/>
      <c r="FQ57" s="70"/>
      <c r="FR57" s="70"/>
      <c r="FS57" s="70"/>
      <c r="FT57" s="70"/>
      <c r="FU57" s="70"/>
      <c r="FV57" s="70"/>
      <c r="FW57" s="70"/>
      <c r="FX57" s="70"/>
      <c r="FY57" s="70"/>
      <c r="FZ57" s="70"/>
      <c r="GA57" s="70"/>
      <c r="GB57" s="70"/>
      <c r="GC57" s="70"/>
      <c r="GD57" s="70"/>
      <c r="GE57" s="70"/>
      <c r="GF57" s="70"/>
      <c r="GG57" s="70"/>
      <c r="GH57" s="70"/>
      <c r="GI57" s="70"/>
      <c r="GJ57" s="70"/>
      <c r="GK57" s="70"/>
      <c r="GL57" s="70"/>
      <c r="GM57" s="70"/>
      <c r="GN57" s="70"/>
      <c r="GO57" s="70"/>
      <c r="GP57" s="70"/>
      <c r="GQ57" s="70"/>
      <c r="GR57" s="70"/>
      <c r="GS57" s="70"/>
      <c r="GT57" s="70"/>
      <c r="GU57" s="70"/>
      <c r="GV57" s="70"/>
      <c r="GW57" s="70"/>
      <c r="GX57" s="70"/>
      <c r="GY57" s="70"/>
      <c r="GZ57" s="70"/>
      <c r="HA57" s="70"/>
      <c r="HB57" s="70"/>
      <c r="HC57" s="70"/>
      <c r="HD57" s="70"/>
      <c r="HE57" s="70"/>
      <c r="HF57" s="70"/>
      <c r="HG57" s="70"/>
      <c r="HH57" s="70"/>
      <c r="HI57" s="70"/>
      <c r="HJ57" s="70"/>
      <c r="HK57" s="70"/>
      <c r="HL57" s="70"/>
      <c r="HM57" s="70"/>
      <c r="HN57" s="70"/>
      <c r="HO57" s="70"/>
      <c r="HP57" s="70"/>
      <c r="HQ57" s="70"/>
      <c r="HR57" s="70"/>
      <c r="HS57" s="70"/>
      <c r="HT57" s="70"/>
      <c r="HU57" s="70"/>
      <c r="HV57" s="70"/>
      <c r="HW57" s="70"/>
      <c r="HX57" s="70"/>
      <c r="HY57" s="70"/>
      <c r="HZ57" s="70"/>
    </row>
    <row r="58" s="71" customFormat="true" ht="16" hidden="false" customHeight="false" outlineLevel="0" collapsed="false">
      <c r="A58" s="67"/>
      <c r="B58" s="56" t="s">
        <v>149</v>
      </c>
      <c r="C58" s="63" t="s">
        <v>22</v>
      </c>
      <c r="D58" s="65" t="s">
        <v>150</v>
      </c>
      <c r="E58" s="75" t="s">
        <v>151</v>
      </c>
      <c r="F58" s="60"/>
      <c r="G58" s="60"/>
      <c r="H58" s="60"/>
      <c r="I58" s="60"/>
      <c r="J58" s="60"/>
      <c r="K58" s="60"/>
      <c r="L58" s="60"/>
      <c r="M58" s="60"/>
      <c r="N58" s="60"/>
      <c r="O58" s="60"/>
      <c r="P58" s="60"/>
      <c r="Q58" s="68"/>
      <c r="R58" s="68"/>
      <c r="S58" s="68"/>
      <c r="T58" s="68"/>
      <c r="U58" s="68"/>
      <c r="V58" s="69"/>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0"/>
      <c r="DD58" s="70"/>
      <c r="DE58" s="70"/>
      <c r="DF58" s="70"/>
      <c r="DG58" s="70"/>
      <c r="DH58" s="70"/>
      <c r="DI58" s="70"/>
      <c r="DJ58" s="70"/>
      <c r="DK58" s="70"/>
      <c r="DL58" s="70"/>
      <c r="DM58" s="70"/>
      <c r="DN58" s="70"/>
      <c r="DO58" s="70"/>
      <c r="DP58" s="70"/>
      <c r="DQ58" s="70"/>
      <c r="DR58" s="70"/>
      <c r="DS58" s="70"/>
      <c r="DT58" s="70"/>
      <c r="DU58" s="70"/>
      <c r="DV58" s="70"/>
      <c r="DW58" s="70"/>
      <c r="DX58" s="70"/>
      <c r="DY58" s="70"/>
      <c r="DZ58" s="70"/>
      <c r="EA58" s="70"/>
      <c r="EB58" s="70"/>
      <c r="EC58" s="70"/>
      <c r="ED58" s="70"/>
      <c r="EE58" s="70"/>
      <c r="EF58" s="70"/>
      <c r="EG58" s="70"/>
      <c r="EH58" s="70"/>
      <c r="EI58" s="70"/>
      <c r="EJ58" s="70"/>
      <c r="EK58" s="70"/>
      <c r="EL58" s="70"/>
      <c r="EM58" s="70"/>
      <c r="EN58" s="70"/>
      <c r="EO58" s="70"/>
      <c r="EP58" s="70"/>
      <c r="EQ58" s="70"/>
      <c r="ER58" s="70"/>
      <c r="ES58" s="70"/>
      <c r="ET58" s="70"/>
      <c r="EU58" s="70"/>
      <c r="EV58" s="70"/>
      <c r="EW58" s="70"/>
      <c r="EX58" s="70"/>
      <c r="EY58" s="70"/>
      <c r="EZ58" s="70"/>
      <c r="FA58" s="70"/>
      <c r="FB58" s="70"/>
      <c r="FC58" s="70"/>
      <c r="FD58" s="70"/>
      <c r="FE58" s="70"/>
      <c r="FF58" s="70"/>
      <c r="FG58" s="70"/>
      <c r="FH58" s="70"/>
      <c r="FI58" s="70"/>
      <c r="FJ58" s="70"/>
      <c r="FK58" s="70"/>
      <c r="FL58" s="70"/>
      <c r="FM58" s="70"/>
      <c r="FN58" s="70"/>
      <c r="FO58" s="70"/>
      <c r="FP58" s="70"/>
      <c r="FQ58" s="70"/>
      <c r="FR58" s="70"/>
      <c r="FS58" s="70"/>
      <c r="FT58" s="70"/>
      <c r="FU58" s="70"/>
      <c r="FV58" s="70"/>
      <c r="FW58" s="70"/>
      <c r="FX58" s="70"/>
      <c r="FY58" s="70"/>
      <c r="FZ58" s="70"/>
      <c r="GA58" s="70"/>
      <c r="GB58" s="70"/>
      <c r="GC58" s="70"/>
      <c r="GD58" s="70"/>
      <c r="GE58" s="70"/>
      <c r="GF58" s="70"/>
      <c r="GG58" s="70"/>
      <c r="GH58" s="70"/>
      <c r="GI58" s="70"/>
      <c r="GJ58" s="70"/>
      <c r="GK58" s="70"/>
      <c r="GL58" s="70"/>
      <c r="GM58" s="70"/>
      <c r="GN58" s="70"/>
      <c r="GO58" s="70"/>
      <c r="GP58" s="70"/>
      <c r="GQ58" s="70"/>
      <c r="GR58" s="70"/>
      <c r="GS58" s="70"/>
      <c r="GT58" s="70"/>
      <c r="GU58" s="70"/>
      <c r="GV58" s="70"/>
      <c r="GW58" s="70"/>
      <c r="GX58" s="70"/>
      <c r="GY58" s="70"/>
      <c r="GZ58" s="70"/>
      <c r="HA58" s="70"/>
      <c r="HB58" s="70"/>
      <c r="HC58" s="70"/>
      <c r="HD58" s="70"/>
      <c r="HE58" s="70"/>
      <c r="HF58" s="70"/>
      <c r="HG58" s="70"/>
      <c r="HH58" s="70"/>
      <c r="HI58" s="70"/>
      <c r="HJ58" s="70"/>
      <c r="HK58" s="70"/>
      <c r="HL58" s="70"/>
      <c r="HM58" s="70"/>
      <c r="HN58" s="70"/>
      <c r="HO58" s="70"/>
      <c r="HP58" s="70"/>
      <c r="HQ58" s="70"/>
      <c r="HR58" s="70"/>
      <c r="HS58" s="70"/>
      <c r="HT58" s="70"/>
      <c r="HU58" s="70"/>
      <c r="HV58" s="70"/>
      <c r="HW58" s="70"/>
      <c r="HX58" s="70"/>
      <c r="HY58" s="70"/>
      <c r="HZ58" s="70"/>
    </row>
    <row r="59" s="71" customFormat="true" ht="48" hidden="false" customHeight="false" outlineLevel="0" collapsed="false">
      <c r="A59" s="67"/>
      <c r="B59" s="56" t="s">
        <v>152</v>
      </c>
      <c r="C59" s="63" t="s">
        <v>22</v>
      </c>
      <c r="D59" s="58" t="s">
        <v>153</v>
      </c>
      <c r="E59" s="77"/>
      <c r="F59" s="60"/>
      <c r="G59" s="60"/>
      <c r="H59" s="60"/>
      <c r="I59" s="60"/>
      <c r="J59" s="60"/>
      <c r="K59" s="60"/>
      <c r="L59" s="60"/>
      <c r="M59" s="60"/>
      <c r="N59" s="60"/>
      <c r="O59" s="60"/>
      <c r="P59" s="60"/>
      <c r="Q59" s="68"/>
      <c r="R59" s="68"/>
      <c r="S59" s="68"/>
      <c r="T59" s="68"/>
      <c r="U59" s="68"/>
      <c r="V59" s="69"/>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c r="EC59" s="70"/>
      <c r="ED59" s="70"/>
      <c r="EE59" s="70"/>
      <c r="EF59" s="70"/>
      <c r="EG59" s="70"/>
      <c r="EH59" s="70"/>
      <c r="EI59" s="70"/>
      <c r="EJ59" s="70"/>
      <c r="EK59" s="70"/>
      <c r="EL59" s="70"/>
      <c r="EM59" s="70"/>
      <c r="EN59" s="70"/>
      <c r="EO59" s="70"/>
      <c r="EP59" s="70"/>
      <c r="EQ59" s="70"/>
      <c r="ER59" s="70"/>
      <c r="ES59" s="70"/>
      <c r="ET59" s="70"/>
      <c r="EU59" s="70"/>
      <c r="EV59" s="70"/>
      <c r="EW59" s="70"/>
      <c r="EX59" s="70"/>
      <c r="EY59" s="70"/>
      <c r="EZ59" s="70"/>
      <c r="FA59" s="70"/>
      <c r="FB59" s="70"/>
      <c r="FC59" s="70"/>
      <c r="FD59" s="70"/>
      <c r="FE59" s="70"/>
      <c r="FF59" s="70"/>
      <c r="FG59" s="70"/>
      <c r="FH59" s="70"/>
      <c r="FI59" s="70"/>
      <c r="FJ59" s="70"/>
      <c r="FK59" s="70"/>
      <c r="FL59" s="70"/>
      <c r="FM59" s="70"/>
      <c r="FN59" s="70"/>
      <c r="FO59" s="70"/>
      <c r="FP59" s="70"/>
      <c r="FQ59" s="70"/>
      <c r="FR59" s="70"/>
      <c r="FS59" s="70"/>
      <c r="FT59" s="70"/>
      <c r="FU59" s="70"/>
      <c r="FV59" s="70"/>
      <c r="FW59" s="70"/>
      <c r="FX59" s="70"/>
      <c r="FY59" s="70"/>
      <c r="FZ59" s="70"/>
      <c r="GA59" s="70"/>
      <c r="GB59" s="70"/>
      <c r="GC59" s="70"/>
      <c r="GD59" s="70"/>
      <c r="GE59" s="70"/>
      <c r="GF59" s="70"/>
      <c r="GG59" s="70"/>
      <c r="GH59" s="70"/>
      <c r="GI59" s="70"/>
      <c r="GJ59" s="70"/>
      <c r="GK59" s="70"/>
      <c r="GL59" s="70"/>
      <c r="GM59" s="70"/>
      <c r="GN59" s="70"/>
      <c r="GO59" s="70"/>
      <c r="GP59" s="70"/>
      <c r="GQ59" s="70"/>
      <c r="GR59" s="70"/>
      <c r="GS59" s="70"/>
      <c r="GT59" s="70"/>
      <c r="GU59" s="70"/>
      <c r="GV59" s="70"/>
      <c r="GW59" s="70"/>
      <c r="GX59" s="70"/>
      <c r="GY59" s="70"/>
      <c r="GZ59" s="70"/>
      <c r="HA59" s="70"/>
      <c r="HB59" s="70"/>
      <c r="HC59" s="70"/>
      <c r="HD59" s="70"/>
      <c r="HE59" s="70"/>
      <c r="HF59" s="70"/>
      <c r="HG59" s="70"/>
      <c r="HH59" s="70"/>
      <c r="HI59" s="70"/>
      <c r="HJ59" s="70"/>
      <c r="HK59" s="70"/>
      <c r="HL59" s="70"/>
      <c r="HM59" s="70"/>
      <c r="HN59" s="70"/>
      <c r="HO59" s="70"/>
      <c r="HP59" s="70"/>
      <c r="HQ59" s="70"/>
      <c r="HR59" s="70"/>
      <c r="HS59" s="70"/>
      <c r="HT59" s="70"/>
      <c r="HU59" s="70"/>
      <c r="HV59" s="70"/>
      <c r="HW59" s="70"/>
      <c r="HX59" s="70"/>
      <c r="HY59" s="70"/>
      <c r="HZ59" s="70"/>
    </row>
    <row r="60" s="71" customFormat="true" ht="48" hidden="false" customHeight="false" outlineLevel="0" collapsed="false">
      <c r="A60" s="67"/>
      <c r="B60" s="56" t="s">
        <v>154</v>
      </c>
      <c r="C60" s="63" t="s">
        <v>22</v>
      </c>
      <c r="D60" s="58"/>
      <c r="E60" s="59" t="s">
        <v>155</v>
      </c>
      <c r="F60" s="60"/>
      <c r="G60" s="60"/>
      <c r="H60" s="60"/>
      <c r="I60" s="60"/>
      <c r="J60" s="60"/>
      <c r="K60" s="60"/>
      <c r="L60" s="60"/>
      <c r="M60" s="60"/>
      <c r="N60" s="60"/>
      <c r="O60" s="60"/>
      <c r="P60" s="60"/>
      <c r="Q60" s="68"/>
      <c r="R60" s="68"/>
      <c r="S60" s="68"/>
      <c r="T60" s="68"/>
      <c r="U60" s="68"/>
      <c r="V60" s="69"/>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0"/>
      <c r="DD60" s="70"/>
      <c r="DE60" s="70"/>
      <c r="DF60" s="70"/>
      <c r="DG60" s="70"/>
      <c r="DH60" s="70"/>
      <c r="DI60" s="70"/>
      <c r="DJ60" s="70"/>
      <c r="DK60" s="70"/>
      <c r="DL60" s="70"/>
      <c r="DM60" s="70"/>
      <c r="DN60" s="70"/>
      <c r="DO60" s="70"/>
      <c r="DP60" s="70"/>
      <c r="DQ60" s="70"/>
      <c r="DR60" s="70"/>
      <c r="DS60" s="70"/>
      <c r="DT60" s="70"/>
      <c r="DU60" s="70"/>
      <c r="DV60" s="70"/>
      <c r="DW60" s="70"/>
      <c r="DX60" s="70"/>
      <c r="DY60" s="70"/>
      <c r="DZ60" s="70"/>
      <c r="EA60" s="70"/>
      <c r="EB60" s="70"/>
      <c r="EC60" s="70"/>
      <c r="ED60" s="70"/>
      <c r="EE60" s="70"/>
      <c r="EF60" s="70"/>
      <c r="EG60" s="70"/>
      <c r="EH60" s="70"/>
      <c r="EI60" s="70"/>
      <c r="EJ60" s="70"/>
      <c r="EK60" s="70"/>
      <c r="EL60" s="70"/>
      <c r="EM60" s="70"/>
      <c r="EN60" s="70"/>
      <c r="EO60" s="70"/>
      <c r="EP60" s="70"/>
      <c r="EQ60" s="70"/>
      <c r="ER60" s="70"/>
      <c r="ES60" s="70"/>
      <c r="ET60" s="70"/>
      <c r="EU60" s="70"/>
      <c r="EV60" s="70"/>
      <c r="EW60" s="70"/>
      <c r="EX60" s="70"/>
      <c r="EY60" s="70"/>
      <c r="EZ60" s="70"/>
      <c r="FA60" s="70"/>
      <c r="FB60" s="70"/>
      <c r="FC60" s="70"/>
      <c r="FD60" s="70"/>
      <c r="FE60" s="70"/>
      <c r="FF60" s="70"/>
      <c r="FG60" s="70"/>
      <c r="FH60" s="70"/>
      <c r="FI60" s="70"/>
      <c r="FJ60" s="70"/>
      <c r="FK60" s="70"/>
      <c r="FL60" s="70"/>
      <c r="FM60" s="70"/>
      <c r="FN60" s="70"/>
      <c r="FO60" s="70"/>
      <c r="FP60" s="70"/>
      <c r="FQ60" s="70"/>
      <c r="FR60" s="70"/>
      <c r="FS60" s="70"/>
      <c r="FT60" s="70"/>
      <c r="FU60" s="70"/>
      <c r="FV60" s="70"/>
      <c r="FW60" s="70"/>
      <c r="FX60" s="70"/>
      <c r="FY60" s="70"/>
      <c r="FZ60" s="70"/>
      <c r="GA60" s="70"/>
      <c r="GB60" s="70"/>
      <c r="GC60" s="70"/>
      <c r="GD60" s="70"/>
      <c r="GE60" s="70"/>
      <c r="GF60" s="70"/>
      <c r="GG60" s="70"/>
      <c r="GH60" s="70"/>
      <c r="GI60" s="70"/>
      <c r="GJ60" s="70"/>
      <c r="GK60" s="70"/>
      <c r="GL60" s="70"/>
      <c r="GM60" s="70"/>
      <c r="GN60" s="70"/>
      <c r="GO60" s="70"/>
      <c r="GP60" s="70"/>
      <c r="GQ60" s="70"/>
      <c r="GR60" s="70"/>
      <c r="GS60" s="70"/>
      <c r="GT60" s="70"/>
      <c r="GU60" s="70"/>
      <c r="GV60" s="70"/>
      <c r="GW60" s="70"/>
      <c r="GX60" s="70"/>
      <c r="GY60" s="70"/>
      <c r="GZ60" s="70"/>
      <c r="HA60" s="70"/>
      <c r="HB60" s="70"/>
      <c r="HC60" s="70"/>
      <c r="HD60" s="70"/>
      <c r="HE60" s="70"/>
      <c r="HF60" s="70"/>
      <c r="HG60" s="70"/>
      <c r="HH60" s="70"/>
      <c r="HI60" s="70"/>
      <c r="HJ60" s="70"/>
      <c r="HK60" s="70"/>
      <c r="HL60" s="70"/>
      <c r="HM60" s="70"/>
      <c r="HN60" s="70"/>
      <c r="HO60" s="70"/>
      <c r="HP60" s="70"/>
      <c r="HQ60" s="70"/>
      <c r="HR60" s="70"/>
      <c r="HS60" s="70"/>
      <c r="HT60" s="70"/>
      <c r="HU60" s="70"/>
      <c r="HV60" s="70"/>
      <c r="HW60" s="70"/>
      <c r="HX60" s="70"/>
      <c r="HY60" s="70"/>
      <c r="HZ60" s="70"/>
    </row>
    <row r="61" s="71" customFormat="true" ht="16" hidden="false" customHeight="false" outlineLevel="0" collapsed="false">
      <c r="A61" s="67"/>
      <c r="B61" s="56" t="s">
        <v>156</v>
      </c>
      <c r="C61" s="57" t="s">
        <v>26</v>
      </c>
      <c r="D61" s="58" t="s">
        <v>157</v>
      </c>
      <c r="E61" s="59" t="s">
        <v>106</v>
      </c>
      <c r="F61" s="60"/>
      <c r="G61" s="60"/>
      <c r="H61" s="60"/>
      <c r="I61" s="60"/>
      <c r="J61" s="60"/>
      <c r="K61" s="60"/>
      <c r="L61" s="60"/>
      <c r="M61" s="60"/>
      <c r="N61" s="60"/>
      <c r="O61" s="60"/>
      <c r="P61" s="60"/>
      <c r="Q61" s="68"/>
      <c r="R61" s="68"/>
      <c r="S61" s="68"/>
      <c r="T61" s="68"/>
      <c r="U61" s="68"/>
      <c r="V61" s="69"/>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0"/>
      <c r="DD61" s="70"/>
      <c r="DE61" s="70"/>
      <c r="DF61" s="70"/>
      <c r="DG61" s="70"/>
      <c r="DH61" s="70"/>
      <c r="DI61" s="70"/>
      <c r="DJ61" s="70"/>
      <c r="DK61" s="70"/>
      <c r="DL61" s="70"/>
      <c r="DM61" s="70"/>
      <c r="DN61" s="70"/>
      <c r="DO61" s="70"/>
      <c r="DP61" s="70"/>
      <c r="DQ61" s="70"/>
      <c r="DR61" s="70"/>
      <c r="DS61" s="70"/>
      <c r="DT61" s="70"/>
      <c r="DU61" s="70"/>
      <c r="DV61" s="70"/>
      <c r="DW61" s="70"/>
      <c r="DX61" s="70"/>
      <c r="DY61" s="70"/>
      <c r="DZ61" s="70"/>
      <c r="EA61" s="70"/>
      <c r="EB61" s="70"/>
      <c r="EC61" s="70"/>
      <c r="ED61" s="70"/>
      <c r="EE61" s="70"/>
      <c r="EF61" s="70"/>
      <c r="EG61" s="70"/>
      <c r="EH61" s="70"/>
      <c r="EI61" s="70"/>
      <c r="EJ61" s="70"/>
      <c r="EK61" s="70"/>
      <c r="EL61" s="70"/>
      <c r="EM61" s="70"/>
      <c r="EN61" s="70"/>
      <c r="EO61" s="70"/>
      <c r="EP61" s="70"/>
      <c r="EQ61" s="70"/>
      <c r="ER61" s="70"/>
      <c r="ES61" s="70"/>
      <c r="ET61" s="70"/>
      <c r="EU61" s="70"/>
      <c r="EV61" s="70"/>
      <c r="EW61" s="70"/>
      <c r="EX61" s="70"/>
      <c r="EY61" s="70"/>
      <c r="EZ61" s="70"/>
      <c r="FA61" s="70"/>
      <c r="FB61" s="70"/>
      <c r="FC61" s="70"/>
      <c r="FD61" s="70"/>
      <c r="FE61" s="70"/>
      <c r="FF61" s="70"/>
      <c r="FG61" s="70"/>
      <c r="FH61" s="70"/>
      <c r="FI61" s="70"/>
      <c r="FJ61" s="70"/>
      <c r="FK61" s="70"/>
      <c r="FL61" s="70"/>
      <c r="FM61" s="70"/>
      <c r="FN61" s="70"/>
      <c r="FO61" s="70"/>
      <c r="FP61" s="70"/>
      <c r="FQ61" s="70"/>
      <c r="FR61" s="70"/>
      <c r="FS61" s="70"/>
      <c r="FT61" s="70"/>
      <c r="FU61" s="70"/>
      <c r="FV61" s="70"/>
      <c r="FW61" s="70"/>
      <c r="FX61" s="70"/>
      <c r="FY61" s="70"/>
      <c r="FZ61" s="70"/>
      <c r="GA61" s="70"/>
      <c r="GB61" s="70"/>
      <c r="GC61" s="70"/>
      <c r="GD61" s="70"/>
      <c r="GE61" s="70"/>
      <c r="GF61" s="70"/>
      <c r="GG61" s="70"/>
      <c r="GH61" s="70"/>
      <c r="GI61" s="70"/>
      <c r="GJ61" s="70"/>
      <c r="GK61" s="70"/>
      <c r="GL61" s="70"/>
      <c r="GM61" s="70"/>
      <c r="GN61" s="70"/>
      <c r="GO61" s="70"/>
      <c r="GP61" s="70"/>
      <c r="GQ61" s="70"/>
      <c r="GR61" s="70"/>
      <c r="GS61" s="70"/>
      <c r="GT61" s="70"/>
      <c r="GU61" s="70"/>
      <c r="GV61" s="70"/>
      <c r="GW61" s="70"/>
      <c r="GX61" s="70"/>
      <c r="GY61" s="70"/>
      <c r="GZ61" s="70"/>
      <c r="HA61" s="70"/>
      <c r="HB61" s="70"/>
      <c r="HC61" s="70"/>
      <c r="HD61" s="70"/>
      <c r="HE61" s="70"/>
      <c r="HF61" s="70"/>
      <c r="HG61" s="70"/>
      <c r="HH61" s="70"/>
      <c r="HI61" s="70"/>
      <c r="HJ61" s="70"/>
      <c r="HK61" s="70"/>
      <c r="HL61" s="70"/>
      <c r="HM61" s="70"/>
      <c r="HN61" s="70"/>
      <c r="HO61" s="70"/>
      <c r="HP61" s="70"/>
      <c r="HQ61" s="70"/>
      <c r="HR61" s="70"/>
      <c r="HS61" s="70"/>
      <c r="HT61" s="70"/>
      <c r="HU61" s="70"/>
      <c r="HV61" s="70"/>
      <c r="HW61" s="70"/>
      <c r="HX61" s="70"/>
      <c r="HY61" s="70"/>
      <c r="HZ61" s="70"/>
    </row>
    <row r="62" s="71" customFormat="true" ht="16" hidden="false" customHeight="false" outlineLevel="0" collapsed="false">
      <c r="A62" s="67"/>
      <c r="B62" s="56" t="s">
        <v>158</v>
      </c>
      <c r="C62" s="57" t="s">
        <v>26</v>
      </c>
      <c r="D62" s="58" t="s">
        <v>159</v>
      </c>
      <c r="E62" s="59" t="s">
        <v>106</v>
      </c>
      <c r="F62" s="60"/>
      <c r="G62" s="60"/>
      <c r="H62" s="60"/>
      <c r="I62" s="60"/>
      <c r="J62" s="60"/>
      <c r="K62" s="60"/>
      <c r="L62" s="60"/>
      <c r="M62" s="60"/>
      <c r="N62" s="60"/>
      <c r="O62" s="60"/>
      <c r="P62" s="60"/>
      <c r="Q62" s="68"/>
      <c r="R62" s="68"/>
      <c r="S62" s="68"/>
      <c r="T62" s="68"/>
      <c r="U62" s="68"/>
      <c r="V62" s="69"/>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0"/>
      <c r="DD62" s="70"/>
      <c r="DE62" s="70"/>
      <c r="DF62" s="70"/>
      <c r="DG62" s="70"/>
      <c r="DH62" s="70"/>
      <c r="DI62" s="70"/>
      <c r="DJ62" s="70"/>
      <c r="DK62" s="70"/>
      <c r="DL62" s="70"/>
      <c r="DM62" s="70"/>
      <c r="DN62" s="70"/>
      <c r="DO62" s="70"/>
      <c r="DP62" s="70"/>
      <c r="DQ62" s="70"/>
      <c r="DR62" s="70"/>
      <c r="DS62" s="70"/>
      <c r="DT62" s="70"/>
      <c r="DU62" s="70"/>
      <c r="DV62" s="70"/>
      <c r="DW62" s="70"/>
      <c r="DX62" s="70"/>
      <c r="DY62" s="70"/>
      <c r="DZ62" s="70"/>
      <c r="EA62" s="70"/>
      <c r="EB62" s="70"/>
      <c r="EC62" s="70"/>
      <c r="ED62" s="70"/>
      <c r="EE62" s="70"/>
      <c r="EF62" s="70"/>
      <c r="EG62" s="70"/>
      <c r="EH62" s="70"/>
      <c r="EI62" s="70"/>
      <c r="EJ62" s="70"/>
      <c r="EK62" s="70"/>
      <c r="EL62" s="70"/>
      <c r="EM62" s="70"/>
      <c r="EN62" s="70"/>
      <c r="EO62" s="70"/>
      <c r="EP62" s="70"/>
      <c r="EQ62" s="70"/>
      <c r="ER62" s="70"/>
      <c r="ES62" s="70"/>
      <c r="ET62" s="70"/>
      <c r="EU62" s="70"/>
      <c r="EV62" s="70"/>
      <c r="EW62" s="70"/>
      <c r="EX62" s="70"/>
      <c r="EY62" s="70"/>
      <c r="EZ62" s="70"/>
      <c r="FA62" s="70"/>
      <c r="FB62" s="70"/>
      <c r="FC62" s="70"/>
      <c r="FD62" s="70"/>
      <c r="FE62" s="70"/>
      <c r="FF62" s="70"/>
      <c r="FG62" s="70"/>
      <c r="FH62" s="70"/>
      <c r="FI62" s="70"/>
      <c r="FJ62" s="70"/>
      <c r="FK62" s="70"/>
      <c r="FL62" s="70"/>
      <c r="FM62" s="70"/>
      <c r="FN62" s="70"/>
      <c r="FO62" s="70"/>
      <c r="FP62" s="70"/>
      <c r="FQ62" s="70"/>
      <c r="FR62" s="70"/>
      <c r="FS62" s="70"/>
      <c r="FT62" s="70"/>
      <c r="FU62" s="70"/>
      <c r="FV62" s="70"/>
      <c r="FW62" s="70"/>
      <c r="FX62" s="70"/>
      <c r="FY62" s="70"/>
      <c r="FZ62" s="70"/>
      <c r="GA62" s="70"/>
      <c r="GB62" s="70"/>
      <c r="GC62" s="70"/>
      <c r="GD62" s="70"/>
      <c r="GE62" s="70"/>
      <c r="GF62" s="70"/>
      <c r="GG62" s="70"/>
      <c r="GH62" s="70"/>
      <c r="GI62" s="70"/>
      <c r="GJ62" s="70"/>
      <c r="GK62" s="70"/>
      <c r="GL62" s="70"/>
      <c r="GM62" s="70"/>
      <c r="GN62" s="70"/>
      <c r="GO62" s="70"/>
      <c r="GP62" s="70"/>
      <c r="GQ62" s="70"/>
      <c r="GR62" s="70"/>
      <c r="GS62" s="70"/>
      <c r="GT62" s="70"/>
      <c r="GU62" s="70"/>
      <c r="GV62" s="70"/>
      <c r="GW62" s="70"/>
      <c r="GX62" s="70"/>
      <c r="GY62" s="70"/>
      <c r="GZ62" s="70"/>
      <c r="HA62" s="70"/>
      <c r="HB62" s="70"/>
      <c r="HC62" s="70"/>
      <c r="HD62" s="70"/>
      <c r="HE62" s="70"/>
      <c r="HF62" s="70"/>
      <c r="HG62" s="70"/>
      <c r="HH62" s="70"/>
      <c r="HI62" s="70"/>
      <c r="HJ62" s="70"/>
      <c r="HK62" s="70"/>
      <c r="HL62" s="70"/>
      <c r="HM62" s="70"/>
      <c r="HN62" s="70"/>
      <c r="HO62" s="70"/>
      <c r="HP62" s="70"/>
      <c r="HQ62" s="70"/>
      <c r="HR62" s="70"/>
      <c r="HS62" s="70"/>
      <c r="HT62" s="70"/>
      <c r="HU62" s="70"/>
      <c r="HV62" s="70"/>
      <c r="HW62" s="70"/>
      <c r="HX62" s="70"/>
      <c r="HY62" s="70"/>
      <c r="HZ62" s="70"/>
    </row>
    <row r="63" s="71" customFormat="true" ht="16" hidden="false" customHeight="false" outlineLevel="0" collapsed="false">
      <c r="A63" s="67"/>
      <c r="B63" s="56" t="s">
        <v>160</v>
      </c>
      <c r="C63" s="57" t="s">
        <v>26</v>
      </c>
      <c r="D63" s="58" t="s">
        <v>161</v>
      </c>
      <c r="E63" s="59" t="s">
        <v>106</v>
      </c>
      <c r="F63" s="60"/>
      <c r="G63" s="60"/>
      <c r="H63" s="60"/>
      <c r="I63" s="60"/>
      <c r="J63" s="60"/>
      <c r="K63" s="60"/>
      <c r="L63" s="60"/>
      <c r="M63" s="60"/>
      <c r="N63" s="60"/>
      <c r="O63" s="60"/>
      <c r="P63" s="60"/>
      <c r="Q63" s="68"/>
      <c r="R63" s="68"/>
      <c r="S63" s="68"/>
      <c r="T63" s="68"/>
      <c r="U63" s="68"/>
      <c r="V63" s="69"/>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0"/>
      <c r="DD63" s="70"/>
      <c r="DE63" s="70"/>
      <c r="DF63" s="70"/>
      <c r="DG63" s="70"/>
      <c r="DH63" s="70"/>
      <c r="DI63" s="70"/>
      <c r="DJ63" s="70"/>
      <c r="DK63" s="70"/>
      <c r="DL63" s="70"/>
      <c r="DM63" s="70"/>
      <c r="DN63" s="70"/>
      <c r="DO63" s="70"/>
      <c r="DP63" s="70"/>
      <c r="DQ63" s="70"/>
      <c r="DR63" s="70"/>
      <c r="DS63" s="70"/>
      <c r="DT63" s="70"/>
      <c r="DU63" s="70"/>
      <c r="DV63" s="70"/>
      <c r="DW63" s="70"/>
      <c r="DX63" s="70"/>
      <c r="DY63" s="70"/>
      <c r="DZ63" s="70"/>
      <c r="EA63" s="70"/>
      <c r="EB63" s="70"/>
      <c r="EC63" s="70"/>
      <c r="ED63" s="70"/>
      <c r="EE63" s="70"/>
      <c r="EF63" s="70"/>
      <c r="EG63" s="70"/>
      <c r="EH63" s="70"/>
      <c r="EI63" s="70"/>
      <c r="EJ63" s="70"/>
      <c r="EK63" s="70"/>
      <c r="EL63" s="70"/>
      <c r="EM63" s="70"/>
      <c r="EN63" s="70"/>
      <c r="EO63" s="70"/>
      <c r="EP63" s="70"/>
      <c r="EQ63" s="70"/>
      <c r="ER63" s="70"/>
      <c r="ES63" s="70"/>
      <c r="ET63" s="70"/>
      <c r="EU63" s="70"/>
      <c r="EV63" s="70"/>
      <c r="EW63" s="70"/>
      <c r="EX63" s="70"/>
      <c r="EY63" s="70"/>
      <c r="EZ63" s="70"/>
      <c r="FA63" s="70"/>
      <c r="FB63" s="70"/>
      <c r="FC63" s="70"/>
      <c r="FD63" s="70"/>
      <c r="FE63" s="70"/>
      <c r="FF63" s="70"/>
      <c r="FG63" s="70"/>
      <c r="FH63" s="70"/>
      <c r="FI63" s="70"/>
      <c r="FJ63" s="70"/>
      <c r="FK63" s="70"/>
      <c r="FL63" s="70"/>
      <c r="FM63" s="70"/>
      <c r="FN63" s="70"/>
      <c r="FO63" s="70"/>
      <c r="FP63" s="70"/>
      <c r="FQ63" s="70"/>
      <c r="FR63" s="70"/>
      <c r="FS63" s="70"/>
      <c r="FT63" s="70"/>
      <c r="FU63" s="70"/>
      <c r="FV63" s="70"/>
      <c r="FW63" s="70"/>
      <c r="FX63" s="70"/>
      <c r="FY63" s="70"/>
      <c r="FZ63" s="70"/>
      <c r="GA63" s="70"/>
      <c r="GB63" s="70"/>
      <c r="GC63" s="70"/>
      <c r="GD63" s="70"/>
      <c r="GE63" s="70"/>
      <c r="GF63" s="70"/>
      <c r="GG63" s="70"/>
      <c r="GH63" s="70"/>
      <c r="GI63" s="70"/>
      <c r="GJ63" s="70"/>
      <c r="GK63" s="70"/>
      <c r="GL63" s="70"/>
      <c r="GM63" s="70"/>
      <c r="GN63" s="70"/>
      <c r="GO63" s="70"/>
      <c r="GP63" s="70"/>
      <c r="GQ63" s="70"/>
      <c r="GR63" s="70"/>
      <c r="GS63" s="70"/>
      <c r="GT63" s="70"/>
      <c r="GU63" s="70"/>
      <c r="GV63" s="70"/>
      <c r="GW63" s="70"/>
      <c r="GX63" s="70"/>
      <c r="GY63" s="70"/>
      <c r="GZ63" s="70"/>
      <c r="HA63" s="70"/>
      <c r="HB63" s="70"/>
      <c r="HC63" s="70"/>
      <c r="HD63" s="70"/>
      <c r="HE63" s="70"/>
      <c r="HF63" s="70"/>
      <c r="HG63" s="70"/>
      <c r="HH63" s="70"/>
      <c r="HI63" s="70"/>
      <c r="HJ63" s="70"/>
      <c r="HK63" s="70"/>
      <c r="HL63" s="70"/>
      <c r="HM63" s="70"/>
      <c r="HN63" s="70"/>
      <c r="HO63" s="70"/>
      <c r="HP63" s="70"/>
      <c r="HQ63" s="70"/>
      <c r="HR63" s="70"/>
      <c r="HS63" s="70"/>
      <c r="HT63" s="70"/>
      <c r="HU63" s="70"/>
      <c r="HV63" s="70"/>
      <c r="HW63" s="70"/>
      <c r="HX63" s="70"/>
      <c r="HY63" s="70"/>
      <c r="HZ63" s="70"/>
    </row>
    <row r="64" s="71" customFormat="true" ht="176" hidden="false" customHeight="false" outlineLevel="0" collapsed="false">
      <c r="A64" s="67"/>
      <c r="B64" s="56" t="s">
        <v>162</v>
      </c>
      <c r="C64" s="63" t="s">
        <v>22</v>
      </c>
      <c r="D64" s="58" t="s">
        <v>163</v>
      </c>
      <c r="E64" s="59" t="s">
        <v>164</v>
      </c>
      <c r="F64" s="60"/>
      <c r="G64" s="60"/>
      <c r="H64" s="78"/>
      <c r="I64" s="78"/>
      <c r="J64" s="60"/>
      <c r="K64" s="60"/>
      <c r="L64" s="78"/>
      <c r="M64" s="60"/>
      <c r="N64" s="60"/>
      <c r="O64" s="60"/>
      <c r="P64" s="60"/>
      <c r="Q64" s="68"/>
      <c r="R64" s="68"/>
      <c r="S64" s="68"/>
      <c r="T64" s="68"/>
      <c r="U64" s="68"/>
      <c r="V64" s="69"/>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c r="DJ64" s="70"/>
      <c r="DK64" s="70"/>
      <c r="DL64" s="70"/>
      <c r="DM64" s="70"/>
      <c r="DN64" s="70"/>
      <c r="DO64" s="70"/>
      <c r="DP64" s="70"/>
      <c r="DQ64" s="70"/>
      <c r="DR64" s="70"/>
      <c r="DS64" s="70"/>
      <c r="DT64" s="70"/>
      <c r="DU64" s="70"/>
      <c r="DV64" s="70"/>
      <c r="DW64" s="70"/>
      <c r="DX64" s="70"/>
      <c r="DY64" s="70"/>
      <c r="DZ64" s="70"/>
      <c r="EA64" s="70"/>
      <c r="EB64" s="70"/>
      <c r="EC64" s="70"/>
      <c r="ED64" s="70"/>
      <c r="EE64" s="70"/>
      <c r="EF64" s="70"/>
      <c r="EG64" s="70"/>
      <c r="EH64" s="70"/>
      <c r="EI64" s="70"/>
      <c r="EJ64" s="70"/>
      <c r="EK64" s="70"/>
      <c r="EL64" s="70"/>
      <c r="EM64" s="70"/>
      <c r="EN64" s="70"/>
      <c r="EO64" s="70"/>
      <c r="EP64" s="70"/>
      <c r="EQ64" s="70"/>
      <c r="ER64" s="70"/>
      <c r="ES64" s="70"/>
      <c r="ET64" s="70"/>
      <c r="EU64" s="70"/>
      <c r="EV64" s="70"/>
      <c r="EW64" s="70"/>
      <c r="EX64" s="70"/>
      <c r="EY64" s="70"/>
      <c r="EZ64" s="70"/>
      <c r="FA64" s="70"/>
      <c r="FB64" s="70"/>
      <c r="FC64" s="70"/>
      <c r="FD64" s="70"/>
      <c r="FE64" s="70"/>
      <c r="FF64" s="70"/>
      <c r="FG64" s="70"/>
      <c r="FH64" s="70"/>
      <c r="FI64" s="70"/>
      <c r="FJ64" s="70"/>
      <c r="FK64" s="70"/>
      <c r="FL64" s="70"/>
      <c r="FM64" s="70"/>
      <c r="FN64" s="70"/>
      <c r="FO64" s="70"/>
      <c r="FP64" s="70"/>
      <c r="FQ64" s="70"/>
      <c r="FR64" s="70"/>
      <c r="FS64" s="70"/>
      <c r="FT64" s="70"/>
      <c r="FU64" s="70"/>
      <c r="FV64" s="70"/>
      <c r="FW64" s="70"/>
      <c r="FX64" s="70"/>
      <c r="FY64" s="70"/>
      <c r="FZ64" s="70"/>
      <c r="GA64" s="70"/>
      <c r="GB64" s="70"/>
      <c r="GC64" s="70"/>
      <c r="GD64" s="70"/>
      <c r="GE64" s="70"/>
      <c r="GF64" s="70"/>
      <c r="GG64" s="70"/>
      <c r="GH64" s="70"/>
      <c r="GI64" s="70"/>
      <c r="GJ64" s="70"/>
      <c r="GK64" s="70"/>
      <c r="GL64" s="70"/>
      <c r="GM64" s="70"/>
      <c r="GN64" s="70"/>
      <c r="GO64" s="70"/>
      <c r="GP64" s="70"/>
      <c r="GQ64" s="70"/>
      <c r="GR64" s="70"/>
      <c r="GS64" s="70"/>
      <c r="GT64" s="70"/>
      <c r="GU64" s="70"/>
      <c r="GV64" s="70"/>
      <c r="GW64" s="70"/>
      <c r="GX64" s="70"/>
      <c r="GY64" s="70"/>
      <c r="GZ64" s="70"/>
      <c r="HA64" s="70"/>
      <c r="HB64" s="70"/>
      <c r="HC64" s="70"/>
      <c r="HD64" s="70"/>
      <c r="HE64" s="70"/>
      <c r="HF64" s="70"/>
      <c r="HG64" s="70"/>
      <c r="HH64" s="70"/>
      <c r="HI64" s="70"/>
      <c r="HJ64" s="70"/>
      <c r="HK64" s="70"/>
      <c r="HL64" s="70"/>
      <c r="HM64" s="70"/>
      <c r="HN64" s="70"/>
      <c r="HO64" s="70"/>
      <c r="HP64" s="70"/>
      <c r="HQ64" s="70"/>
      <c r="HR64" s="70"/>
      <c r="HS64" s="70"/>
      <c r="HT64" s="70"/>
      <c r="HU64" s="70"/>
      <c r="HV64" s="70"/>
      <c r="HW64" s="70"/>
      <c r="HX64" s="70"/>
      <c r="HY64" s="70"/>
      <c r="HZ64" s="70"/>
    </row>
    <row r="65" s="71" customFormat="true" ht="48" hidden="false" customHeight="false" outlineLevel="0" collapsed="false">
      <c r="A65" s="67"/>
      <c r="B65" s="56" t="s">
        <v>165</v>
      </c>
      <c r="C65" s="63" t="s">
        <v>22</v>
      </c>
      <c r="D65" s="58" t="s">
        <v>166</v>
      </c>
      <c r="E65" s="59" t="s">
        <v>167</v>
      </c>
      <c r="F65" s="60"/>
      <c r="G65" s="60"/>
      <c r="H65" s="60"/>
      <c r="I65" s="60"/>
      <c r="J65" s="60"/>
      <c r="K65" s="60"/>
      <c r="L65" s="60"/>
      <c r="M65" s="60"/>
      <c r="N65" s="60"/>
      <c r="O65" s="60"/>
      <c r="P65" s="60"/>
      <c r="Q65" s="68"/>
      <c r="R65" s="68"/>
      <c r="S65" s="68"/>
      <c r="T65" s="68"/>
      <c r="U65" s="68"/>
      <c r="V65" s="69"/>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0"/>
      <c r="DD65" s="70"/>
      <c r="DE65" s="70"/>
      <c r="DF65" s="70"/>
      <c r="DG65" s="70"/>
      <c r="DH65" s="70"/>
      <c r="DI65" s="70"/>
      <c r="DJ65" s="70"/>
      <c r="DK65" s="70"/>
      <c r="DL65" s="70"/>
      <c r="DM65" s="70"/>
      <c r="DN65" s="70"/>
      <c r="DO65" s="70"/>
      <c r="DP65" s="70"/>
      <c r="DQ65" s="70"/>
      <c r="DR65" s="70"/>
      <c r="DS65" s="70"/>
      <c r="DT65" s="70"/>
      <c r="DU65" s="70"/>
      <c r="DV65" s="70"/>
      <c r="DW65" s="70"/>
      <c r="DX65" s="70"/>
      <c r="DY65" s="70"/>
      <c r="DZ65" s="70"/>
      <c r="EA65" s="70"/>
      <c r="EB65" s="70"/>
      <c r="EC65" s="70"/>
      <c r="ED65" s="70"/>
      <c r="EE65" s="70"/>
      <c r="EF65" s="70"/>
      <c r="EG65" s="70"/>
      <c r="EH65" s="70"/>
      <c r="EI65" s="70"/>
      <c r="EJ65" s="70"/>
      <c r="EK65" s="70"/>
      <c r="EL65" s="70"/>
      <c r="EM65" s="70"/>
      <c r="EN65" s="70"/>
      <c r="EO65" s="70"/>
      <c r="EP65" s="70"/>
      <c r="EQ65" s="70"/>
      <c r="ER65" s="70"/>
      <c r="ES65" s="70"/>
      <c r="ET65" s="70"/>
      <c r="EU65" s="70"/>
      <c r="EV65" s="70"/>
      <c r="EW65" s="70"/>
      <c r="EX65" s="70"/>
      <c r="EY65" s="70"/>
      <c r="EZ65" s="70"/>
      <c r="FA65" s="70"/>
      <c r="FB65" s="70"/>
      <c r="FC65" s="70"/>
      <c r="FD65" s="70"/>
      <c r="FE65" s="70"/>
      <c r="FF65" s="70"/>
      <c r="FG65" s="70"/>
      <c r="FH65" s="70"/>
      <c r="FI65" s="70"/>
      <c r="FJ65" s="70"/>
      <c r="FK65" s="70"/>
      <c r="FL65" s="70"/>
      <c r="FM65" s="70"/>
      <c r="FN65" s="70"/>
      <c r="FO65" s="70"/>
      <c r="FP65" s="70"/>
      <c r="FQ65" s="70"/>
      <c r="FR65" s="70"/>
      <c r="FS65" s="70"/>
      <c r="FT65" s="70"/>
      <c r="FU65" s="70"/>
      <c r="FV65" s="70"/>
      <c r="FW65" s="70"/>
      <c r="FX65" s="70"/>
      <c r="FY65" s="70"/>
      <c r="FZ65" s="70"/>
      <c r="GA65" s="70"/>
      <c r="GB65" s="70"/>
      <c r="GC65" s="70"/>
      <c r="GD65" s="70"/>
      <c r="GE65" s="70"/>
      <c r="GF65" s="70"/>
      <c r="GG65" s="70"/>
      <c r="GH65" s="70"/>
      <c r="GI65" s="70"/>
      <c r="GJ65" s="70"/>
      <c r="GK65" s="70"/>
      <c r="GL65" s="70"/>
      <c r="GM65" s="70"/>
      <c r="GN65" s="70"/>
      <c r="GO65" s="70"/>
      <c r="GP65" s="70"/>
      <c r="GQ65" s="70"/>
      <c r="GR65" s="70"/>
      <c r="GS65" s="70"/>
      <c r="GT65" s="70"/>
      <c r="GU65" s="70"/>
      <c r="GV65" s="70"/>
      <c r="GW65" s="70"/>
      <c r="GX65" s="70"/>
      <c r="GY65" s="70"/>
      <c r="GZ65" s="70"/>
      <c r="HA65" s="70"/>
      <c r="HB65" s="70"/>
      <c r="HC65" s="70"/>
      <c r="HD65" s="70"/>
      <c r="HE65" s="70"/>
      <c r="HF65" s="70"/>
      <c r="HG65" s="70"/>
      <c r="HH65" s="70"/>
      <c r="HI65" s="70"/>
      <c r="HJ65" s="70"/>
      <c r="HK65" s="70"/>
      <c r="HL65" s="70"/>
      <c r="HM65" s="70"/>
      <c r="HN65" s="70"/>
      <c r="HO65" s="70"/>
      <c r="HP65" s="70"/>
      <c r="HQ65" s="70"/>
      <c r="HR65" s="70"/>
      <c r="HS65" s="70"/>
      <c r="HT65" s="70"/>
      <c r="HU65" s="70"/>
      <c r="HV65" s="70"/>
      <c r="HW65" s="70"/>
      <c r="HX65" s="70"/>
      <c r="HY65" s="70"/>
      <c r="HZ65" s="70"/>
    </row>
    <row r="66" s="71" customFormat="true" ht="32" hidden="false" customHeight="false" outlineLevel="0" collapsed="false">
      <c r="A66" s="67"/>
      <c r="B66" s="56" t="s">
        <v>168</v>
      </c>
      <c r="C66" s="63" t="s">
        <v>22</v>
      </c>
      <c r="D66" s="58" t="s">
        <v>169</v>
      </c>
      <c r="E66" s="59" t="s">
        <v>106</v>
      </c>
      <c r="F66" s="60"/>
      <c r="G66" s="60"/>
      <c r="H66" s="60"/>
      <c r="I66" s="60"/>
      <c r="J66" s="60"/>
      <c r="K66" s="60"/>
      <c r="L66" s="60"/>
      <c r="M66" s="60"/>
      <c r="N66" s="60"/>
      <c r="O66" s="60"/>
      <c r="P66" s="60"/>
      <c r="Q66" s="68"/>
      <c r="R66" s="68"/>
      <c r="S66" s="68"/>
      <c r="T66" s="68"/>
      <c r="U66" s="68"/>
      <c r="V66" s="69"/>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0"/>
      <c r="DD66" s="70"/>
      <c r="DE66" s="70"/>
      <c r="DF66" s="70"/>
      <c r="DG66" s="70"/>
      <c r="DH66" s="70"/>
      <c r="DI66" s="70"/>
      <c r="DJ66" s="70"/>
      <c r="DK66" s="70"/>
      <c r="DL66" s="70"/>
      <c r="DM66" s="70"/>
      <c r="DN66" s="70"/>
      <c r="DO66" s="70"/>
      <c r="DP66" s="70"/>
      <c r="DQ66" s="70"/>
      <c r="DR66" s="70"/>
      <c r="DS66" s="70"/>
      <c r="DT66" s="70"/>
      <c r="DU66" s="70"/>
      <c r="DV66" s="70"/>
      <c r="DW66" s="70"/>
      <c r="DX66" s="70"/>
      <c r="DY66" s="70"/>
      <c r="DZ66" s="70"/>
      <c r="EA66" s="70"/>
      <c r="EB66" s="70"/>
      <c r="EC66" s="70"/>
      <c r="ED66" s="70"/>
      <c r="EE66" s="70"/>
      <c r="EF66" s="70"/>
      <c r="EG66" s="70"/>
      <c r="EH66" s="70"/>
      <c r="EI66" s="70"/>
      <c r="EJ66" s="70"/>
      <c r="EK66" s="70"/>
      <c r="EL66" s="70"/>
      <c r="EM66" s="70"/>
      <c r="EN66" s="70"/>
      <c r="EO66" s="70"/>
      <c r="EP66" s="70"/>
      <c r="EQ66" s="70"/>
      <c r="ER66" s="70"/>
      <c r="ES66" s="70"/>
      <c r="ET66" s="70"/>
      <c r="EU66" s="70"/>
      <c r="EV66" s="70"/>
      <c r="EW66" s="70"/>
      <c r="EX66" s="70"/>
      <c r="EY66" s="70"/>
      <c r="EZ66" s="70"/>
      <c r="FA66" s="70"/>
      <c r="FB66" s="70"/>
      <c r="FC66" s="70"/>
      <c r="FD66" s="70"/>
      <c r="FE66" s="70"/>
      <c r="FF66" s="70"/>
      <c r="FG66" s="70"/>
      <c r="FH66" s="70"/>
      <c r="FI66" s="70"/>
      <c r="FJ66" s="70"/>
      <c r="FK66" s="70"/>
      <c r="FL66" s="70"/>
      <c r="FM66" s="70"/>
      <c r="FN66" s="70"/>
      <c r="FO66" s="70"/>
      <c r="FP66" s="70"/>
      <c r="FQ66" s="70"/>
      <c r="FR66" s="70"/>
      <c r="FS66" s="70"/>
      <c r="FT66" s="70"/>
      <c r="FU66" s="70"/>
      <c r="FV66" s="70"/>
      <c r="FW66" s="70"/>
      <c r="FX66" s="70"/>
      <c r="FY66" s="70"/>
      <c r="FZ66" s="70"/>
      <c r="GA66" s="70"/>
      <c r="GB66" s="70"/>
      <c r="GC66" s="70"/>
      <c r="GD66" s="70"/>
      <c r="GE66" s="70"/>
      <c r="GF66" s="70"/>
      <c r="GG66" s="70"/>
      <c r="GH66" s="70"/>
      <c r="GI66" s="70"/>
      <c r="GJ66" s="70"/>
      <c r="GK66" s="70"/>
      <c r="GL66" s="70"/>
      <c r="GM66" s="70"/>
      <c r="GN66" s="70"/>
      <c r="GO66" s="70"/>
      <c r="GP66" s="70"/>
      <c r="GQ66" s="70"/>
      <c r="GR66" s="70"/>
      <c r="GS66" s="70"/>
      <c r="GT66" s="70"/>
      <c r="GU66" s="70"/>
      <c r="GV66" s="70"/>
      <c r="GW66" s="70"/>
      <c r="GX66" s="70"/>
      <c r="GY66" s="70"/>
      <c r="GZ66" s="70"/>
      <c r="HA66" s="70"/>
      <c r="HB66" s="70"/>
      <c r="HC66" s="70"/>
      <c r="HD66" s="70"/>
      <c r="HE66" s="70"/>
      <c r="HF66" s="70"/>
      <c r="HG66" s="70"/>
      <c r="HH66" s="70"/>
      <c r="HI66" s="70"/>
      <c r="HJ66" s="70"/>
      <c r="HK66" s="70"/>
      <c r="HL66" s="70"/>
      <c r="HM66" s="70"/>
      <c r="HN66" s="70"/>
      <c r="HO66" s="70"/>
      <c r="HP66" s="70"/>
      <c r="HQ66" s="70"/>
      <c r="HR66" s="70"/>
      <c r="HS66" s="70"/>
      <c r="HT66" s="70"/>
      <c r="HU66" s="70"/>
      <c r="HV66" s="70"/>
      <c r="HW66" s="70"/>
      <c r="HX66" s="70"/>
      <c r="HY66" s="70"/>
      <c r="HZ66" s="70"/>
    </row>
    <row r="67" s="71" customFormat="true" ht="156" hidden="false" customHeight="true" outlineLevel="0" collapsed="false">
      <c r="A67" s="67"/>
      <c r="B67" s="56" t="s">
        <v>170</v>
      </c>
      <c r="C67" s="63" t="s">
        <v>22</v>
      </c>
      <c r="D67" s="58" t="s">
        <v>171</v>
      </c>
      <c r="E67" s="59"/>
      <c r="F67" s="79" t="s">
        <v>172</v>
      </c>
      <c r="G67" s="79" t="s">
        <v>173</v>
      </c>
      <c r="H67" s="79" t="s">
        <v>174</v>
      </c>
      <c r="I67" s="79" t="s">
        <v>175</v>
      </c>
      <c r="J67" s="60" t="s">
        <v>176</v>
      </c>
      <c r="K67" s="60" t="s">
        <v>177</v>
      </c>
      <c r="L67" s="60" t="s">
        <v>178</v>
      </c>
      <c r="M67" s="60" t="s">
        <v>179</v>
      </c>
      <c r="N67" s="60" t="s">
        <v>180</v>
      </c>
      <c r="O67" s="60"/>
      <c r="P67" s="60"/>
      <c r="Q67" s="68"/>
      <c r="R67" s="68"/>
      <c r="S67" s="68"/>
      <c r="T67" s="68"/>
      <c r="U67" s="68"/>
      <c r="V67" s="69"/>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0"/>
      <c r="DD67" s="70"/>
      <c r="DE67" s="70"/>
      <c r="DF67" s="70"/>
      <c r="DG67" s="70"/>
      <c r="DH67" s="70"/>
      <c r="DI67" s="70"/>
      <c r="DJ67" s="70"/>
      <c r="DK67" s="70"/>
      <c r="DL67" s="70"/>
      <c r="DM67" s="70"/>
      <c r="DN67" s="70"/>
      <c r="DO67" s="70"/>
      <c r="DP67" s="70"/>
      <c r="DQ67" s="70"/>
      <c r="DR67" s="70"/>
      <c r="DS67" s="70"/>
      <c r="DT67" s="70"/>
      <c r="DU67" s="70"/>
      <c r="DV67" s="70"/>
      <c r="DW67" s="70"/>
      <c r="DX67" s="70"/>
      <c r="DY67" s="70"/>
      <c r="DZ67" s="70"/>
      <c r="EA67" s="70"/>
      <c r="EB67" s="70"/>
      <c r="EC67" s="70"/>
      <c r="ED67" s="70"/>
      <c r="EE67" s="70"/>
      <c r="EF67" s="70"/>
      <c r="EG67" s="70"/>
      <c r="EH67" s="70"/>
      <c r="EI67" s="70"/>
      <c r="EJ67" s="70"/>
      <c r="EK67" s="70"/>
      <c r="EL67" s="70"/>
      <c r="EM67" s="70"/>
      <c r="EN67" s="70"/>
      <c r="EO67" s="70"/>
      <c r="EP67" s="70"/>
      <c r="EQ67" s="70"/>
      <c r="ER67" s="70"/>
      <c r="ES67" s="70"/>
      <c r="ET67" s="70"/>
      <c r="EU67" s="70"/>
      <c r="EV67" s="70"/>
      <c r="EW67" s="70"/>
      <c r="EX67" s="70"/>
      <c r="EY67" s="70"/>
      <c r="EZ67" s="70"/>
      <c r="FA67" s="70"/>
      <c r="FB67" s="70"/>
      <c r="FC67" s="70"/>
      <c r="FD67" s="70"/>
      <c r="FE67" s="70"/>
      <c r="FF67" s="70"/>
      <c r="FG67" s="70"/>
      <c r="FH67" s="70"/>
      <c r="FI67" s="70"/>
      <c r="FJ67" s="70"/>
      <c r="FK67" s="70"/>
      <c r="FL67" s="70"/>
      <c r="FM67" s="70"/>
      <c r="FN67" s="70"/>
      <c r="FO67" s="70"/>
      <c r="FP67" s="70"/>
      <c r="FQ67" s="70"/>
      <c r="FR67" s="70"/>
      <c r="FS67" s="70"/>
      <c r="FT67" s="70"/>
      <c r="FU67" s="70"/>
      <c r="FV67" s="70"/>
      <c r="FW67" s="70"/>
      <c r="FX67" s="70"/>
      <c r="FY67" s="70"/>
      <c r="FZ67" s="70"/>
      <c r="GA67" s="70"/>
      <c r="GB67" s="70"/>
      <c r="GC67" s="70"/>
      <c r="GD67" s="70"/>
      <c r="GE67" s="70"/>
      <c r="GF67" s="70"/>
      <c r="GG67" s="70"/>
      <c r="GH67" s="70"/>
      <c r="GI67" s="70"/>
      <c r="GJ67" s="70"/>
      <c r="GK67" s="70"/>
      <c r="GL67" s="70"/>
      <c r="GM67" s="70"/>
      <c r="GN67" s="70"/>
      <c r="GO67" s="70"/>
      <c r="GP67" s="70"/>
      <c r="GQ67" s="70"/>
      <c r="GR67" s="70"/>
      <c r="GS67" s="70"/>
      <c r="GT67" s="70"/>
      <c r="GU67" s="70"/>
      <c r="GV67" s="70"/>
      <c r="GW67" s="70"/>
      <c r="GX67" s="70"/>
      <c r="GY67" s="70"/>
      <c r="GZ67" s="70"/>
      <c r="HA67" s="70"/>
      <c r="HB67" s="70"/>
      <c r="HC67" s="70"/>
      <c r="HD67" s="70"/>
      <c r="HE67" s="70"/>
      <c r="HF67" s="70"/>
      <c r="HG67" s="70"/>
      <c r="HH67" s="70"/>
      <c r="HI67" s="70"/>
      <c r="HJ67" s="70"/>
      <c r="HK67" s="70"/>
      <c r="HL67" s="70"/>
      <c r="HM67" s="70"/>
      <c r="HN67" s="70"/>
      <c r="HO67" s="70"/>
      <c r="HP67" s="70"/>
      <c r="HQ67" s="70"/>
      <c r="HR67" s="70"/>
      <c r="HS67" s="70"/>
      <c r="HT67" s="70"/>
      <c r="HU67" s="70"/>
      <c r="HV67" s="70"/>
      <c r="HW67" s="70"/>
      <c r="HX67" s="70"/>
      <c r="HY67" s="70"/>
      <c r="HZ67" s="70"/>
    </row>
    <row r="68" customFormat="false" ht="16" hidden="false" customHeight="false" outlineLevel="0" collapsed="false">
      <c r="A68" s="66" t="s">
        <v>181</v>
      </c>
      <c r="B68" s="80" t="s">
        <v>182</v>
      </c>
      <c r="C68" s="63" t="s">
        <v>22</v>
      </c>
      <c r="D68" s="65" t="s">
        <v>183</v>
      </c>
      <c r="E68" s="59" t="s">
        <v>106</v>
      </c>
      <c r="F68" s="60"/>
      <c r="G68" s="60"/>
      <c r="H68" s="60"/>
      <c r="I68" s="60"/>
      <c r="J68" s="60"/>
      <c r="K68" s="60"/>
      <c r="L68" s="60"/>
      <c r="M68" s="60"/>
      <c r="N68" s="60"/>
      <c r="O68" s="60"/>
      <c r="P68" s="60"/>
      <c r="Q68" s="61"/>
      <c r="R68" s="61"/>
      <c r="S68" s="61"/>
      <c r="T68" s="61"/>
      <c r="U68" s="61"/>
      <c r="V68" s="62"/>
    </row>
    <row r="69" customFormat="false" ht="32" hidden="false" customHeight="false" outlineLevel="0" collapsed="false">
      <c r="A69" s="66"/>
      <c r="B69" s="80" t="s">
        <v>184</v>
      </c>
      <c r="C69" s="63" t="s">
        <v>22</v>
      </c>
      <c r="D69" s="65" t="s">
        <v>185</v>
      </c>
      <c r="E69" s="59" t="s">
        <v>106</v>
      </c>
      <c r="F69" s="60"/>
      <c r="G69" s="60"/>
      <c r="H69" s="60"/>
      <c r="I69" s="60"/>
      <c r="J69" s="60"/>
      <c r="K69" s="60"/>
      <c r="L69" s="60"/>
      <c r="M69" s="60"/>
      <c r="N69" s="60"/>
      <c r="O69" s="60"/>
      <c r="P69" s="60"/>
      <c r="Q69" s="61"/>
      <c r="R69" s="61"/>
      <c r="S69" s="61"/>
      <c r="T69" s="61"/>
      <c r="U69" s="61"/>
      <c r="V69" s="62"/>
    </row>
    <row r="70" customFormat="false" ht="16" hidden="false" customHeight="false" outlineLevel="0" collapsed="false">
      <c r="A70" s="66"/>
      <c r="B70" s="80" t="s">
        <v>186</v>
      </c>
      <c r="C70" s="63" t="s">
        <v>22</v>
      </c>
      <c r="D70" s="65" t="s">
        <v>187</v>
      </c>
      <c r="E70" s="59" t="s">
        <v>106</v>
      </c>
      <c r="F70" s="60"/>
      <c r="G70" s="60"/>
      <c r="H70" s="60"/>
      <c r="I70" s="60"/>
      <c r="J70" s="60"/>
      <c r="K70" s="60"/>
      <c r="L70" s="60"/>
      <c r="M70" s="60"/>
      <c r="N70" s="60"/>
      <c r="O70" s="60"/>
      <c r="P70" s="60"/>
      <c r="Q70" s="61"/>
      <c r="R70" s="61"/>
      <c r="S70" s="61"/>
      <c r="T70" s="61"/>
      <c r="U70" s="61"/>
      <c r="V70" s="62"/>
    </row>
    <row r="71" customFormat="false" ht="16" hidden="false" customHeight="false" outlineLevel="0" collapsed="false">
      <c r="A71" s="66"/>
      <c r="B71" s="80" t="s">
        <v>188</v>
      </c>
      <c r="C71" s="63" t="s">
        <v>22</v>
      </c>
      <c r="D71" s="65" t="s">
        <v>189</v>
      </c>
      <c r="E71" s="59" t="s">
        <v>106</v>
      </c>
      <c r="F71" s="60"/>
      <c r="G71" s="60"/>
      <c r="H71" s="60"/>
      <c r="I71" s="60"/>
      <c r="J71" s="60"/>
      <c r="K71" s="60"/>
      <c r="L71" s="60"/>
      <c r="M71" s="60"/>
      <c r="N71" s="60"/>
      <c r="O71" s="60"/>
      <c r="P71" s="60"/>
      <c r="Q71" s="61"/>
      <c r="R71" s="61"/>
      <c r="S71" s="61"/>
      <c r="T71" s="61"/>
      <c r="U71" s="61"/>
      <c r="V71" s="62"/>
    </row>
    <row r="72" customFormat="false" ht="16" hidden="false" customHeight="false" outlineLevel="0" collapsed="false">
      <c r="A72" s="66"/>
      <c r="B72" s="80" t="s">
        <v>190</v>
      </c>
      <c r="C72" s="63" t="s">
        <v>22</v>
      </c>
      <c r="D72" s="65" t="s">
        <v>191</v>
      </c>
      <c r="E72" s="59" t="s">
        <v>106</v>
      </c>
      <c r="F72" s="60"/>
      <c r="G72" s="60"/>
      <c r="H72" s="60"/>
      <c r="I72" s="60"/>
      <c r="J72" s="60"/>
      <c r="K72" s="60"/>
      <c r="L72" s="60"/>
      <c r="M72" s="60"/>
      <c r="N72" s="60"/>
      <c r="O72" s="60"/>
      <c r="P72" s="60"/>
      <c r="Q72" s="61"/>
      <c r="R72" s="61"/>
      <c r="S72" s="61"/>
      <c r="T72" s="61"/>
      <c r="U72" s="61"/>
      <c r="V72" s="62"/>
    </row>
    <row r="73" customFormat="false" ht="16" hidden="false" customHeight="false" outlineLevel="0" collapsed="false">
      <c r="A73" s="66"/>
      <c r="B73" s="80" t="s">
        <v>192</v>
      </c>
      <c r="C73" s="81" t="s">
        <v>22</v>
      </c>
      <c r="D73" s="65" t="s">
        <v>193</v>
      </c>
      <c r="E73" s="59" t="s">
        <v>106</v>
      </c>
      <c r="F73" s="60"/>
      <c r="G73" s="60"/>
      <c r="H73" s="60"/>
      <c r="I73" s="60"/>
      <c r="J73" s="60"/>
      <c r="K73" s="60"/>
      <c r="L73" s="60"/>
      <c r="M73" s="60"/>
      <c r="N73" s="60"/>
      <c r="O73" s="60"/>
      <c r="P73" s="60"/>
      <c r="Q73" s="61"/>
      <c r="R73" s="61"/>
      <c r="S73" s="61"/>
      <c r="T73" s="61"/>
      <c r="U73" s="61"/>
      <c r="V73" s="62"/>
    </row>
    <row r="74" customFormat="false" ht="16" hidden="false" customHeight="false" outlineLevel="0" collapsed="false">
      <c r="A74" s="66"/>
      <c r="B74" s="80" t="s">
        <v>194</v>
      </c>
      <c r="C74" s="81" t="s">
        <v>22</v>
      </c>
      <c r="D74" s="65" t="s">
        <v>195</v>
      </c>
      <c r="E74" s="59" t="s">
        <v>106</v>
      </c>
      <c r="F74" s="60"/>
      <c r="G74" s="60"/>
      <c r="H74" s="60"/>
      <c r="I74" s="60"/>
      <c r="J74" s="60"/>
      <c r="K74" s="60"/>
      <c r="L74" s="60"/>
      <c r="M74" s="60"/>
      <c r="N74" s="60"/>
      <c r="O74" s="60"/>
      <c r="P74" s="60"/>
      <c r="Q74" s="61"/>
      <c r="R74" s="61"/>
      <c r="S74" s="61"/>
      <c r="T74" s="61"/>
      <c r="U74" s="61"/>
      <c r="V74" s="62"/>
    </row>
    <row r="75" customFormat="false" ht="16" hidden="false" customHeight="false" outlineLevel="0" collapsed="false">
      <c r="A75" s="66"/>
      <c r="B75" s="80" t="s">
        <v>196</v>
      </c>
      <c r="C75" s="63" t="s">
        <v>22</v>
      </c>
      <c r="D75" s="65" t="s">
        <v>197</v>
      </c>
      <c r="E75" s="59" t="s">
        <v>106</v>
      </c>
      <c r="F75" s="60"/>
      <c r="G75" s="60"/>
      <c r="H75" s="60"/>
      <c r="I75" s="60"/>
      <c r="J75" s="60"/>
      <c r="K75" s="60"/>
      <c r="L75" s="60"/>
      <c r="M75" s="60"/>
      <c r="N75" s="60"/>
      <c r="O75" s="60"/>
      <c r="P75" s="60"/>
      <c r="Q75" s="61"/>
      <c r="R75" s="61"/>
      <c r="S75" s="61"/>
      <c r="T75" s="61"/>
      <c r="U75" s="61"/>
      <c r="V75" s="62"/>
    </row>
    <row r="76" customFormat="false" ht="16" hidden="false" customHeight="false" outlineLevel="0" collapsed="false">
      <c r="A76" s="66"/>
      <c r="B76" s="80" t="s">
        <v>198</v>
      </c>
      <c r="C76" s="63" t="s">
        <v>22</v>
      </c>
      <c r="D76" s="65" t="s">
        <v>199</v>
      </c>
      <c r="E76" s="59" t="s">
        <v>106</v>
      </c>
      <c r="F76" s="60"/>
      <c r="G76" s="60"/>
      <c r="H76" s="60"/>
      <c r="I76" s="60"/>
      <c r="J76" s="60"/>
      <c r="K76" s="60"/>
      <c r="L76" s="60"/>
      <c r="M76" s="60"/>
      <c r="N76" s="60"/>
      <c r="O76" s="60"/>
      <c r="P76" s="60"/>
      <c r="Q76" s="61"/>
      <c r="R76" s="61"/>
      <c r="S76" s="61"/>
      <c r="T76" s="61"/>
      <c r="U76" s="61"/>
      <c r="V76" s="62"/>
    </row>
    <row r="77" customFormat="false" ht="16" hidden="false" customHeight="false" outlineLevel="0" collapsed="false">
      <c r="A77" s="66"/>
      <c r="B77" s="80" t="s">
        <v>200</v>
      </c>
      <c r="C77" s="63" t="s">
        <v>22</v>
      </c>
      <c r="D77" s="65" t="s">
        <v>201</v>
      </c>
      <c r="E77" s="59" t="s">
        <v>106</v>
      </c>
      <c r="F77" s="60"/>
      <c r="G77" s="60"/>
      <c r="H77" s="60"/>
      <c r="I77" s="60"/>
      <c r="J77" s="60"/>
      <c r="K77" s="60"/>
      <c r="L77" s="60"/>
      <c r="M77" s="60"/>
      <c r="N77" s="60"/>
      <c r="O77" s="60"/>
      <c r="P77" s="60"/>
      <c r="Q77" s="61"/>
      <c r="R77" s="61"/>
      <c r="S77" s="61"/>
      <c r="T77" s="61"/>
      <c r="U77" s="61"/>
      <c r="V77" s="62"/>
    </row>
    <row r="78" customFormat="false" ht="16" hidden="false" customHeight="false" outlineLevel="0" collapsed="false">
      <c r="A78" s="66"/>
      <c r="B78" s="80" t="s">
        <v>202</v>
      </c>
      <c r="C78" s="63" t="s">
        <v>22</v>
      </c>
      <c r="D78" s="65" t="s">
        <v>203</v>
      </c>
      <c r="E78" s="59" t="s">
        <v>106</v>
      </c>
      <c r="F78" s="60"/>
      <c r="G78" s="60"/>
      <c r="H78" s="60"/>
      <c r="I78" s="60"/>
      <c r="J78" s="60"/>
      <c r="K78" s="60"/>
      <c r="L78" s="60"/>
      <c r="M78" s="60"/>
      <c r="N78" s="60"/>
      <c r="O78" s="60"/>
      <c r="P78" s="60"/>
      <c r="Q78" s="61"/>
      <c r="R78" s="61"/>
      <c r="S78" s="61"/>
      <c r="T78" s="61"/>
      <c r="U78" s="61"/>
      <c r="V78" s="62"/>
    </row>
    <row r="79" customFormat="false" ht="48" hidden="false" customHeight="false" outlineLevel="0" collapsed="false">
      <c r="A79" s="66"/>
      <c r="B79" s="73" t="s">
        <v>204</v>
      </c>
      <c r="C79" s="63" t="s">
        <v>22</v>
      </c>
      <c r="D79" s="65" t="s">
        <v>205</v>
      </c>
      <c r="E79" s="59" t="s">
        <v>106</v>
      </c>
      <c r="F79" s="60"/>
      <c r="G79" s="60"/>
      <c r="H79" s="60"/>
      <c r="I79" s="60"/>
      <c r="J79" s="60"/>
      <c r="K79" s="60"/>
      <c r="L79" s="60"/>
      <c r="M79" s="60"/>
      <c r="N79" s="60"/>
      <c r="O79" s="60"/>
      <c r="P79" s="60"/>
      <c r="Q79" s="61"/>
      <c r="R79" s="61"/>
      <c r="S79" s="61"/>
      <c r="T79" s="61"/>
      <c r="U79" s="61"/>
      <c r="V79" s="62"/>
    </row>
    <row r="80" customFormat="false" ht="32" hidden="false" customHeight="true" outlineLevel="0" collapsed="false">
      <c r="A80" s="82" t="s">
        <v>206</v>
      </c>
      <c r="B80" s="56" t="s">
        <v>207</v>
      </c>
      <c r="C80" s="63" t="s">
        <v>22</v>
      </c>
      <c r="D80" s="58" t="s">
        <v>208</v>
      </c>
      <c r="E80" s="59" t="s">
        <v>106</v>
      </c>
      <c r="F80" s="60"/>
      <c r="G80" s="60"/>
      <c r="H80" s="60"/>
      <c r="I80" s="60"/>
      <c r="J80" s="60"/>
      <c r="K80" s="60"/>
      <c r="L80" s="60"/>
      <c r="M80" s="60"/>
      <c r="N80" s="60"/>
      <c r="O80" s="60"/>
      <c r="P80" s="60"/>
      <c r="Q80" s="61"/>
      <c r="R80" s="61"/>
      <c r="S80" s="61"/>
      <c r="T80" s="61"/>
      <c r="U80" s="61"/>
      <c r="V80" s="62"/>
    </row>
    <row r="81" customFormat="false" ht="32" hidden="false" customHeight="false" outlineLevel="0" collapsed="false">
      <c r="A81" s="82"/>
      <c r="B81" s="56" t="s">
        <v>209</v>
      </c>
      <c r="C81" s="63" t="s">
        <v>22</v>
      </c>
      <c r="D81" s="58" t="s">
        <v>210</v>
      </c>
      <c r="E81" s="59" t="s">
        <v>106</v>
      </c>
      <c r="F81" s="60"/>
      <c r="G81" s="60"/>
      <c r="H81" s="60"/>
      <c r="I81" s="60"/>
      <c r="J81" s="60"/>
      <c r="K81" s="60"/>
      <c r="L81" s="60"/>
      <c r="M81" s="60"/>
      <c r="N81" s="60"/>
      <c r="O81" s="60"/>
      <c r="P81" s="60"/>
      <c r="Q81" s="61"/>
      <c r="R81" s="61"/>
      <c r="S81" s="61"/>
      <c r="T81" s="61"/>
      <c r="U81" s="61"/>
      <c r="V81" s="62"/>
    </row>
    <row r="82" customFormat="false" ht="33" hidden="false" customHeight="false" outlineLevel="0" collapsed="false">
      <c r="A82" s="82"/>
      <c r="B82" s="83" t="s">
        <v>211</v>
      </c>
      <c r="C82" s="84" t="s">
        <v>22</v>
      </c>
      <c r="D82" s="85" t="s">
        <v>212</v>
      </c>
      <c r="E82" s="86" t="s">
        <v>106</v>
      </c>
      <c r="F82" s="87"/>
      <c r="G82" s="87"/>
      <c r="H82" s="87"/>
      <c r="I82" s="87"/>
      <c r="J82" s="87"/>
      <c r="K82" s="87"/>
      <c r="L82" s="87"/>
      <c r="M82" s="87"/>
      <c r="N82" s="87"/>
      <c r="O82" s="87"/>
      <c r="P82" s="87"/>
      <c r="Q82" s="88"/>
      <c r="R82" s="88"/>
      <c r="S82" s="88"/>
      <c r="T82" s="88"/>
      <c r="U82" s="88"/>
      <c r="V82" s="89"/>
    </row>
  </sheetData>
  <mergeCells count="6">
    <mergeCell ref="A5:E8"/>
    <mergeCell ref="A11:A29"/>
    <mergeCell ref="A30:A31"/>
    <mergeCell ref="A32:A67"/>
    <mergeCell ref="A68:A79"/>
    <mergeCell ref="A80:A82"/>
  </mergeCells>
  <hyperlinks>
    <hyperlink ref="E20" r:id="rId1" display="xj.allen.liu@gmail.com"/>
    <hyperlink ref="E26" r:id="rId2" display="https://xjaliu.weebly.com"/>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B050"/>
    <pageSetUpPr fitToPage="false"/>
  </sheetPr>
  <dimension ref="A1:AQ14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R5" activeCellId="0" sqref="AR5"/>
    </sheetView>
  </sheetViews>
  <sheetFormatPr defaultRowHeight="15" zeroHeight="false" outlineLevelRow="0" outlineLevelCol="0"/>
  <cols>
    <col collapsed="false" customWidth="true" hidden="false" outlineLevel="0" max="1" min="1" style="0" width="28.84"/>
    <col collapsed="false" customWidth="true" hidden="false" outlineLevel="0" max="2" min="2" style="0" width="13.5"/>
    <col collapsed="false" customWidth="true" hidden="false" outlineLevel="0" max="3" min="3" style="90" width="7.83"/>
    <col collapsed="false" customWidth="true" hidden="false" outlineLevel="0" max="4" min="4" style="90" width="14.83"/>
    <col collapsed="false" customWidth="true" hidden="false" outlineLevel="0" max="5" min="5" style="90" width="3.99"/>
    <col collapsed="false" customWidth="true" hidden="false" outlineLevel="0" max="6" min="6" style="90" width="13.83"/>
    <col collapsed="false" customWidth="true" hidden="false" outlineLevel="0" max="7" min="7" style="91" width="8.67"/>
    <col collapsed="false" customWidth="true" hidden="false" outlineLevel="0" max="9" min="8" style="91" width="15.34"/>
    <col collapsed="false" customWidth="true" hidden="false" outlineLevel="0" max="12" min="10" style="0" width="7.83"/>
    <col collapsed="false" customWidth="true" hidden="false" outlineLevel="0" max="15" min="13" style="0" width="7.16"/>
    <col collapsed="false" customWidth="true" hidden="false" outlineLevel="0" max="18" min="16" style="0" width="8.51"/>
    <col collapsed="false" customWidth="true" hidden="false" outlineLevel="0" max="19" min="19" style="0" width="8.33"/>
    <col collapsed="false" customWidth="true" hidden="false" outlineLevel="0" max="20" min="20" style="0" width="12.33"/>
    <col collapsed="false" customWidth="true" hidden="false" outlineLevel="0" max="21" min="21" style="0" width="8.33"/>
    <col collapsed="false" customWidth="true" hidden="false" outlineLevel="0" max="22" min="22" style="90" width="9.51"/>
    <col collapsed="false" customWidth="true" hidden="false" outlineLevel="0" max="23" min="23" style="92" width="8.16"/>
    <col collapsed="false" customWidth="true" hidden="false" outlineLevel="0" max="24" min="24" style="93" width="8.16"/>
    <col collapsed="false" customWidth="true" hidden="false" outlineLevel="0" max="27" min="25" style="0" width="10.67"/>
    <col collapsed="false" customWidth="true" hidden="false" outlineLevel="0" max="28" min="28" style="0" width="10.99"/>
    <col collapsed="false" customWidth="true" hidden="false" outlineLevel="0" max="33" min="29" style="0" width="10.67"/>
    <col collapsed="false" customWidth="true" hidden="false" outlineLevel="0" max="34" min="34" style="0" width="10.99"/>
    <col collapsed="false" customWidth="true" hidden="false" outlineLevel="0" max="35" min="35" style="0" width="10.67"/>
    <col collapsed="false" customWidth="true" hidden="false" outlineLevel="0" max="36" min="36" style="0" width="44.99"/>
    <col collapsed="false" customWidth="true" hidden="false" outlineLevel="0" max="39" min="37" style="0" width="10.67"/>
    <col collapsed="false" customWidth="true" hidden="false" outlineLevel="0" max="40" min="40" style="0" width="56.16"/>
    <col collapsed="false" customWidth="true" hidden="false" outlineLevel="0" max="1025" min="41" style="0" width="10.67"/>
  </cols>
  <sheetData>
    <row r="1" customFormat="false" ht="16" hidden="false" customHeight="false" outlineLevel="0" collapsed="false">
      <c r="A1" s="94" t="s">
        <v>213</v>
      </c>
      <c r="B1" s="94" t="s">
        <v>214</v>
      </c>
      <c r="D1" s="95"/>
      <c r="E1" s="96"/>
      <c r="F1" s="96"/>
      <c r="G1" s="96"/>
      <c r="H1" s="96"/>
      <c r="I1" s="96"/>
      <c r="J1" s="97"/>
      <c r="K1" s="98"/>
      <c r="L1" s="99"/>
      <c r="M1" s="100"/>
      <c r="N1" s="101"/>
      <c r="O1" s="98"/>
      <c r="P1" s="98"/>
      <c r="Q1" s="98"/>
      <c r="R1" s="98"/>
      <c r="S1" s="98"/>
      <c r="T1" s="101"/>
      <c r="U1" s="101"/>
      <c r="V1" s="96"/>
      <c r="W1" s="96"/>
      <c r="X1" s="96"/>
      <c r="Y1" s="102" t="s">
        <v>215</v>
      </c>
      <c r="Z1" s="102" t="s">
        <v>215</v>
      </c>
      <c r="AA1" s="102" t="s">
        <v>215</v>
      </c>
      <c r="AB1" s="102" t="s">
        <v>216</v>
      </c>
      <c r="AC1" s="102"/>
      <c r="AD1" s="102" t="s">
        <v>217</v>
      </c>
      <c r="AE1" s="102" t="s">
        <v>217</v>
      </c>
      <c r="AF1" s="102" t="s">
        <v>217</v>
      </c>
      <c r="AG1" s="102" t="s">
        <v>218</v>
      </c>
      <c r="AH1" s="102" t="s">
        <v>218</v>
      </c>
      <c r="AI1" s="102" t="s">
        <v>218</v>
      </c>
      <c r="AJ1" s="103" t="s">
        <v>219</v>
      </c>
      <c r="AK1" s="104" t="s">
        <v>220</v>
      </c>
      <c r="AL1" s="104" t="s">
        <v>220</v>
      </c>
      <c r="AM1" s="104" t="s">
        <v>220</v>
      </c>
      <c r="AN1" s="105" t="s">
        <v>221</v>
      </c>
      <c r="AO1" s="104" t="s">
        <v>222</v>
      </c>
      <c r="AP1" s="104" t="s">
        <v>222</v>
      </c>
      <c r="AQ1" s="104" t="s">
        <v>222</v>
      </c>
    </row>
    <row r="2" customFormat="false" ht="19" hidden="false" customHeight="false" outlineLevel="0" collapsed="false">
      <c r="A2" s="94" t="s">
        <v>223</v>
      </c>
      <c r="B2" s="106" t="s">
        <v>224</v>
      </c>
      <c r="C2" s="106" t="s">
        <v>225</v>
      </c>
      <c r="D2" s="96" t="s">
        <v>226</v>
      </c>
      <c r="E2" s="107" t="s">
        <v>227</v>
      </c>
      <c r="F2" s="107" t="s">
        <v>228</v>
      </c>
      <c r="G2" s="107" t="s">
        <v>229</v>
      </c>
      <c r="H2" s="107" t="s">
        <v>230</v>
      </c>
      <c r="I2" s="107" t="s">
        <v>231</v>
      </c>
      <c r="J2" s="108" t="s">
        <v>232</v>
      </c>
      <c r="K2" s="108" t="s">
        <v>233</v>
      </c>
      <c r="L2" s="108" t="s">
        <v>234</v>
      </c>
      <c r="M2" s="108" t="s">
        <v>235</v>
      </c>
      <c r="N2" s="109" t="s">
        <v>236</v>
      </c>
      <c r="O2" s="98" t="s">
        <v>237</v>
      </c>
      <c r="P2" s="98" t="s">
        <v>238</v>
      </c>
      <c r="Q2" s="101" t="s">
        <v>239</v>
      </c>
      <c r="R2" s="101" t="s">
        <v>240</v>
      </c>
      <c r="S2" s="104" t="s">
        <v>241</v>
      </c>
      <c r="T2" s="104" t="s">
        <v>242</v>
      </c>
      <c r="U2" s="104" t="s">
        <v>243</v>
      </c>
      <c r="V2" s="110" t="s">
        <v>244</v>
      </c>
      <c r="W2" s="111" t="s">
        <v>245</v>
      </c>
      <c r="X2" s="112" t="s">
        <v>246</v>
      </c>
      <c r="Y2" s="113" t="s">
        <v>247</v>
      </c>
      <c r="Z2" s="114" t="s">
        <v>248</v>
      </c>
      <c r="AA2" s="114" t="s">
        <v>249</v>
      </c>
      <c r="AB2" s="114" t="s">
        <v>250</v>
      </c>
      <c r="AC2" s="114" t="s">
        <v>251</v>
      </c>
      <c r="AD2" s="114" t="s">
        <v>252</v>
      </c>
      <c r="AE2" s="114" t="s">
        <v>253</v>
      </c>
      <c r="AF2" s="114" t="s">
        <v>254</v>
      </c>
      <c r="AG2" s="114" t="s">
        <v>252</v>
      </c>
      <c r="AH2" s="114" t="s">
        <v>253</v>
      </c>
      <c r="AI2" s="114" t="s">
        <v>254</v>
      </c>
      <c r="AJ2" s="103" t="s">
        <v>219</v>
      </c>
      <c r="AK2" s="114" t="s">
        <v>252</v>
      </c>
      <c r="AL2" s="114" t="s">
        <v>253</v>
      </c>
      <c r="AM2" s="114" t="s">
        <v>255</v>
      </c>
      <c r="AN2" s="105" t="s">
        <v>221</v>
      </c>
      <c r="AO2" s="114" t="s">
        <v>252</v>
      </c>
      <c r="AP2" s="114" t="s">
        <v>253</v>
      </c>
      <c r="AQ2" s="114" t="s">
        <v>255</v>
      </c>
    </row>
    <row r="3" customFormat="false" ht="16" hidden="false" customHeight="false" outlineLevel="0" collapsed="false">
      <c r="A3" s="94" t="s">
        <v>256</v>
      </c>
      <c r="B3" s="115" t="s">
        <v>106</v>
      </c>
      <c r="C3" s="115" t="s">
        <v>257</v>
      </c>
      <c r="D3" s="90" t="s">
        <v>258</v>
      </c>
      <c r="E3" s="96" t="s">
        <v>259</v>
      </c>
      <c r="F3" s="96" t="s">
        <v>259</v>
      </c>
      <c r="G3" s="96" t="s">
        <v>260</v>
      </c>
      <c r="H3" s="96" t="s">
        <v>260</v>
      </c>
      <c r="I3" s="96" t="s">
        <v>261</v>
      </c>
      <c r="J3" s="96" t="s">
        <v>262</v>
      </c>
      <c r="K3" s="96" t="s">
        <v>263</v>
      </c>
      <c r="L3" s="96" t="s">
        <v>262</v>
      </c>
      <c r="M3" s="96" t="s">
        <v>263</v>
      </c>
      <c r="N3" s="96" t="s">
        <v>264</v>
      </c>
      <c r="O3" s="98" t="s">
        <v>265</v>
      </c>
      <c r="P3" s="98" t="s">
        <v>266</v>
      </c>
      <c r="Q3" s="109" t="s">
        <v>267</v>
      </c>
      <c r="R3" s="109" t="s">
        <v>267</v>
      </c>
      <c r="S3" s="116" t="s">
        <v>268</v>
      </c>
      <c r="T3" s="116" t="s">
        <v>269</v>
      </c>
      <c r="U3" s="104" t="s">
        <v>270</v>
      </c>
      <c r="V3" s="90" t="s">
        <v>271</v>
      </c>
      <c r="W3" s="90" t="s">
        <v>271</v>
      </c>
      <c r="X3" s="90" t="s">
        <v>271</v>
      </c>
      <c r="Y3" s="117" t="s">
        <v>272</v>
      </c>
      <c r="Z3" s="117" t="s">
        <v>272</v>
      </c>
      <c r="AA3" s="117" t="s">
        <v>272</v>
      </c>
      <c r="AB3" s="117" t="s">
        <v>273</v>
      </c>
      <c r="AC3" s="117" t="s">
        <v>273</v>
      </c>
      <c r="AD3" s="117" t="s">
        <v>274</v>
      </c>
      <c r="AE3" s="117" t="s">
        <v>274</v>
      </c>
      <c r="AF3" s="117" t="s">
        <v>274</v>
      </c>
      <c r="AG3" s="117" t="s">
        <v>275</v>
      </c>
      <c r="AH3" s="117" t="s">
        <v>275</v>
      </c>
      <c r="AI3" s="117" t="s">
        <v>275</v>
      </c>
      <c r="AJ3" s="103" t="s">
        <v>219</v>
      </c>
      <c r="AK3" s="117" t="s">
        <v>276</v>
      </c>
      <c r="AL3" s="117" t="s">
        <v>276</v>
      </c>
      <c r="AM3" s="117" t="s">
        <v>276</v>
      </c>
      <c r="AN3" s="105" t="s">
        <v>221</v>
      </c>
      <c r="AO3" s="102" t="s">
        <v>277</v>
      </c>
      <c r="AP3" s="102" t="s">
        <v>277</v>
      </c>
      <c r="AQ3" s="102" t="s">
        <v>277</v>
      </c>
    </row>
    <row r="4" s="94" customFormat="true" ht="70" hidden="false" customHeight="false" outlineLevel="0" collapsed="false">
      <c r="A4" s="94" t="s">
        <v>278</v>
      </c>
      <c r="B4" s="94" t="s">
        <v>279</v>
      </c>
      <c r="C4" s="118" t="s">
        <v>280</v>
      </c>
      <c r="D4" s="118" t="s">
        <v>281</v>
      </c>
      <c r="E4" s="119" t="s">
        <v>282</v>
      </c>
      <c r="F4" s="120" t="s">
        <v>283</v>
      </c>
      <c r="G4" s="121" t="s">
        <v>284</v>
      </c>
      <c r="H4" s="121" t="s">
        <v>285</v>
      </c>
      <c r="I4" s="121" t="s">
        <v>286</v>
      </c>
      <c r="J4" s="122" t="s">
        <v>287</v>
      </c>
      <c r="K4" s="122" t="s">
        <v>288</v>
      </c>
      <c r="L4" s="122" t="s">
        <v>289</v>
      </c>
      <c r="M4" s="122" t="s">
        <v>290</v>
      </c>
      <c r="N4" s="123" t="s">
        <v>291</v>
      </c>
      <c r="O4" s="123" t="s">
        <v>292</v>
      </c>
      <c r="P4" s="124" t="s">
        <v>293</v>
      </c>
      <c r="Q4" s="123" t="s">
        <v>294</v>
      </c>
      <c r="R4" s="123" t="s">
        <v>295</v>
      </c>
      <c r="S4" s="125" t="s">
        <v>296</v>
      </c>
      <c r="T4" s="125" t="s">
        <v>297</v>
      </c>
      <c r="U4" s="125" t="s">
        <v>298</v>
      </c>
      <c r="V4" s="126" t="s">
        <v>299</v>
      </c>
      <c r="W4" s="126" t="s">
        <v>300</v>
      </c>
      <c r="X4" s="126" t="s">
        <v>300</v>
      </c>
      <c r="Y4" s="127" t="s">
        <v>301</v>
      </c>
      <c r="Z4" s="127" t="s">
        <v>302</v>
      </c>
      <c r="AA4" s="127" t="s">
        <v>303</v>
      </c>
      <c r="AB4" s="127" t="s">
        <v>304</v>
      </c>
      <c r="AC4" s="127" t="s">
        <v>305</v>
      </c>
      <c r="AD4" s="127" t="s">
        <v>306</v>
      </c>
      <c r="AE4" s="127" t="s">
        <v>307</v>
      </c>
      <c r="AF4" s="127" t="s">
        <v>308</v>
      </c>
      <c r="AG4" s="128" t="s">
        <v>309</v>
      </c>
      <c r="AH4" s="128" t="s">
        <v>310</v>
      </c>
      <c r="AI4" s="128" t="s">
        <v>311</v>
      </c>
      <c r="AJ4" s="129" t="s">
        <v>312</v>
      </c>
      <c r="AK4" s="102" t="s">
        <v>313</v>
      </c>
      <c r="AL4" s="102" t="s">
        <v>313</v>
      </c>
      <c r="AM4" s="102" t="s">
        <v>313</v>
      </c>
      <c r="AN4" s="129" t="s">
        <v>314</v>
      </c>
      <c r="AO4" s="127" t="s">
        <v>315</v>
      </c>
      <c r="AP4" s="127" t="s">
        <v>316</v>
      </c>
      <c r="AQ4" s="127" t="s">
        <v>317</v>
      </c>
    </row>
    <row r="5" customFormat="false" ht="15" hidden="false" customHeight="false" outlineLevel="0" collapsed="false">
      <c r="A5" s="115" t="s">
        <v>318</v>
      </c>
      <c r="B5" s="0" t="s">
        <v>319</v>
      </c>
      <c r="C5" s="90" t="n">
        <v>1</v>
      </c>
      <c r="D5" s="90" t="n">
        <v>1</v>
      </c>
      <c r="E5" s="90" t="s">
        <v>320</v>
      </c>
      <c r="F5" s="90" t="n">
        <v>1</v>
      </c>
      <c r="G5" s="130" t="s">
        <v>321</v>
      </c>
      <c r="H5" s="130" t="s">
        <v>322</v>
      </c>
      <c r="I5" s="130" t="s">
        <v>322</v>
      </c>
      <c r="J5" s="131" t="n">
        <v>41836</v>
      </c>
      <c r="K5" s="132" t="s">
        <v>323</v>
      </c>
      <c r="L5" s="131" t="n">
        <v>41838</v>
      </c>
      <c r="M5" s="108" t="s">
        <v>324</v>
      </c>
      <c r="N5" s="133" t="n">
        <v>45.0333333333333</v>
      </c>
      <c r="O5" s="134" t="n">
        <v>40</v>
      </c>
      <c r="P5" s="135" t="n">
        <v>0.0514166666666667</v>
      </c>
      <c r="Q5" s="134" t="n">
        <v>423.049444230769</v>
      </c>
      <c r="R5" s="134" t="n">
        <v>10573.9259452174</v>
      </c>
      <c r="S5" s="136" t="n">
        <f aca="false">R5-Q5</f>
        <v>10150.8765009866</v>
      </c>
      <c r="T5" s="137" t="n">
        <f aca="false">((S5/1000000)*(0.473-P5))*0.8/(0.08206*296)*1000000/(O5*N5)*12</f>
        <v>0.93894661609992</v>
      </c>
      <c r="U5" s="138" t="n">
        <f aca="false">IF(N5&lt;=48,T5* 48,T5* 72)</f>
        <v>45.0694375727962</v>
      </c>
      <c r="V5" s="139" t="n">
        <v>-21.6916136773948</v>
      </c>
      <c r="W5" s="140" t="n">
        <v>-18.16875699075</v>
      </c>
      <c r="X5" s="141" t="s">
        <v>106</v>
      </c>
      <c r="Y5" s="142" t="n">
        <f aca="false">((V5/1000+1)*0.0112372)/((V5/1000+1)*0.0112372+1)</f>
        <v>0.0108739052972295</v>
      </c>
      <c r="Z5" s="142" t="n">
        <f aca="false">((W5/1000+1)*0.0112372)/((W5/1000+1)*0.0112372+1)</f>
        <v>0.0109126345751666</v>
      </c>
      <c r="AA5" s="142" t="str">
        <f aca="false">IF(ISNUMBER(X5),((X5/1000+1)*0.0112372)/((X5/1000+1)*0.0112372+1),"")</f>
        <v/>
      </c>
      <c r="AB5" s="143" t="str">
        <f aca="false">IF(ISNUMBER(AA5),(Y5-Z5)/(AA5-Z5),"")</f>
        <v/>
      </c>
      <c r="AC5" s="143" t="str">
        <f aca="false">IF(ISNUMBER(AB5),1-AB5,"")</f>
        <v/>
      </c>
      <c r="AD5" s="144" t="str">
        <f aca="false">IF(ISNUMBER(AB5),AB5*T5,"")</f>
        <v/>
      </c>
      <c r="AE5" s="144" t="n">
        <f aca="false">IF(ISNUMBER(AC5),AC5*T5,T5)</f>
        <v>0.93894661609992</v>
      </c>
      <c r="AF5" s="102"/>
      <c r="AG5" s="145" t="str">
        <f aca="false">IF(ISNUMBER(AD5),U5*AB5,"")</f>
        <v/>
      </c>
      <c r="AH5" s="146" t="n">
        <f aca="false">IF(ISNUMBER(AC5),AC5*U5,U5)</f>
        <v>45.0694375727962</v>
      </c>
      <c r="AI5" s="102"/>
      <c r="AJ5" s="103" t="s">
        <v>325</v>
      </c>
      <c r="AK5" s="136" t="n">
        <f aca="false">SUMIF($AJ$5:$AJ$1444,AJ5,AG$5:AG$1444)</f>
        <v>0</v>
      </c>
      <c r="AL5" s="136" t="n">
        <f aca="false">SUMIF($AJ$5:$AJ$1444,$AJ5,AH$5:AH$1444)</f>
        <v>429.120212533068</v>
      </c>
      <c r="AM5" s="136" t="n">
        <f aca="false">SUMIF($AJ$5:$AJ$1444,$AJ5,AI$5:AI$1444)</f>
        <v>0</v>
      </c>
      <c r="AN5" s="147" t="s">
        <v>326</v>
      </c>
      <c r="AO5" s="145" t="n">
        <f aca="false">SUMIF($AN$5:$AN$1444,$AN5,AG$5:AG$1444)</f>
        <v>0</v>
      </c>
      <c r="AP5" s="145" t="n">
        <f aca="false">SUMIF($AN$5:$AN$1444,$AN5,AH$5:AH$1444)</f>
        <v>116.589836939762</v>
      </c>
      <c r="AQ5" s="145" t="n">
        <f aca="false">SUMIF($AN$5:$AN$1444,$AN5,AI$5:AI$1444)</f>
        <v>0</v>
      </c>
    </row>
    <row r="6" customFormat="false" ht="15" hidden="false" customHeight="false" outlineLevel="0" collapsed="false">
      <c r="A6" s="115" t="s">
        <v>318</v>
      </c>
      <c r="B6" s="0" t="s">
        <v>319</v>
      </c>
      <c r="C6" s="90" t="n">
        <f aca="false">C5</f>
        <v>1</v>
      </c>
      <c r="D6" s="90" t="n">
        <f aca="false">D5</f>
        <v>1</v>
      </c>
      <c r="E6" s="90" t="s">
        <v>320</v>
      </c>
      <c r="F6" s="90" t="n">
        <v>2</v>
      </c>
      <c r="G6" s="130" t="s">
        <v>321</v>
      </c>
      <c r="H6" s="130" t="s">
        <v>322</v>
      </c>
      <c r="I6" s="130" t="s">
        <v>322</v>
      </c>
      <c r="J6" s="131" t="n">
        <v>41836</v>
      </c>
      <c r="K6" s="132" t="s">
        <v>323</v>
      </c>
      <c r="L6" s="131" t="n">
        <v>41838</v>
      </c>
      <c r="M6" s="108" t="s">
        <v>324</v>
      </c>
      <c r="N6" s="134" t="n">
        <v>45.0333333333333</v>
      </c>
      <c r="O6" s="134" t="n">
        <v>40</v>
      </c>
      <c r="P6" s="135" t="n">
        <v>0.0514166666666667</v>
      </c>
      <c r="Q6" s="134" t="n">
        <v>423.049444230769</v>
      </c>
      <c r="R6" s="134" t="n">
        <v>10062.9364452174</v>
      </c>
      <c r="S6" s="136" t="n">
        <f aca="false">R6-Q6</f>
        <v>9639.88700098663</v>
      </c>
      <c r="T6" s="137" t="n">
        <f aca="false">((S6/1000000)*(0.473-P6))*0.8/(0.08206*296)*1000000/(O6*N6)*12</f>
        <v>0.891680563573229</v>
      </c>
      <c r="U6" s="138" t="n">
        <f aca="false">IF(N6&lt;=48,T6* 48,T6* 72)</f>
        <v>42.800667051515</v>
      </c>
      <c r="V6" s="139" t="n">
        <v>-21.863197173023</v>
      </c>
      <c r="W6" s="140" t="n">
        <v>-18.16875699075</v>
      </c>
      <c r="X6" s="141" t="s">
        <v>106</v>
      </c>
      <c r="Y6" s="142" t="n">
        <f aca="false">((V6/1000+1)*0.0112372)/((V6/1000+1)*0.0112372+1)</f>
        <v>0.0108720188799369</v>
      </c>
      <c r="Z6" s="142" t="n">
        <f aca="false">((W6/1000+1)*0.0112372)/((W6/1000+1)*0.0112372+1)</f>
        <v>0.0109126345751666</v>
      </c>
      <c r="AA6" s="142" t="str">
        <f aca="false">IF(ISNUMBER(X6),((X6/1000+1)*0.0112372)/((X6/1000+1)*0.0112372+1),"")</f>
        <v/>
      </c>
      <c r="AB6" s="143" t="str">
        <f aca="false">IF(ISNUMBER(AA6),(Y6-Z6)/(AA6-Z6),"")</f>
        <v/>
      </c>
      <c r="AC6" s="143" t="str">
        <f aca="false">IF(ISNUMBER(AB6),1-AB6,"")</f>
        <v/>
      </c>
      <c r="AD6" s="144" t="str">
        <f aca="false">IF(ISNUMBER(AB6),AB6*T6,"")</f>
        <v/>
      </c>
      <c r="AE6" s="144" t="n">
        <f aca="false">IF(ISNUMBER(AC6),AC6*T6,T6)</f>
        <v>0.891680563573229</v>
      </c>
      <c r="AF6" s="102"/>
      <c r="AG6" s="145" t="str">
        <f aca="false">IF(ISNUMBER(AD6),U6*AB6,"")</f>
        <v/>
      </c>
      <c r="AH6" s="146" t="n">
        <f aca="false">IF(ISNUMBER(AC6),AC6*U6,U6)</f>
        <v>42.800667051515</v>
      </c>
      <c r="AI6" s="102"/>
      <c r="AJ6" s="103" t="s">
        <v>327</v>
      </c>
      <c r="AK6" s="136" t="n">
        <f aca="false">SUMIF($AJ$5:$AJ$1444,AJ6,AG$5:AG$1444)</f>
        <v>0</v>
      </c>
      <c r="AL6" s="136" t="n">
        <f aca="false">SUMIF($AJ$5:$AJ$1444,$AJ6,AH$5:AH$1444)</f>
        <v>354.391253011774</v>
      </c>
      <c r="AM6" s="136" t="n">
        <f aca="false">SUMIF($AJ$5:$AJ$1444,$AJ6,AI$5:AI$1444)</f>
        <v>0</v>
      </c>
      <c r="AN6" s="147" t="s">
        <v>328</v>
      </c>
      <c r="AO6" s="145" t="n">
        <f aca="false">SUMIF($AN$5:$AN$1444,$AN6,AG$5:AG$1444)</f>
        <v>0</v>
      </c>
      <c r="AP6" s="145" t="n">
        <f aca="false">SUMIF($AN$5:$AN$1444,$AN6,AH$5:AH$1444)</f>
        <v>107.856068436422</v>
      </c>
      <c r="AQ6" s="145" t="n">
        <f aca="false">SUMIF($AN$5:$AN$1444,$AN6,AI$5:AI$1444)</f>
        <v>0</v>
      </c>
    </row>
    <row r="7" customFormat="false" ht="15" hidden="false" customHeight="false" outlineLevel="0" collapsed="false">
      <c r="A7" s="115" t="s">
        <v>318</v>
      </c>
      <c r="B7" s="0" t="s">
        <v>319</v>
      </c>
      <c r="C7" s="90" t="n">
        <f aca="false">C6</f>
        <v>1</v>
      </c>
      <c r="D7" s="90" t="n">
        <f aca="false">D6</f>
        <v>1</v>
      </c>
      <c r="E7" s="90" t="s">
        <v>320</v>
      </c>
      <c r="F7" s="90" t="n">
        <v>3</v>
      </c>
      <c r="G7" s="130" t="s">
        <v>321</v>
      </c>
      <c r="H7" s="130" t="s">
        <v>322</v>
      </c>
      <c r="I7" s="130" t="s">
        <v>322</v>
      </c>
      <c r="J7" s="131" t="n">
        <v>41836</v>
      </c>
      <c r="K7" s="132" t="s">
        <v>323</v>
      </c>
      <c r="L7" s="131" t="n">
        <v>41838</v>
      </c>
      <c r="M7" s="108" t="s">
        <v>324</v>
      </c>
      <c r="N7" s="134" t="n">
        <v>45.0333333333333</v>
      </c>
      <c r="O7" s="134" t="n">
        <v>40</v>
      </c>
      <c r="P7" s="135" t="n">
        <v>0.0514166666666667</v>
      </c>
      <c r="Q7" s="134" t="n">
        <v>423.049444230769</v>
      </c>
      <c r="R7" s="134" t="n">
        <v>6293.55775521739</v>
      </c>
      <c r="S7" s="136" t="n">
        <f aca="false">R7-Q7</f>
        <v>5870.50831098662</v>
      </c>
      <c r="T7" s="137" t="n">
        <f aca="false">((S7/1000000)*(0.473-P7))*0.8/(0.08206*296)*1000000/(O7*N7)*12</f>
        <v>0.54301654766971</v>
      </c>
      <c r="U7" s="138" t="n">
        <f aca="false">IF(N7&lt;=48,T7* 48,T7* 72)</f>
        <v>26.0647942881461</v>
      </c>
      <c r="V7" s="139" t="n">
        <v>-21.7299900704581</v>
      </c>
      <c r="W7" s="140" t="n">
        <v>-18.16875699075</v>
      </c>
      <c r="X7" s="141" t="s">
        <v>106</v>
      </c>
      <c r="Y7" s="142" t="n">
        <f aca="false">((V7/1000+1)*0.0112372)/((V7/1000+1)*0.0112372+1)</f>
        <v>0.0108734833814499</v>
      </c>
      <c r="Z7" s="142" t="n">
        <f aca="false">((W7/1000+1)*0.0112372)/((W7/1000+1)*0.0112372+1)</f>
        <v>0.0109126345751666</v>
      </c>
      <c r="AA7" s="142" t="str">
        <f aca="false">IF(ISNUMBER(X7),((X7/1000+1)*0.0112372)/((X7/1000+1)*0.0112372+1),"")</f>
        <v/>
      </c>
      <c r="AB7" s="143" t="str">
        <f aca="false">IF(ISNUMBER(AA7),(Y7-Z7)/(AA7-Z7),"")</f>
        <v/>
      </c>
      <c r="AC7" s="143" t="str">
        <f aca="false">IF(ISNUMBER(AB7),1-AB7,"")</f>
        <v/>
      </c>
      <c r="AD7" s="144" t="str">
        <f aca="false">IF(ISNUMBER(AB7),AB7*T7,"")</f>
        <v/>
      </c>
      <c r="AE7" s="144" t="n">
        <f aca="false">IF(ISNUMBER(AC7),AC7*T7,T7)</f>
        <v>0.54301654766971</v>
      </c>
      <c r="AF7" s="102"/>
      <c r="AG7" s="145" t="str">
        <f aca="false">IF(ISNUMBER(AD7),U7*AB7,"")</f>
        <v/>
      </c>
      <c r="AH7" s="146" t="n">
        <f aca="false">IF(ISNUMBER(AC7),AC7*U7,U7)</f>
        <v>26.0647942881461</v>
      </c>
      <c r="AI7" s="102"/>
      <c r="AJ7" s="103" t="s">
        <v>329</v>
      </c>
      <c r="AK7" s="136" t="n">
        <f aca="false">SUMIF($AJ$5:$AJ$1444,AJ7,AG$5:AG$1444)</f>
        <v>0</v>
      </c>
      <c r="AL7" s="136" t="n">
        <f aca="false">SUMIF($AJ$5:$AJ$1444,$AJ7,AH$5:AH$1444)</f>
        <v>308.678845843514</v>
      </c>
      <c r="AM7" s="136" t="n">
        <f aca="false">SUMIF($AJ$5:$AJ$1444,$AJ7,AI$5:AI$1444)</f>
        <v>0</v>
      </c>
      <c r="AN7" s="147" t="s">
        <v>330</v>
      </c>
      <c r="AO7" s="145" t="n">
        <f aca="false">SUMIF($AN$5:$AN$1444,$AN7,AG$5:AG$1444)</f>
        <v>0</v>
      </c>
      <c r="AP7" s="145" t="n">
        <f aca="false">SUMIF($AN$5:$AN$1444,$AN7,AH$5:AH$1444)</f>
        <v>72.8688041007252</v>
      </c>
      <c r="AQ7" s="145" t="n">
        <f aca="false">SUMIF($AN$5:$AN$1444,$AN7,AI$5:AI$1444)</f>
        <v>0</v>
      </c>
    </row>
    <row r="8" customFormat="false" ht="15" hidden="false" customHeight="false" outlineLevel="0" collapsed="false">
      <c r="A8" s="115" t="s">
        <v>318</v>
      </c>
      <c r="B8" s="0" t="s">
        <v>319</v>
      </c>
      <c r="C8" s="90" t="n">
        <f aca="false">C7</f>
        <v>1</v>
      </c>
      <c r="D8" s="90" t="n">
        <f aca="false">D7</f>
        <v>1</v>
      </c>
      <c r="E8" s="90" t="s">
        <v>320</v>
      </c>
      <c r="F8" s="90" t="n">
        <v>4</v>
      </c>
      <c r="G8" s="130" t="s">
        <v>321</v>
      </c>
      <c r="H8" s="130" t="s">
        <v>322</v>
      </c>
      <c r="I8" s="130" t="s">
        <v>322</v>
      </c>
      <c r="J8" s="131" t="n">
        <v>41836</v>
      </c>
      <c r="K8" s="132" t="s">
        <v>323</v>
      </c>
      <c r="L8" s="131" t="n">
        <v>41838</v>
      </c>
      <c r="M8" s="108" t="s">
        <v>324</v>
      </c>
      <c r="N8" s="134" t="n">
        <v>45.0333333333333</v>
      </c>
      <c r="O8" s="134" t="n">
        <v>40</v>
      </c>
      <c r="P8" s="135" t="n">
        <v>0.0514166666666667</v>
      </c>
      <c r="Q8" s="134" t="n">
        <v>423.049444230769</v>
      </c>
      <c r="R8" s="134" t="n">
        <v>6286.90873521739</v>
      </c>
      <c r="S8" s="136" t="n">
        <f aca="false">R8-Q8</f>
        <v>5863.85929098662</v>
      </c>
      <c r="T8" s="137" t="n">
        <f aca="false">((S8/1000000)*(0.473-P8))*0.8/(0.08206*296)*1000000/(O8*N8)*12</f>
        <v>0.542401519516351</v>
      </c>
      <c r="U8" s="138" t="n">
        <f aca="false">IF(N8&lt;=48,T8* 48,T8* 72)</f>
        <v>26.0352729367849</v>
      </c>
      <c r="V8" s="139" t="n">
        <v>-22.1630193269776</v>
      </c>
      <c r="W8" s="140" t="n">
        <v>-18.16875699075</v>
      </c>
      <c r="X8" s="141" t="s">
        <v>106</v>
      </c>
      <c r="Y8" s="142" t="n">
        <f aca="false">((V8/1000+1)*0.0112372)/((V8/1000+1)*0.0112372+1)</f>
        <v>0.0108687225683809</v>
      </c>
      <c r="Z8" s="142" t="n">
        <f aca="false">((W8/1000+1)*0.0112372)/((W8/1000+1)*0.0112372+1)</f>
        <v>0.0109126345751666</v>
      </c>
      <c r="AA8" s="142" t="str">
        <f aca="false">IF(ISNUMBER(X8),((X8/1000+1)*0.0112372)/((X8/1000+1)*0.0112372+1),"")</f>
        <v/>
      </c>
      <c r="AB8" s="143" t="str">
        <f aca="false">IF(ISNUMBER(AA8),(Y8-Z8)/(AA8-Z8),"")</f>
        <v/>
      </c>
      <c r="AC8" s="143" t="str">
        <f aca="false">IF(ISNUMBER(AB8),1-AB8,"")</f>
        <v/>
      </c>
      <c r="AD8" s="144" t="str">
        <f aca="false">IF(ISNUMBER(AB8),AB8*T8,"")</f>
        <v/>
      </c>
      <c r="AE8" s="144" t="n">
        <f aca="false">IF(ISNUMBER(AC8),AC8*T8,T8)</f>
        <v>0.542401519516351</v>
      </c>
      <c r="AF8" s="102"/>
      <c r="AG8" s="145" t="str">
        <f aca="false">IF(ISNUMBER(AD8),U8*AB8,"")</f>
        <v/>
      </c>
      <c r="AH8" s="146" t="n">
        <f aca="false">IF(ISNUMBER(AC8),AC8*U8,U8)</f>
        <v>26.0352729367849</v>
      </c>
      <c r="AI8" s="102"/>
      <c r="AJ8" s="103" t="s">
        <v>331</v>
      </c>
      <c r="AK8" s="136" t="n">
        <f aca="false">SUMIF($AJ$5:$AJ$1444,AJ8,AG$5:AG$1444)</f>
        <v>0</v>
      </c>
      <c r="AL8" s="136" t="n">
        <f aca="false">SUMIF($AJ$5:$AJ$1444,$AJ8,AH$5:AH$1444)</f>
        <v>321.282082866021</v>
      </c>
      <c r="AM8" s="136" t="n">
        <f aca="false">SUMIF($AJ$5:$AJ$1444,$AJ8,AI$5:AI$1444)</f>
        <v>0</v>
      </c>
      <c r="AN8" s="147" t="s">
        <v>332</v>
      </c>
      <c r="AO8" s="145" t="n">
        <f aca="false">SUMIF($AN$5:$AN$1444,$AN8,AG$5:AG$1444)</f>
        <v>0</v>
      </c>
      <c r="AP8" s="145" t="n">
        <f aca="false">SUMIF($AN$5:$AN$1444,$AN8,AH$5:AH$1444)</f>
        <v>76.5645103099917</v>
      </c>
      <c r="AQ8" s="145" t="n">
        <f aca="false">SUMIF($AN$5:$AN$1444,$AN8,AI$5:AI$1444)</f>
        <v>0</v>
      </c>
    </row>
    <row r="9" customFormat="false" ht="15" hidden="false" customHeight="false" outlineLevel="0" collapsed="false">
      <c r="A9" s="115" t="s">
        <v>318</v>
      </c>
      <c r="B9" s="0" t="s">
        <v>319</v>
      </c>
      <c r="C9" s="90" t="n">
        <f aca="false">C8</f>
        <v>1</v>
      </c>
      <c r="D9" s="90" t="n">
        <f aca="false">D8</f>
        <v>1</v>
      </c>
      <c r="E9" s="90" t="s">
        <v>320</v>
      </c>
      <c r="F9" s="90" t="n">
        <v>1</v>
      </c>
      <c r="G9" s="130" t="s">
        <v>333</v>
      </c>
      <c r="H9" s="130" t="s">
        <v>334</v>
      </c>
      <c r="I9" s="148" t="s">
        <v>335</v>
      </c>
      <c r="J9" s="131" t="n">
        <v>41836</v>
      </c>
      <c r="K9" s="132" t="s">
        <v>323</v>
      </c>
      <c r="L9" s="131" t="n">
        <v>41838</v>
      </c>
      <c r="M9" s="108" t="s">
        <v>324</v>
      </c>
      <c r="N9" s="134" t="n">
        <v>45.0333333333333</v>
      </c>
      <c r="O9" s="134" t="n">
        <v>40</v>
      </c>
      <c r="P9" s="135" t="n">
        <v>0.0514166666666667</v>
      </c>
      <c r="Q9" s="134" t="n">
        <v>423.049444230769</v>
      </c>
      <c r="R9" s="134" t="n">
        <v>30881.7568452174</v>
      </c>
      <c r="S9" s="136" t="n">
        <f aca="false">R9-Q9</f>
        <v>30458.7074009866</v>
      </c>
      <c r="T9" s="137" t="n">
        <f aca="false">((S9/1000000)*(0.473-P9))*0.8/(0.08206*296)*1000000/(O9*N9)*12</f>
        <v>2.81740204820286</v>
      </c>
      <c r="U9" s="138" t="n">
        <f aca="false">IF(N9&lt;=48,T9* 48,T9* 72)</f>
        <v>135.235298313737</v>
      </c>
      <c r="V9" s="139" t="n">
        <v>839.463908750361</v>
      </c>
      <c r="W9" s="140" t="n">
        <v>-18.16875699075</v>
      </c>
      <c r="X9" s="141" t="n">
        <v>1159</v>
      </c>
      <c r="Y9" s="142" t="n">
        <f aca="false">((V9/1000+1)*0.0112372)/((V9/1000+1)*0.0112372+1)</f>
        <v>0.0202518103324044</v>
      </c>
      <c r="Z9" s="142" t="n">
        <f aca="false">((W9/1000+1)*0.0112372)/((W9/1000+1)*0.0112372+1)</f>
        <v>0.0109126345751666</v>
      </c>
      <c r="AA9" s="142" t="n">
        <f aca="false">IF(ISNUMBER(X9),((X9/1000+1)*0.0112372)/((X9/1000+1)*0.0112372+1),"")</f>
        <v>0.0236864549961338</v>
      </c>
      <c r="AB9" s="143" t="n">
        <f aca="false">IF(ISNUMBER(AA9),(Y9-Y5)/(AA9-Y5),"")</f>
        <v>0.731931212409419</v>
      </c>
      <c r="AC9" s="143" t="n">
        <f aca="false">IF(ISNUMBER(AB9),1-AB9,"")</f>
        <v>0.268068787590581</v>
      </c>
      <c r="AD9" s="144" t="n">
        <f aca="false">IF(ISNUMBER(AB9),AB9*T9,"")</f>
        <v>2.0621444969859</v>
      </c>
      <c r="AE9" s="144" t="n">
        <f aca="false">IF(ISNUMBER(AC9),AC9*T9,T9)</f>
        <v>0.755257551216961</v>
      </c>
      <c r="AF9" s="149" t="n">
        <f aca="false">IF(ISNUMBER(AD9),AE9-AE5,"")</f>
        <v>-0.183689064882959</v>
      </c>
      <c r="AG9" s="145" t="n">
        <f aca="false">IF(ISNUMBER(AD9),U9*AB9,"")</f>
        <v>98.9829358553231</v>
      </c>
      <c r="AH9" s="146" t="n">
        <f aca="false">IF(ISNUMBER(AC9),AC9*U9,U9)</f>
        <v>36.2523624584141</v>
      </c>
      <c r="AI9" s="145" t="n">
        <f aca="false">AH9-AH5</f>
        <v>-8.81707511438205</v>
      </c>
      <c r="AJ9" s="103" t="s">
        <v>336</v>
      </c>
      <c r="AK9" s="136" t="n">
        <f aca="false">SUMIF($AJ$5:$AJ$1444,AJ9,AG$5:AG$1444)</f>
        <v>848.967034028012</v>
      </c>
      <c r="AL9" s="136" t="n">
        <f aca="false">SUMIF($AJ$5:$AJ$1444,$AJ9,AH$5:AH$1444)</f>
        <v>351.106968275826</v>
      </c>
      <c r="AM9" s="136" t="n">
        <f aca="false">SUMIF($AJ$5:$AJ$1444,$AJ9,AI$5:AI$1444)</f>
        <v>-78.0132442572422</v>
      </c>
      <c r="AN9" s="147" t="s">
        <v>337</v>
      </c>
      <c r="AO9" s="145" t="n">
        <f aca="false">SUMIF($AN$5:$AN$1444,$AN9,AG$5:AG$1444)</f>
        <v>155.977337877192</v>
      </c>
      <c r="AP9" s="145" t="n">
        <f aca="false">SUMIF($AN$5:$AN$1444,$AN9,AH$5:AH$1444)</f>
        <v>82.8487008195206</v>
      </c>
      <c r="AQ9" s="145" t="n">
        <f aca="false">SUMIF($AN$5:$AN$1444,$AN9,AI$5:AI$1444)</f>
        <v>-33.7411361202414</v>
      </c>
    </row>
    <row r="10" customFormat="false" ht="15" hidden="false" customHeight="false" outlineLevel="0" collapsed="false">
      <c r="A10" s="115" t="s">
        <v>318</v>
      </c>
      <c r="B10" s="0" t="s">
        <v>319</v>
      </c>
      <c r="C10" s="90" t="n">
        <f aca="false">C9</f>
        <v>1</v>
      </c>
      <c r="D10" s="90" t="n">
        <f aca="false">D9</f>
        <v>1</v>
      </c>
      <c r="E10" s="90" t="s">
        <v>320</v>
      </c>
      <c r="F10" s="90" t="n">
        <v>2</v>
      </c>
      <c r="G10" s="130" t="s">
        <v>333</v>
      </c>
      <c r="H10" s="130" t="s">
        <v>334</v>
      </c>
      <c r="I10" s="148" t="s">
        <v>335</v>
      </c>
      <c r="J10" s="131" t="n">
        <v>41836</v>
      </c>
      <c r="K10" s="132" t="s">
        <v>323</v>
      </c>
      <c r="L10" s="131" t="n">
        <v>41838</v>
      </c>
      <c r="M10" s="108" t="s">
        <v>324</v>
      </c>
      <c r="N10" s="134" t="n">
        <v>45.0333333333333</v>
      </c>
      <c r="O10" s="134" t="n">
        <v>40</v>
      </c>
      <c r="P10" s="135" t="n">
        <v>0.0514166666666667</v>
      </c>
      <c r="Q10" s="134" t="n">
        <v>423.049444230769</v>
      </c>
      <c r="R10" s="134" t="n">
        <v>30335.0596452174</v>
      </c>
      <c r="S10" s="136" t="n">
        <f aca="false">R10-Q10</f>
        <v>29912.0102009866</v>
      </c>
      <c r="T10" s="137" t="n">
        <f aca="false">((S10/1000000)*(0.473-P10))*0.8/(0.08206*296)*1000000/(O10*N10)*12</f>
        <v>2.76683306670442</v>
      </c>
      <c r="U10" s="138" t="n">
        <f aca="false">IF(N10&lt;=48,T10* 48,T10* 72)</f>
        <v>132.807987201812</v>
      </c>
      <c r="V10" s="139" t="n">
        <v>880.06971455442</v>
      </c>
      <c r="W10" s="140" t="n">
        <v>-18.16875699075</v>
      </c>
      <c r="X10" s="141" t="n">
        <v>1159</v>
      </c>
      <c r="Y10" s="142" t="n">
        <f aca="false">((V10/1000+1)*0.0112372)/((V10/1000+1)*0.0112372+1)</f>
        <v>0.0206896156912624</v>
      </c>
      <c r="Z10" s="142" t="n">
        <f aca="false">((W10/1000+1)*0.0112372)/((W10/1000+1)*0.0112372+1)</f>
        <v>0.0109126345751666</v>
      </c>
      <c r="AA10" s="142" t="n">
        <f aca="false">IF(ISNUMBER(X10),((X10/1000+1)*0.0112372)/((X10/1000+1)*0.0112372+1),"")</f>
        <v>0.0236864549961338</v>
      </c>
      <c r="AB10" s="143" t="n">
        <f aca="false">IF(ISNUMBER(AA10),(Y10-Y6)/(AA10-Y6),"")</f>
        <v>0.766135686525962</v>
      </c>
      <c r="AC10" s="143" t="n">
        <f aca="false">IF(ISNUMBER(AB10),1-AB10,"")</f>
        <v>0.233864313474038</v>
      </c>
      <c r="AD10" s="144" t="n">
        <f aca="false">IF(ISNUMBER(AB10),AB10*T10,"")</f>
        <v>2.11976955106233</v>
      </c>
      <c r="AE10" s="144" t="n">
        <f aca="false">IF(ISNUMBER(AC10),AC10*T10,T10)</f>
        <v>0.647063515642097</v>
      </c>
      <c r="AF10" s="149" t="n">
        <f aca="false">IF(ISNUMBER(AD10),AE10-AE6,"")</f>
        <v>-0.244617047931131</v>
      </c>
      <c r="AG10" s="145" t="n">
        <f aca="false">IF(ISNUMBER(AD10),U10*AB10,"")</f>
        <v>101.748938450992</v>
      </c>
      <c r="AH10" s="146" t="n">
        <f aca="false">IF(ISNUMBER(AC10),AC10*U10,U10)</f>
        <v>31.0590487508207</v>
      </c>
      <c r="AI10" s="145" t="n">
        <f aca="false">AH10-AH6</f>
        <v>-11.7416183006943</v>
      </c>
      <c r="AJ10" s="103" t="s">
        <v>338</v>
      </c>
      <c r="AK10" s="136" t="n">
        <f aca="false">SUMIF($AJ$5:$AJ$1444,AJ10,AG$5:AG$1444)</f>
        <v>844.406720578719</v>
      </c>
      <c r="AL10" s="136" t="n">
        <f aca="false">SUMIF($AJ$5:$AJ$1444,$AJ10,AH$5:AH$1444)</f>
        <v>346.757906736547</v>
      </c>
      <c r="AM10" s="136" t="n">
        <f aca="false">SUMIF($AJ$5:$AJ$1444,$AJ10,AI$5:AI$1444)</f>
        <v>-7.63334627522736</v>
      </c>
      <c r="AN10" s="147" t="s">
        <v>339</v>
      </c>
      <c r="AO10" s="145" t="n">
        <f aca="false">SUMIF($AN$5:$AN$1444,$AN10,AG$5:AG$1444)</f>
        <v>155.009184713207</v>
      </c>
      <c r="AP10" s="145" t="n">
        <f aca="false">SUMIF($AN$5:$AN$1444,$AN10,AH$5:AH$1444)</f>
        <v>74.4102566867474</v>
      </c>
      <c r="AQ10" s="145" t="n">
        <f aca="false">SUMIF($AN$5:$AN$1444,$AN10,AI$5:AI$1444)</f>
        <v>-33.4458117496745</v>
      </c>
    </row>
    <row r="11" customFormat="false" ht="15" hidden="false" customHeight="false" outlineLevel="0" collapsed="false">
      <c r="A11" s="115" t="s">
        <v>318</v>
      </c>
      <c r="B11" s="0" t="s">
        <v>319</v>
      </c>
      <c r="C11" s="90" t="n">
        <f aca="false">C10</f>
        <v>1</v>
      </c>
      <c r="D11" s="90" t="n">
        <f aca="false">D10</f>
        <v>1</v>
      </c>
      <c r="E11" s="90" t="s">
        <v>320</v>
      </c>
      <c r="F11" s="90" t="n">
        <v>3</v>
      </c>
      <c r="G11" s="130" t="s">
        <v>333</v>
      </c>
      <c r="H11" s="130" t="s">
        <v>334</v>
      </c>
      <c r="I11" s="148" t="s">
        <v>335</v>
      </c>
      <c r="J11" s="131" t="n">
        <v>41836</v>
      </c>
      <c r="K11" s="132" t="s">
        <v>323</v>
      </c>
      <c r="L11" s="131" t="n">
        <v>41838</v>
      </c>
      <c r="M11" s="108" t="s">
        <v>324</v>
      </c>
      <c r="N11" s="134" t="n">
        <v>45.0333333333333</v>
      </c>
      <c r="O11" s="134" t="n">
        <v>40</v>
      </c>
      <c r="P11" s="135" t="n">
        <v>0.0514166666666667</v>
      </c>
      <c r="Q11" s="134" t="n">
        <v>423.049444230769</v>
      </c>
      <c r="R11" s="134" t="n">
        <v>30209.4670452174</v>
      </c>
      <c r="S11" s="136" t="n">
        <f aca="false">R11-Q11</f>
        <v>29786.4176009866</v>
      </c>
      <c r="T11" s="137" t="n">
        <f aca="false">((S11/1000000)*(0.473-P11))*0.8/(0.08206*296)*1000000/(O11*N11)*12</f>
        <v>2.75521586825208</v>
      </c>
      <c r="U11" s="138" t="n">
        <f aca="false">IF(N11&lt;=48,T11* 48,T11* 72)</f>
        <v>132.2503616761</v>
      </c>
      <c r="V11" s="139" t="n">
        <v>920.778351801781</v>
      </c>
      <c r="W11" s="140" t="n">
        <v>-18.16875699075</v>
      </c>
      <c r="X11" s="141" t="n">
        <v>1159</v>
      </c>
      <c r="Y11" s="142" t="n">
        <f aca="false">((V11/1000+1)*0.0112372)/((V11/1000+1)*0.0112372+1)</f>
        <v>0.0211281371797405</v>
      </c>
      <c r="Z11" s="142" t="n">
        <f aca="false">((W11/1000+1)*0.0112372)/((W11/1000+1)*0.0112372+1)</f>
        <v>0.0109126345751666</v>
      </c>
      <c r="AA11" s="142" t="n">
        <f aca="false">IF(ISNUMBER(X11),((X11/1000+1)*0.0112372)/((X11/1000+1)*0.0112372+1),"")</f>
        <v>0.0236864549961338</v>
      </c>
      <c r="AB11" s="143" t="n">
        <f aca="false">IF(ISNUMBER(AA11),(Y11-Y7)/(AA11-Y7),"")</f>
        <v>0.800333763834973</v>
      </c>
      <c r="AC11" s="143" t="n">
        <f aca="false">IF(ISNUMBER(AB11),1-AB11,"")</f>
        <v>0.199666236165027</v>
      </c>
      <c r="AD11" s="144" t="n">
        <f aca="false">IF(ISNUMBER(AB11),AB11*T11,"")</f>
        <v>2.20509228601603</v>
      </c>
      <c r="AE11" s="144" t="n">
        <f aca="false">IF(ISNUMBER(AC11),AC11*T11,T11)</f>
        <v>0.55012358223605</v>
      </c>
      <c r="AF11" s="149" t="n">
        <f aca="false">IF(ISNUMBER(AD11),AE11-AE7,"")</f>
        <v>0.00710703456633932</v>
      </c>
      <c r="AG11" s="145" t="n">
        <f aca="false">IF(ISNUMBER(AD11),U11*AB11,"")</f>
        <v>105.844429728769</v>
      </c>
      <c r="AH11" s="146" t="n">
        <f aca="false">IF(ISNUMBER(AC11),AC11*U11,U11)</f>
        <v>26.4059319473304</v>
      </c>
      <c r="AI11" s="145" t="n">
        <f aca="false">AH11-AH7</f>
        <v>0.341137659184287</v>
      </c>
      <c r="AJ11" s="103" t="s">
        <v>340</v>
      </c>
      <c r="AK11" s="136" t="n">
        <f aca="false">SUMIF($AJ$5:$AJ$1444,AJ11,AG$5:AG$1444)</f>
        <v>865.021115076346</v>
      </c>
      <c r="AL11" s="136" t="n">
        <f aca="false">SUMIF($AJ$5:$AJ$1444,$AJ11,AH$5:AH$1444)</f>
        <v>288.205841982856</v>
      </c>
      <c r="AM11" s="136" t="n">
        <f aca="false">SUMIF($AJ$5:$AJ$1444,$AJ11,AI$5:AI$1444)</f>
        <v>-20.4730038606586</v>
      </c>
      <c r="AN11" s="147" t="s">
        <v>341</v>
      </c>
      <c r="AO11" s="145" t="n">
        <f aca="false">SUMIF($AN$5:$AN$1444,$AN11,AG$5:AG$1444)</f>
        <v>157.811583721161</v>
      </c>
      <c r="AP11" s="145" t="n">
        <f aca="false">SUMIF($AN$5:$AN$1444,$AN11,AH$5:AH$1444)</f>
        <v>59.2321839036591</v>
      </c>
      <c r="AQ11" s="145" t="n">
        <f aca="false">SUMIF($AN$5:$AN$1444,$AN11,AI$5:AI$1444)</f>
        <v>-13.6366201970662</v>
      </c>
    </row>
    <row r="12" customFormat="false" ht="15" hidden="false" customHeight="false" outlineLevel="0" collapsed="false">
      <c r="A12" s="115" t="s">
        <v>318</v>
      </c>
      <c r="B12" s="0" t="s">
        <v>319</v>
      </c>
      <c r="C12" s="90" t="n">
        <f aca="false">C11</f>
        <v>1</v>
      </c>
      <c r="D12" s="90" t="n">
        <f aca="false">D11</f>
        <v>1</v>
      </c>
      <c r="E12" s="90" t="s">
        <v>320</v>
      </c>
      <c r="F12" s="90" t="n">
        <v>4</v>
      </c>
      <c r="G12" s="130" t="s">
        <v>333</v>
      </c>
      <c r="H12" s="130" t="s">
        <v>334</v>
      </c>
      <c r="I12" s="148" t="s">
        <v>335</v>
      </c>
      <c r="J12" s="131" t="n">
        <v>41836</v>
      </c>
      <c r="K12" s="132" t="s">
        <v>323</v>
      </c>
      <c r="L12" s="131" t="n">
        <v>41838</v>
      </c>
      <c r="M12" s="108" t="s">
        <v>324</v>
      </c>
      <c r="N12" s="134" t="n">
        <v>45.0333333333333</v>
      </c>
      <c r="O12" s="134" t="n">
        <v>40</v>
      </c>
      <c r="P12" s="135" t="n">
        <v>0.0514166666666667</v>
      </c>
      <c r="Q12" s="134" t="n">
        <v>423.049444230769</v>
      </c>
      <c r="R12" s="134" t="n">
        <v>35209.7763452174</v>
      </c>
      <c r="S12" s="136" t="n">
        <f aca="false">R12-Q12</f>
        <v>34786.7269009866</v>
      </c>
      <c r="T12" s="137" t="n">
        <f aca="false">((S12/1000000)*(0.473-P12))*0.8/(0.08206*296)*1000000/(O12*N12)*12</f>
        <v>3.21773981839881</v>
      </c>
      <c r="U12" s="138" t="n">
        <f aca="false">IF(N12&lt;=48,T12* 48,T12* 72)</f>
        <v>154.451511283143</v>
      </c>
      <c r="V12" s="139" t="n">
        <v>868.575621408586</v>
      </c>
      <c r="W12" s="140" t="n">
        <v>-18.16875699075</v>
      </c>
      <c r="X12" s="141" t="n">
        <v>1159</v>
      </c>
      <c r="Y12" s="142" t="n">
        <f aca="false">((V12/1000+1)*0.0112372)/((V12/1000+1)*0.0112372+1)</f>
        <v>0.0205657279088713</v>
      </c>
      <c r="Z12" s="142" t="n">
        <f aca="false">((W12/1000+1)*0.0112372)/((W12/1000+1)*0.0112372+1)</f>
        <v>0.0109126345751666</v>
      </c>
      <c r="AA12" s="142" t="n">
        <f aca="false">IF(ISNUMBER(X12),((X12/1000+1)*0.0112372)/((X12/1000+1)*0.0112372+1),"")</f>
        <v>0.0236864549961338</v>
      </c>
      <c r="AB12" s="143" t="n">
        <f aca="false">IF(ISNUMBER(AA12),(Y12-Y8)/(AA12-Y8),"")</f>
        <v>0.756530485805315</v>
      </c>
      <c r="AC12" s="143" t="n">
        <f aca="false">IF(ISNUMBER(AB12),1-AB12,"")</f>
        <v>0.243469514194685</v>
      </c>
      <c r="AD12" s="144" t="n">
        <f aca="false">IF(ISNUMBER(AB12),AB12*T12,"")</f>
        <v>2.43431826800836</v>
      </c>
      <c r="AE12" s="144" t="n">
        <f aca="false">IF(ISNUMBER(AC12),AC12*T12,T12)</f>
        <v>0.783421550390452</v>
      </c>
      <c r="AF12" s="149" t="n">
        <f aca="false">IF(ISNUMBER(AD12),AE12-AE8,"")</f>
        <v>0.241020030874101</v>
      </c>
      <c r="AG12" s="145" t="n">
        <f aca="false">IF(ISNUMBER(AD12),U12*AB12,"")</f>
        <v>116.847276864401</v>
      </c>
      <c r="AH12" s="146" t="n">
        <f aca="false">IF(ISNUMBER(AC12),AC12*U12,U12)</f>
        <v>37.6042344187417</v>
      </c>
      <c r="AI12" s="145" t="n">
        <f aca="false">AH12-AH8</f>
        <v>11.5689614819569</v>
      </c>
      <c r="AJ12" s="103" t="s">
        <v>342</v>
      </c>
      <c r="AK12" s="136" t="n">
        <f aca="false">SUMIF($AJ$5:$AJ$1444,AJ12,AG$5:AG$1444)</f>
        <v>861.74003261332</v>
      </c>
      <c r="AL12" s="136" t="n">
        <f aca="false">SUMIF($AJ$5:$AJ$1444,$AJ12,AH$5:AH$1444)</f>
        <v>278.535643675916</v>
      </c>
      <c r="AM12" s="136" t="n">
        <f aca="false">SUMIF($AJ$5:$AJ$1444,$AJ12,AI$5:AI$1444)</f>
        <v>-42.7464391901049</v>
      </c>
      <c r="AN12" s="147" t="s">
        <v>343</v>
      </c>
      <c r="AO12" s="145" t="n">
        <f aca="false">SUMIF($AN$5:$AN$1444,$AN12,AG$5:AG$1444)</f>
        <v>178.586091567496</v>
      </c>
      <c r="AP12" s="145" t="n">
        <f aca="false">SUMIF($AN$5:$AN$1444,$AN12,AH$5:AH$1444)</f>
        <v>78.0918005875227</v>
      </c>
      <c r="AQ12" s="145" t="n">
        <f aca="false">SUMIF($AN$5:$AN$1444,$AN12,AI$5:AI$1444)</f>
        <v>1.52729027753104</v>
      </c>
    </row>
    <row r="13" customFormat="false" ht="15" hidden="false" customHeight="false" outlineLevel="0" collapsed="false">
      <c r="A13" s="115" t="s">
        <v>318</v>
      </c>
      <c r="B13" s="0" t="s">
        <v>319</v>
      </c>
      <c r="C13" s="90" t="n">
        <f aca="false">C12</f>
        <v>1</v>
      </c>
      <c r="D13" s="90" t="n">
        <f aca="false">D12</f>
        <v>1</v>
      </c>
      <c r="E13" s="90" t="s">
        <v>320</v>
      </c>
      <c r="F13" s="90" t="n">
        <v>1</v>
      </c>
      <c r="G13" s="130" t="s">
        <v>344</v>
      </c>
      <c r="H13" s="130" t="s">
        <v>334</v>
      </c>
      <c r="I13" s="130" t="n">
        <v>10</v>
      </c>
      <c r="J13" s="131" t="n">
        <v>41836</v>
      </c>
      <c r="K13" s="132" t="s">
        <v>323</v>
      </c>
      <c r="L13" s="131" t="n">
        <v>41838</v>
      </c>
      <c r="M13" s="108" t="s">
        <v>324</v>
      </c>
      <c r="N13" s="134" t="n">
        <v>45.0333333333333</v>
      </c>
      <c r="O13" s="134" t="n">
        <v>40</v>
      </c>
      <c r="P13" s="135" t="n">
        <v>0.0514166666666667</v>
      </c>
      <c r="Q13" s="134" t="n">
        <v>423.049444230769</v>
      </c>
      <c r="R13" s="134" t="n">
        <v>28555.8311452174</v>
      </c>
      <c r="S13" s="136" t="n">
        <f aca="false">R13-Q13</f>
        <v>28132.7817009866</v>
      </c>
      <c r="T13" s="137" t="n">
        <f aca="false">((S13/1000000)*(0.473-P13))*0.8/(0.08206*296)*1000000/(O13*N13)*12</f>
        <v>2.60225608862956</v>
      </c>
      <c r="U13" s="138" t="n">
        <f aca="false">IF(N13&lt;=48,T13* 48,T13* 72)</f>
        <v>124.908292254219</v>
      </c>
      <c r="V13" s="139" t="n">
        <v>852.439085583668</v>
      </c>
      <c r="W13" s="140" t="n">
        <v>-18.16875699075</v>
      </c>
      <c r="X13" s="141" t="n">
        <v>1159</v>
      </c>
      <c r="Y13" s="142" t="n">
        <f aca="false">((V13/1000+1)*0.0112372)/((V13/1000+1)*0.0112372+1)</f>
        <v>0.0203917491821823</v>
      </c>
      <c r="Z13" s="142" t="n">
        <f aca="false">((W13/1000+1)*0.0112372)/((W13/1000+1)*0.0112372+1)</f>
        <v>0.0109126345751666</v>
      </c>
      <c r="AA13" s="142" t="n">
        <f aca="false">IF(ISNUMBER(X13),((X13/1000+1)*0.0112372)/((X13/1000+1)*0.0112372+1),"")</f>
        <v>0.0236864549961338</v>
      </c>
      <c r="AB13" s="143" t="n">
        <f aca="false">IF(ISNUMBER(AA13),(Y13-Y5)/(AA13-Y5),"")</f>
        <v>0.742853226611623</v>
      </c>
      <c r="AC13" s="143" t="n">
        <f aca="false">IF(ISNUMBER(AB13),1-AB13,"")</f>
        <v>0.257146773388377</v>
      </c>
      <c r="AD13" s="144" t="n">
        <f aca="false">IF(ISNUMBER(AB13),AB13*T13,"")</f>
        <v>1.93309433190821</v>
      </c>
      <c r="AE13" s="144" t="n">
        <f aca="false">IF(ISNUMBER(AC13),AC13*T13,T13)</f>
        <v>0.66916175672135</v>
      </c>
      <c r="AF13" s="149" t="n">
        <f aca="false">IF(ISNUMBER(AD13),AE13-AE5,"")</f>
        <v>-0.269784859378571</v>
      </c>
      <c r="AG13" s="145" t="n">
        <f aca="false">IF(ISNUMBER(AD13),U13*AB13,"")</f>
        <v>92.788527931594</v>
      </c>
      <c r="AH13" s="146" t="n">
        <f aca="false">IF(ISNUMBER(AC13),AC13*U13,U13)</f>
        <v>32.1197643226248</v>
      </c>
      <c r="AI13" s="145" t="n">
        <f aca="false">AH13-AH5</f>
        <v>-12.9496732501714</v>
      </c>
      <c r="AJ13" s="103" t="s">
        <v>345</v>
      </c>
      <c r="AK13" s="136" t="n">
        <f aca="false">SUMIF($AJ$5:$AJ$1444,AJ13,AG$5:AG$1444)</f>
        <v>789.515914974479</v>
      </c>
      <c r="AL13" s="136" t="n">
        <f aca="false">SUMIF($AJ$5:$AJ$1444,$AJ13,AH$5:AH$1444)</f>
        <v>274.474267085432</v>
      </c>
      <c r="AM13" s="136" t="n">
        <f aca="false">SUMIF($AJ$5:$AJ$1444,$AJ13,AI$5:AI$1444)</f>
        <v>-154.645945447636</v>
      </c>
      <c r="AN13" s="147" t="s">
        <v>346</v>
      </c>
      <c r="AO13" s="145" t="n">
        <f aca="false">SUMIF($AN$5:$AN$1444,$AN13,AG$5:AG$1444)</f>
        <v>143.730733916697</v>
      </c>
      <c r="AP13" s="145" t="n">
        <f aca="false">SUMIF($AN$5:$AN$1444,$AN13,AH$5:AH$1444)</f>
        <v>68.392309661065</v>
      </c>
      <c r="AQ13" s="145" t="n">
        <f aca="false">SUMIF($AN$5:$AN$1444,$AN13,AI$5:AI$1444)</f>
        <v>-48.1975272786969</v>
      </c>
    </row>
    <row r="14" customFormat="false" ht="15" hidden="false" customHeight="false" outlineLevel="0" collapsed="false">
      <c r="A14" s="115" t="s">
        <v>318</v>
      </c>
      <c r="B14" s="0" t="s">
        <v>319</v>
      </c>
      <c r="C14" s="90" t="n">
        <f aca="false">C13</f>
        <v>1</v>
      </c>
      <c r="D14" s="90" t="n">
        <f aca="false">D13</f>
        <v>1</v>
      </c>
      <c r="E14" s="90" t="s">
        <v>320</v>
      </c>
      <c r="F14" s="90" t="n">
        <v>2</v>
      </c>
      <c r="G14" s="130" t="s">
        <v>344</v>
      </c>
      <c r="H14" s="130" t="s">
        <v>334</v>
      </c>
      <c r="I14" s="130" t="n">
        <v>10</v>
      </c>
      <c r="J14" s="131" t="n">
        <v>41836</v>
      </c>
      <c r="K14" s="132" t="s">
        <v>323</v>
      </c>
      <c r="L14" s="131" t="n">
        <v>41838</v>
      </c>
      <c r="M14" s="108" t="s">
        <v>324</v>
      </c>
      <c r="N14" s="134" t="n">
        <v>45.0333333333333</v>
      </c>
      <c r="O14" s="134" t="n">
        <v>40</v>
      </c>
      <c r="P14" s="135" t="n">
        <v>0.0514166666666667</v>
      </c>
      <c r="Q14" s="134" t="n">
        <v>423.049444230769</v>
      </c>
      <c r="R14" s="134" t="n">
        <v>29995.2208452174</v>
      </c>
      <c r="S14" s="136" t="n">
        <f aca="false">R14-Q14</f>
        <v>29572.1714009866</v>
      </c>
      <c r="T14" s="137" t="n">
        <f aca="false">((S14/1000000)*(0.473-P14))*0.8/(0.08206*296)*1000000/(O14*N14)*12</f>
        <v>2.73539829442161</v>
      </c>
      <c r="U14" s="138" t="n">
        <f aca="false">IF(N14&lt;=48,T14* 48,T14* 72)</f>
        <v>131.299118132237</v>
      </c>
      <c r="V14" s="139" t="n">
        <v>848.895545863743</v>
      </c>
      <c r="W14" s="140" t="n">
        <v>-18.16875699075</v>
      </c>
      <c r="X14" s="141" t="n">
        <v>1159</v>
      </c>
      <c r="Y14" s="142" t="n">
        <f aca="false">((V14/1000+1)*0.0112372)/((V14/1000+1)*0.0112372+1)</f>
        <v>0.0203535356462284</v>
      </c>
      <c r="Z14" s="142" t="n">
        <f aca="false">((W14/1000+1)*0.0112372)/((W14/1000+1)*0.0112372+1)</f>
        <v>0.0109126345751666</v>
      </c>
      <c r="AA14" s="142" t="n">
        <f aca="false">IF(ISNUMBER(X14),((X14/1000+1)*0.0112372)/((X14/1000+1)*0.0112372+1),"")</f>
        <v>0.0236864549961338</v>
      </c>
      <c r="AB14" s="143" t="n">
        <f aca="false">IF(ISNUMBER(AA14),(Y14-Y6)/(AA14-Y6),"")</f>
        <v>0.739909012017106</v>
      </c>
      <c r="AC14" s="143" t="n">
        <f aca="false">IF(ISNUMBER(AB14),1-AB14,"")</f>
        <v>0.260090987982894</v>
      </c>
      <c r="AD14" s="144" t="n">
        <f aca="false">IF(ISNUMBER(AB14),AB14*T14,"")</f>
        <v>2.02394584949877</v>
      </c>
      <c r="AE14" s="144" t="n">
        <f aca="false">IF(ISNUMBER(AC14),AC14*T14,T14)</f>
        <v>0.71145244492284</v>
      </c>
      <c r="AF14" s="149" t="n">
        <f aca="false">IF(ISNUMBER(AD14),AE14-AE6,"")</f>
        <v>-0.180228118650389</v>
      </c>
      <c r="AG14" s="145" t="n">
        <f aca="false">IF(ISNUMBER(AD14),U14*AB14,"")</f>
        <v>97.1494007759411</v>
      </c>
      <c r="AH14" s="146" t="n">
        <f aca="false">IF(ISNUMBER(AC14),AC14*U14,U14)</f>
        <v>34.1497173562963</v>
      </c>
      <c r="AI14" s="145" t="n">
        <f aca="false">AH14-AH6</f>
        <v>-8.65094969521869</v>
      </c>
      <c r="AJ14" s="103" t="s">
        <v>347</v>
      </c>
      <c r="AK14" s="136" t="n">
        <f aca="false">SUMIF($AJ$5:$AJ$1444,AJ14,AG$5:AG$1444)</f>
        <v>834.444339369811</v>
      </c>
      <c r="AL14" s="136" t="n">
        <f aca="false">SUMIF($AJ$5:$AJ$1444,$AJ14,AH$5:AH$1444)</f>
        <v>271.886072982796</v>
      </c>
      <c r="AM14" s="136" t="n">
        <f aca="false">SUMIF($AJ$5:$AJ$1444,$AJ14,AI$5:AI$1444)</f>
        <v>-82.5051800289777</v>
      </c>
      <c r="AN14" s="147" t="s">
        <v>348</v>
      </c>
      <c r="AO14" s="145" t="n">
        <f aca="false">SUMIF($AN$5:$AN$1444,$AN14,AG$5:AG$1444)</f>
        <v>154.030156828633</v>
      </c>
      <c r="AP14" s="145" t="n">
        <f aca="false">SUMIF($AN$5:$AN$1444,$AN14,AH$5:AH$1444)</f>
        <v>70.4976527804047</v>
      </c>
      <c r="AQ14" s="145" t="n">
        <f aca="false">SUMIF($AN$5:$AN$1444,$AN14,AI$5:AI$1444)</f>
        <v>-37.3584156560172</v>
      </c>
    </row>
    <row r="15" customFormat="false" ht="15" hidden="false" customHeight="false" outlineLevel="0" collapsed="false">
      <c r="A15" s="115" t="s">
        <v>318</v>
      </c>
      <c r="B15" s="0" t="s">
        <v>319</v>
      </c>
      <c r="C15" s="90" t="n">
        <f aca="false">C14</f>
        <v>1</v>
      </c>
      <c r="D15" s="90" t="n">
        <f aca="false">D14</f>
        <v>1</v>
      </c>
      <c r="E15" s="90" t="s">
        <v>320</v>
      </c>
      <c r="F15" s="90" t="n">
        <v>3</v>
      </c>
      <c r="G15" s="130" t="s">
        <v>344</v>
      </c>
      <c r="H15" s="130" t="s">
        <v>334</v>
      </c>
      <c r="I15" s="130" t="n">
        <v>10</v>
      </c>
      <c r="J15" s="131" t="n">
        <v>41836</v>
      </c>
      <c r="K15" s="132" t="s">
        <v>323</v>
      </c>
      <c r="L15" s="131" t="n">
        <v>41838</v>
      </c>
      <c r="M15" s="108" t="s">
        <v>324</v>
      </c>
      <c r="N15" s="134" t="n">
        <v>45.0333333333333</v>
      </c>
      <c r="O15" s="134" t="n">
        <v>40</v>
      </c>
      <c r="P15" s="135" t="n">
        <v>0.0514166666666667</v>
      </c>
      <c r="Q15" s="134" t="n">
        <v>423.049444230769</v>
      </c>
      <c r="R15" s="134" t="n">
        <v>28217.2236452174</v>
      </c>
      <c r="S15" s="136" t="n">
        <f aca="false">R15-Q15</f>
        <v>27794.1742009866</v>
      </c>
      <c r="T15" s="137" t="n">
        <f aca="false">((S15/1000000)*(0.473-P15))*0.8/(0.08206*296)*1000000/(O15*N15)*12</f>
        <v>2.57093521044922</v>
      </c>
      <c r="U15" s="138" t="n">
        <f aca="false">IF(N15&lt;=48,T15* 48,T15* 72)</f>
        <v>123.404890101563</v>
      </c>
      <c r="V15" s="139" t="n">
        <v>943.916754748767</v>
      </c>
      <c r="W15" s="140" t="n">
        <v>-18.16875699075</v>
      </c>
      <c r="X15" s="141" t="n">
        <v>1159</v>
      </c>
      <c r="Y15" s="142" t="n">
        <f aca="false">((V15/1000+1)*0.0112372)/((V15/1000+1)*0.0112372+1)</f>
        <v>0.0213772136251394</v>
      </c>
      <c r="Z15" s="142" t="n">
        <f aca="false">((W15/1000+1)*0.0112372)/((W15/1000+1)*0.0112372+1)</f>
        <v>0.0109126345751666</v>
      </c>
      <c r="AA15" s="142" t="n">
        <f aca="false">IF(ISNUMBER(X15),((X15/1000+1)*0.0112372)/((X15/1000+1)*0.0112372+1),"")</f>
        <v>0.0236864549961338</v>
      </c>
      <c r="AB15" s="143" t="n">
        <f aca="false">IF(ISNUMBER(AA15),(Y15-Y7)/(AA15-Y7),"")</f>
        <v>0.819773161102777</v>
      </c>
      <c r="AC15" s="143" t="n">
        <f aca="false">IF(ISNUMBER(AB15),1-AB15,"")</f>
        <v>0.180226838897223</v>
      </c>
      <c r="AD15" s="144" t="n">
        <f aca="false">IF(ISNUMBER(AB15),AB15*T15,"")</f>
        <v>2.10758368446039</v>
      </c>
      <c r="AE15" s="144" t="n">
        <f aca="false">IF(ISNUMBER(AC15),AC15*T15,T15)</f>
        <v>0.463351525988829</v>
      </c>
      <c r="AF15" s="149" t="n">
        <f aca="false">IF(ISNUMBER(AD15),AE15-AE7,"")</f>
        <v>-0.0796650216808811</v>
      </c>
      <c r="AG15" s="145" t="n">
        <f aca="false">IF(ISNUMBER(AD15),U15*AB15,"")</f>
        <v>101.164016854099</v>
      </c>
      <c r="AH15" s="146" t="n">
        <f aca="false">IF(ISNUMBER(AC15),AC15*U15,U15)</f>
        <v>22.2408732474638</v>
      </c>
      <c r="AI15" s="145" t="n">
        <f aca="false">AH15-AH7</f>
        <v>-3.82392104068229</v>
      </c>
      <c r="AJ15" s="103" t="s">
        <v>349</v>
      </c>
      <c r="AK15" s="136" t="n">
        <f aca="false">SUMIF($AJ$5:$AJ$1444,AJ15,AG$5:AG$1444)</f>
        <v>813.036590025496</v>
      </c>
      <c r="AL15" s="136" t="n">
        <f aca="false">SUMIF($AJ$5:$AJ$1444,$AJ15,AH$5:AH$1444)</f>
        <v>212.485956789398</v>
      </c>
      <c r="AM15" s="136" t="n">
        <f aca="false">SUMIF($AJ$5:$AJ$1444,$AJ15,AI$5:AI$1444)</f>
        <v>-96.1928890541162</v>
      </c>
      <c r="AN15" s="147" t="s">
        <v>350</v>
      </c>
      <c r="AO15" s="145" t="n">
        <f aca="false">SUMIF($AN$5:$AN$1444,$AN15,AG$5:AG$1444)</f>
        <v>148.951098484052</v>
      </c>
      <c r="AP15" s="145" t="n">
        <f aca="false">SUMIF($AN$5:$AN$1444,$AN15,AH$5:AH$1444)</f>
        <v>48.9495168948902</v>
      </c>
      <c r="AQ15" s="145" t="n">
        <f aca="false">SUMIF($AN$5:$AN$1444,$AN15,AI$5:AI$1444)</f>
        <v>-23.9192872058351</v>
      </c>
    </row>
    <row r="16" customFormat="false" ht="15" hidden="false" customHeight="false" outlineLevel="0" collapsed="false">
      <c r="A16" s="115" t="s">
        <v>318</v>
      </c>
      <c r="B16" s="0" t="s">
        <v>319</v>
      </c>
      <c r="C16" s="90" t="n">
        <f aca="false">C15</f>
        <v>1</v>
      </c>
      <c r="D16" s="90" t="n">
        <f aca="false">D15</f>
        <v>1</v>
      </c>
      <c r="E16" s="90" t="s">
        <v>320</v>
      </c>
      <c r="F16" s="90" t="n">
        <v>4</v>
      </c>
      <c r="G16" s="130" t="s">
        <v>344</v>
      </c>
      <c r="H16" s="130" t="s">
        <v>334</v>
      </c>
      <c r="I16" s="130" t="n">
        <v>10</v>
      </c>
      <c r="J16" s="131" t="n">
        <v>41836</v>
      </c>
      <c r="K16" s="132" t="s">
        <v>323</v>
      </c>
      <c r="L16" s="131" t="n">
        <v>41838</v>
      </c>
      <c r="M16" s="108" t="s">
        <v>324</v>
      </c>
      <c r="N16" s="134" t="n">
        <v>45.0333333333333</v>
      </c>
      <c r="O16" s="134" t="n">
        <v>40</v>
      </c>
      <c r="P16" s="135" t="n">
        <v>0.0514166666666667</v>
      </c>
      <c r="Q16" s="134" t="n">
        <v>423.049444230769</v>
      </c>
      <c r="R16" s="134" t="n">
        <v>30639.1907452174</v>
      </c>
      <c r="S16" s="136" t="n">
        <f aca="false">R16-Q16</f>
        <v>30216.1413009866</v>
      </c>
      <c r="T16" s="137" t="n">
        <f aca="false">((S16/1000000)*(0.473-P16))*0.8/(0.08206*296)*1000000/(O16*N16)*12</f>
        <v>2.79496491001549</v>
      </c>
      <c r="U16" s="138" t="n">
        <f aca="false">IF(N16&lt;=48,T16* 48,T16* 72)</f>
        <v>134.158315680744</v>
      </c>
      <c r="V16" s="139" t="n">
        <v>919.923897602705</v>
      </c>
      <c r="W16" s="140" t="n">
        <v>-18.16875699075</v>
      </c>
      <c r="X16" s="141" t="n">
        <v>1159</v>
      </c>
      <c r="Y16" s="142" t="n">
        <f aca="false">((V16/1000+1)*0.0112372)/((V16/1000+1)*0.0112372+1)</f>
        <v>0.0211189368652904</v>
      </c>
      <c r="Z16" s="142" t="n">
        <f aca="false">((W16/1000+1)*0.0112372)/((W16/1000+1)*0.0112372+1)</f>
        <v>0.0109126345751666</v>
      </c>
      <c r="AA16" s="142" t="n">
        <f aca="false">IF(ISNUMBER(X16),((X16/1000+1)*0.0112372)/((X16/1000+1)*0.0112372+1),"")</f>
        <v>0.0236864549961338</v>
      </c>
      <c r="AB16" s="143" t="n">
        <f aca="false">IF(ISNUMBER(AA16),(Y16-Y8)/(AA16-Y8),"")</f>
        <v>0.799690144468601</v>
      </c>
      <c r="AC16" s="143" t="n">
        <f aca="false">IF(ISNUMBER(AB16),1-AB16,"")</f>
        <v>0.200309855531399</v>
      </c>
      <c r="AD16" s="144" t="n">
        <f aca="false">IF(ISNUMBER(AB16),AB16*T16,"")</f>
        <v>2.23510589267496</v>
      </c>
      <c r="AE16" s="144" t="n">
        <f aca="false">IF(ISNUMBER(AC16),AC16*T16,T16)</f>
        <v>0.559859017340534</v>
      </c>
      <c r="AF16" s="149" t="n">
        <f aca="false">IF(ISNUMBER(AD16),AE16-AE8,"")</f>
        <v>0.017457497824182</v>
      </c>
      <c r="AG16" s="145" t="n">
        <f aca="false">IF(ISNUMBER(AD16),U16*AB16,"")</f>
        <v>107.285082848398</v>
      </c>
      <c r="AH16" s="146" t="n">
        <f aca="false">IF(ISNUMBER(AC16),AC16*U16,U16)</f>
        <v>26.8732328323456</v>
      </c>
      <c r="AI16" s="145" t="n">
        <f aca="false">AH16-AH8</f>
        <v>0.837959895560736</v>
      </c>
      <c r="AJ16" s="103" t="s">
        <v>351</v>
      </c>
      <c r="AK16" s="136" t="n">
        <f aca="false">SUMIF($AJ$5:$AJ$1444,AJ16,AG$5:AG$1444)</f>
        <v>872.884832707968</v>
      </c>
      <c r="AL16" s="136" t="n">
        <f aca="false">SUMIF($AJ$5:$AJ$1444,$AJ16,AH$5:AH$1444)</f>
        <v>229.158298913012</v>
      </c>
      <c r="AM16" s="136" t="n">
        <f aca="false">SUMIF($AJ$5:$AJ$1444,$AJ16,AI$5:AI$1444)</f>
        <v>-92.1237839530084</v>
      </c>
      <c r="AN16" s="147" t="s">
        <v>352</v>
      </c>
      <c r="AO16" s="145" t="n">
        <f aca="false">SUMIF($AN$5:$AN$1444,$AN16,AG$5:AG$1444)</f>
        <v>161.126504352515</v>
      </c>
      <c r="AP16" s="145" t="n">
        <f aca="false">SUMIF($AN$5:$AN$1444,$AN16,AH$5:AH$1444)</f>
        <v>56.8886308631053</v>
      </c>
      <c r="AQ16" s="145" t="n">
        <f aca="false">SUMIF($AN$5:$AN$1444,$AN16,AI$5:AI$1444)</f>
        <v>-19.6758794468864</v>
      </c>
    </row>
    <row r="17" customFormat="false" ht="15" hidden="false" customHeight="false" outlineLevel="0" collapsed="false">
      <c r="A17" s="115" t="s">
        <v>318</v>
      </c>
      <c r="B17" s="0" t="s">
        <v>319</v>
      </c>
      <c r="C17" s="90" t="n">
        <f aca="false">C16</f>
        <v>1</v>
      </c>
      <c r="D17" s="90" t="n">
        <f aca="false">D16</f>
        <v>1</v>
      </c>
      <c r="E17" s="92" t="s">
        <v>353</v>
      </c>
      <c r="F17" s="90" t="n">
        <v>1</v>
      </c>
      <c r="G17" s="130" t="s">
        <v>321</v>
      </c>
      <c r="H17" s="130" t="s">
        <v>322</v>
      </c>
      <c r="I17" s="130" t="s">
        <v>322</v>
      </c>
      <c r="J17" s="131" t="n">
        <v>41836</v>
      </c>
      <c r="K17" s="132" t="s">
        <v>323</v>
      </c>
      <c r="L17" s="131" t="n">
        <v>41838</v>
      </c>
      <c r="M17" s="108" t="s">
        <v>324</v>
      </c>
      <c r="N17" s="134" t="n">
        <v>45.0333333333333</v>
      </c>
      <c r="O17" s="134" t="n">
        <v>40</v>
      </c>
      <c r="P17" s="135" t="n">
        <v>0.0756666666666667</v>
      </c>
      <c r="Q17" s="134" t="n">
        <v>423.049444230769</v>
      </c>
      <c r="R17" s="134" t="n">
        <v>11146.4804452174</v>
      </c>
      <c r="S17" s="136" t="n">
        <f aca="false">R17-Q17</f>
        <v>10723.4310009866</v>
      </c>
      <c r="T17" s="137" t="n">
        <f aca="false">((S17/1000000)*(0.473-P17))*0.8/(0.08206*296)*1000000/(O17*N17)*12</f>
        <v>0.934851622463229</v>
      </c>
      <c r="U17" s="138" t="n">
        <f aca="false">IF(N17&lt;=48,T17* 48,T17* 72)</f>
        <v>44.872877878235</v>
      </c>
      <c r="V17" s="139" t="n">
        <v>-29.9836637624506</v>
      </c>
      <c r="W17" s="140" t="n">
        <v>-21.3230515566104</v>
      </c>
      <c r="X17" s="141" t="s">
        <v>106</v>
      </c>
      <c r="Y17" s="142" t="n">
        <f aca="false">((V17/1000+1)*0.0112372)/((V17/1000+1)*0.0112372+1)</f>
        <v>0.0107827328997866</v>
      </c>
      <c r="Z17" s="142" t="n">
        <f aca="false">((W17/1000+1)*0.0112372)/((W17/1000+1)*0.0112372+1)</f>
        <v>0.0108779573057363</v>
      </c>
      <c r="AA17" s="142" t="str">
        <f aca="false">IF(ISNUMBER(X17),((X17/1000+1)*0.0112372)/((X17/1000+1)*0.0112372+1),"")</f>
        <v/>
      </c>
      <c r="AB17" s="143" t="str">
        <f aca="false">IF(ISNUMBER(AA17),(Y17-Z17)/(AA17-Z17),"")</f>
        <v/>
      </c>
      <c r="AC17" s="143" t="str">
        <f aca="false">IF(ISNUMBER(AB17),1-AB17,"")</f>
        <v/>
      </c>
      <c r="AD17" s="144" t="str">
        <f aca="false">IF(ISNUMBER(AB17),AB17*T17,"")</f>
        <v/>
      </c>
      <c r="AE17" s="144" t="n">
        <f aca="false">IF(ISNUMBER(AC17),AC17*T17,T17)</f>
        <v>0.934851622463229</v>
      </c>
      <c r="AF17" s="102"/>
      <c r="AG17" s="145" t="str">
        <f aca="false">IF(ISNUMBER(AD17),U17*AB17,"")</f>
        <v/>
      </c>
      <c r="AH17" s="146" t="n">
        <f aca="false">IF(ISNUMBER(AC17),AC17*U17,U17)</f>
        <v>44.872877878235</v>
      </c>
      <c r="AI17" s="102"/>
      <c r="AJ17" s="103" t="s">
        <v>354</v>
      </c>
      <c r="AK17" s="136" t="n">
        <f aca="false">SUMIF($AJ$5:$AJ$1444,AJ17,AG$5:AG$1444)</f>
        <v>0</v>
      </c>
      <c r="AL17" s="136" t="n">
        <f aca="false">SUMIF($AJ$5:$AJ$1444,$AJ17,AH$5:AH$1444)</f>
        <v>464.160748612949</v>
      </c>
      <c r="AM17" s="136" t="n">
        <f aca="false">SUMIF($AJ$5:$AJ$1444,$AJ17,AI$5:AI$1444)</f>
        <v>0</v>
      </c>
      <c r="AN17" s="147" t="s">
        <v>355</v>
      </c>
      <c r="AO17" s="145" t="n">
        <f aca="false">SUMIF($AN$5:$AN$1444,$AN17,AG$5:AG$1444)</f>
        <v>0</v>
      </c>
      <c r="AP17" s="145" t="n">
        <f aca="false">SUMIF($AN$5:$AN$1444,$AN17,AH$5:AH$1444)</f>
        <v>121.817594637247</v>
      </c>
      <c r="AQ17" s="145" t="n">
        <f aca="false">SUMIF($AN$5:$AN$1444,$AN17,AI$5:AI$1444)</f>
        <v>0</v>
      </c>
    </row>
    <row r="18" customFormat="false" ht="15" hidden="false" customHeight="false" outlineLevel="0" collapsed="false">
      <c r="A18" s="115" t="s">
        <v>318</v>
      </c>
      <c r="B18" s="0" t="s">
        <v>319</v>
      </c>
      <c r="C18" s="90" t="n">
        <f aca="false">C17</f>
        <v>1</v>
      </c>
      <c r="D18" s="90" t="n">
        <f aca="false">D17</f>
        <v>1</v>
      </c>
      <c r="E18" s="92" t="s">
        <v>353</v>
      </c>
      <c r="F18" s="90" t="n">
        <v>2</v>
      </c>
      <c r="G18" s="130" t="s">
        <v>321</v>
      </c>
      <c r="H18" s="130" t="s">
        <v>322</v>
      </c>
      <c r="I18" s="130" t="s">
        <v>322</v>
      </c>
      <c r="J18" s="131" t="n">
        <v>41836</v>
      </c>
      <c r="K18" s="132" t="s">
        <v>323</v>
      </c>
      <c r="L18" s="131" t="n">
        <v>41838</v>
      </c>
      <c r="M18" s="108" t="s">
        <v>324</v>
      </c>
      <c r="N18" s="134" t="n">
        <v>45.0333333333333</v>
      </c>
      <c r="O18" s="134" t="n">
        <v>40</v>
      </c>
      <c r="P18" s="135" t="n">
        <v>0.0756666666666667</v>
      </c>
      <c r="Q18" s="134" t="n">
        <v>423.049444230769</v>
      </c>
      <c r="R18" s="134" t="n">
        <v>6404.49788521739</v>
      </c>
      <c r="S18" s="136" t="n">
        <f aca="false">R18-Q18</f>
        <v>5981.44844098662</v>
      </c>
      <c r="T18" s="137" t="n">
        <f aca="false">((S18/1000000)*(0.473-P18))*0.8/(0.08206*296)*1000000/(O18*N18)*12</f>
        <v>0.521453141184199</v>
      </c>
      <c r="U18" s="138" t="n">
        <f aca="false">IF(N18&lt;=48,T18* 48,T18* 72)</f>
        <v>25.0297507768416</v>
      </c>
      <c r="V18" s="139" t="n">
        <v>-27.8121631974803</v>
      </c>
      <c r="W18" s="140" t="n">
        <v>-21.3230515566104</v>
      </c>
      <c r="X18" s="141" t="s">
        <v>106</v>
      </c>
      <c r="Y18" s="142" t="n">
        <f aca="false">((V18/1000+1)*0.0112372)/((V18/1000+1)*0.0112372+1)</f>
        <v>0.0108066105151019</v>
      </c>
      <c r="Z18" s="142" t="n">
        <f aca="false">((W18/1000+1)*0.0112372)/((W18/1000+1)*0.0112372+1)</f>
        <v>0.0108779573057363</v>
      </c>
      <c r="AA18" s="142" t="str">
        <f aca="false">IF(ISNUMBER(X18),((X18/1000+1)*0.0112372)/((X18/1000+1)*0.0112372+1),"")</f>
        <v/>
      </c>
      <c r="AB18" s="143" t="str">
        <f aca="false">IF(ISNUMBER(AA18),(Y18-Z18)/(AA18-Z18),"")</f>
        <v/>
      </c>
      <c r="AC18" s="143" t="str">
        <f aca="false">IF(ISNUMBER(AB18),1-AB18,"")</f>
        <v/>
      </c>
      <c r="AD18" s="144" t="str">
        <f aca="false">IF(ISNUMBER(AB18),AB18*T18,"")</f>
        <v/>
      </c>
      <c r="AE18" s="144" t="n">
        <f aca="false">IF(ISNUMBER(AC18),AC18*T18,T18)</f>
        <v>0.521453141184199</v>
      </c>
      <c r="AF18" s="102"/>
      <c r="AG18" s="145" t="str">
        <f aca="false">IF(ISNUMBER(AD18),U18*AB18,"")</f>
        <v/>
      </c>
      <c r="AH18" s="146" t="n">
        <f aca="false">IF(ISNUMBER(AC18),AC18*U18,U18)</f>
        <v>25.0297507768416</v>
      </c>
      <c r="AI18" s="102"/>
      <c r="AJ18" s="103" t="s">
        <v>356</v>
      </c>
      <c r="AK18" s="136" t="n">
        <f aca="false">SUMIF($AJ$5:$AJ$1444,AJ18,AG$5:AG$1444)</f>
        <v>0</v>
      </c>
      <c r="AL18" s="136" t="n">
        <f aca="false">SUMIF($AJ$5:$AJ$1444,$AJ18,AH$5:AH$1444)</f>
        <v>286.896409567222</v>
      </c>
      <c r="AM18" s="136" t="n">
        <f aca="false">SUMIF($AJ$5:$AJ$1444,$AJ18,AI$5:AI$1444)</f>
        <v>0</v>
      </c>
      <c r="AN18" s="147" t="s">
        <v>357</v>
      </c>
      <c r="AO18" s="145" t="n">
        <f aca="false">SUMIF($AN$5:$AN$1444,$AN18,AG$5:AG$1444)</f>
        <v>0</v>
      </c>
      <c r="AP18" s="145" t="n">
        <f aca="false">SUMIF($AN$5:$AN$1444,$AN18,AH$5:AH$1444)</f>
        <v>68.2765765756046</v>
      </c>
      <c r="AQ18" s="145" t="n">
        <f aca="false">SUMIF($AN$5:$AN$1444,$AN18,AI$5:AI$1444)</f>
        <v>0</v>
      </c>
    </row>
    <row r="19" customFormat="false" ht="15" hidden="false" customHeight="false" outlineLevel="0" collapsed="false">
      <c r="A19" s="115" t="s">
        <v>318</v>
      </c>
      <c r="B19" s="0" t="s">
        <v>319</v>
      </c>
      <c r="C19" s="90" t="n">
        <f aca="false">C18</f>
        <v>1</v>
      </c>
      <c r="D19" s="90" t="n">
        <f aca="false">D18</f>
        <v>1</v>
      </c>
      <c r="E19" s="92" t="s">
        <v>353</v>
      </c>
      <c r="F19" s="90" t="n">
        <v>3</v>
      </c>
      <c r="G19" s="130" t="s">
        <v>321</v>
      </c>
      <c r="H19" s="130" t="s">
        <v>322</v>
      </c>
      <c r="I19" s="130" t="s">
        <v>322</v>
      </c>
      <c r="J19" s="131" t="n">
        <v>41836</v>
      </c>
      <c r="K19" s="132" t="s">
        <v>323</v>
      </c>
      <c r="L19" s="131" t="n">
        <v>41838</v>
      </c>
      <c r="M19" s="108" t="s">
        <v>324</v>
      </c>
      <c r="N19" s="134" t="n">
        <v>45.0333333333333</v>
      </c>
      <c r="O19" s="134" t="n">
        <v>40</v>
      </c>
      <c r="P19" s="135" t="n">
        <v>0.0756666666666667</v>
      </c>
      <c r="Q19" s="134" t="n">
        <v>423.049444230769</v>
      </c>
      <c r="R19" s="134" t="n">
        <v>7176.76924521739</v>
      </c>
      <c r="S19" s="136" t="n">
        <f aca="false">R19-Q19</f>
        <v>6753.71980098662</v>
      </c>
      <c r="T19" s="137" t="n">
        <f aca="false">((S19/1000000)*(0.473-P19))*0.8/(0.08206*296)*1000000/(O19*N19)*12</f>
        <v>0.588778527416596</v>
      </c>
      <c r="U19" s="138" t="n">
        <f aca="false">IF(N19&lt;=48,T19* 48,T19* 72)</f>
        <v>28.2613693159966</v>
      </c>
      <c r="V19" s="139" t="n">
        <v>-27.6577970755373</v>
      </c>
      <c r="W19" s="140" t="n">
        <v>-21.3230515566104</v>
      </c>
      <c r="X19" s="141" t="s">
        <v>106</v>
      </c>
      <c r="Y19" s="142" t="n">
        <f aca="false">((V19/1000+1)*0.0112372)/((V19/1000+1)*0.0112372+1)</f>
        <v>0.0108083078665291</v>
      </c>
      <c r="Z19" s="142" t="n">
        <f aca="false">((W19/1000+1)*0.0112372)/((W19/1000+1)*0.0112372+1)</f>
        <v>0.0108779573057363</v>
      </c>
      <c r="AA19" s="142" t="str">
        <f aca="false">IF(ISNUMBER(X19),((X19/1000+1)*0.0112372)/((X19/1000+1)*0.0112372+1),"")</f>
        <v/>
      </c>
      <c r="AB19" s="143" t="str">
        <f aca="false">IF(ISNUMBER(AA19),(Y19-Z19)/(AA19-Z19),"")</f>
        <v/>
      </c>
      <c r="AC19" s="143" t="str">
        <f aca="false">IF(ISNUMBER(AB19),1-AB19,"")</f>
        <v/>
      </c>
      <c r="AD19" s="144" t="str">
        <f aca="false">IF(ISNUMBER(AB19),AB19*T19,"")</f>
        <v/>
      </c>
      <c r="AE19" s="144" t="n">
        <f aca="false">IF(ISNUMBER(AC19),AC19*T19,T19)</f>
        <v>0.588778527416596</v>
      </c>
      <c r="AF19" s="102"/>
      <c r="AG19" s="145" t="str">
        <f aca="false">IF(ISNUMBER(AD19),U19*AB19,"")</f>
        <v/>
      </c>
      <c r="AH19" s="146" t="n">
        <f aca="false">IF(ISNUMBER(AC19),AC19*U19,U19)</f>
        <v>28.2613693159966</v>
      </c>
      <c r="AI19" s="102"/>
      <c r="AJ19" s="103" t="s">
        <v>358</v>
      </c>
      <c r="AK19" s="136" t="n">
        <f aca="false">SUMIF($AJ$5:$AJ$1444,AJ19,AG$5:AG$1444)</f>
        <v>0</v>
      </c>
      <c r="AL19" s="136" t="n">
        <f aca="false">SUMIF($AJ$5:$AJ$1444,$AJ19,AH$5:AH$1444)</f>
        <v>317.33333385596</v>
      </c>
      <c r="AM19" s="136" t="n">
        <f aca="false">SUMIF($AJ$5:$AJ$1444,$AJ19,AI$5:AI$1444)</f>
        <v>0</v>
      </c>
      <c r="AN19" s="147" t="s">
        <v>359</v>
      </c>
      <c r="AO19" s="145" t="n">
        <f aca="false">SUMIF($AN$5:$AN$1444,$AN19,AG$5:AG$1444)</f>
        <v>0</v>
      </c>
      <c r="AP19" s="145" t="n">
        <f aca="false">SUMIF($AN$5:$AN$1444,$AN19,AH$5:AH$1444)</f>
        <v>74.4347389613584</v>
      </c>
      <c r="AQ19" s="145" t="n">
        <f aca="false">SUMIF($AN$5:$AN$1444,$AN19,AI$5:AI$1444)</f>
        <v>0</v>
      </c>
    </row>
    <row r="20" customFormat="false" ht="15" hidden="false" customHeight="false" outlineLevel="0" collapsed="false">
      <c r="A20" s="115" t="s">
        <v>318</v>
      </c>
      <c r="B20" s="0" t="s">
        <v>319</v>
      </c>
      <c r="C20" s="90" t="n">
        <f aca="false">C19</f>
        <v>1</v>
      </c>
      <c r="D20" s="90" t="n">
        <f aca="false">D19</f>
        <v>1</v>
      </c>
      <c r="E20" s="92" t="s">
        <v>353</v>
      </c>
      <c r="F20" s="90" t="n">
        <v>4</v>
      </c>
      <c r="G20" s="130" t="s">
        <v>321</v>
      </c>
      <c r="H20" s="130" t="s">
        <v>322</v>
      </c>
      <c r="I20" s="130" t="s">
        <v>322</v>
      </c>
      <c r="J20" s="131" t="n">
        <v>41836</v>
      </c>
      <c r="K20" s="132" t="s">
        <v>323</v>
      </c>
      <c r="L20" s="131" t="n">
        <v>41838</v>
      </c>
      <c r="M20" s="108" t="s">
        <v>324</v>
      </c>
      <c r="N20" s="134" t="n">
        <v>45.0333333333333</v>
      </c>
      <c r="O20" s="134" t="n">
        <v>40</v>
      </c>
      <c r="P20" s="135" t="n">
        <v>0.0756666666666667</v>
      </c>
      <c r="Q20" s="134" t="n">
        <v>423.049444230769</v>
      </c>
      <c r="R20" s="134" t="n">
        <v>5432.63279521739</v>
      </c>
      <c r="S20" s="136" t="n">
        <f aca="false">R20-Q20</f>
        <v>5009.58335098662</v>
      </c>
      <c r="T20" s="137" t="n">
        <f aca="false">((S20/1000000)*(0.473-P20))*0.8/(0.08206*296)*1000000/(O20*N20)*12</f>
        <v>0.436727491705196</v>
      </c>
      <c r="U20" s="138" t="n">
        <f aca="false">IF(N20&lt;=48,T20* 48,T20* 72)</f>
        <v>20.9629196018494</v>
      </c>
      <c r="V20" s="139" t="n">
        <v>-25.2256351926222</v>
      </c>
      <c r="W20" s="140" t="n">
        <v>-21.3230515566104</v>
      </c>
      <c r="X20" s="141" t="s">
        <v>106</v>
      </c>
      <c r="Y20" s="142" t="n">
        <f aca="false">((V20/1000+1)*0.0112372)/((V20/1000+1)*0.0112372+1)</f>
        <v>0.0108350502287974</v>
      </c>
      <c r="Z20" s="142" t="n">
        <f aca="false">((W20/1000+1)*0.0112372)/((W20/1000+1)*0.0112372+1)</f>
        <v>0.0108779573057363</v>
      </c>
      <c r="AA20" s="142" t="str">
        <f aca="false">IF(ISNUMBER(X20),((X20/1000+1)*0.0112372)/((X20/1000+1)*0.0112372+1),"")</f>
        <v/>
      </c>
      <c r="AB20" s="143" t="str">
        <f aca="false">IF(ISNUMBER(AA20),(Y20-Z20)/(AA20-Z20),"")</f>
        <v/>
      </c>
      <c r="AC20" s="143" t="str">
        <f aca="false">IF(ISNUMBER(AB20),1-AB20,"")</f>
        <v/>
      </c>
      <c r="AD20" s="144" t="str">
        <f aca="false">IF(ISNUMBER(AB20),AB20*T20,"")</f>
        <v/>
      </c>
      <c r="AE20" s="144" t="n">
        <f aca="false">IF(ISNUMBER(AC20),AC20*T20,T20)</f>
        <v>0.436727491705196</v>
      </c>
      <c r="AF20" s="102"/>
      <c r="AG20" s="145" t="str">
        <f aca="false">IF(ISNUMBER(AD20),U20*AB20,"")</f>
        <v/>
      </c>
      <c r="AH20" s="146" t="n">
        <f aca="false">IF(ISNUMBER(AC20),AC20*U20,U20)</f>
        <v>20.9629196018494</v>
      </c>
      <c r="AI20" s="102"/>
      <c r="AJ20" s="103" t="s">
        <v>360</v>
      </c>
      <c r="AK20" s="136" t="n">
        <f aca="false">SUMIF($AJ$5:$AJ$1444,AJ20,AG$5:AG$1444)</f>
        <v>0</v>
      </c>
      <c r="AL20" s="136" t="n">
        <f aca="false">SUMIF($AJ$5:$AJ$1444,$AJ20,AH$5:AH$1444)</f>
        <v>229.730147862401</v>
      </c>
      <c r="AM20" s="136" t="n">
        <f aca="false">SUMIF($AJ$5:$AJ$1444,$AJ20,AI$5:AI$1444)</f>
        <v>0</v>
      </c>
      <c r="AN20" s="147" t="s">
        <v>361</v>
      </c>
      <c r="AO20" s="145" t="n">
        <f aca="false">SUMIF($AN$5:$AN$1444,$AN20,AG$5:AG$1444)</f>
        <v>0</v>
      </c>
      <c r="AP20" s="145" t="n">
        <f aca="false">SUMIF($AN$5:$AN$1444,$AN20,AH$5:AH$1444)</f>
        <v>53.754325477713</v>
      </c>
      <c r="AQ20" s="145" t="n">
        <f aca="false">SUMIF($AN$5:$AN$1444,$AN20,AI$5:AI$1444)</f>
        <v>0</v>
      </c>
    </row>
    <row r="21" customFormat="false" ht="15" hidden="false" customHeight="false" outlineLevel="0" collapsed="false">
      <c r="A21" s="115" t="s">
        <v>318</v>
      </c>
      <c r="B21" s="0" t="s">
        <v>319</v>
      </c>
      <c r="C21" s="90" t="n">
        <f aca="false">C20</f>
        <v>1</v>
      </c>
      <c r="D21" s="90" t="n">
        <f aca="false">D20</f>
        <v>1</v>
      </c>
      <c r="E21" s="92" t="s">
        <v>353</v>
      </c>
      <c r="F21" s="90" t="n">
        <v>1</v>
      </c>
      <c r="G21" s="130" t="s">
        <v>333</v>
      </c>
      <c r="H21" s="130" t="s">
        <v>334</v>
      </c>
      <c r="I21" s="148" t="s">
        <v>335</v>
      </c>
      <c r="J21" s="131" t="n">
        <v>41836</v>
      </c>
      <c r="K21" s="132" t="s">
        <v>323</v>
      </c>
      <c r="L21" s="131" t="n">
        <v>41838</v>
      </c>
      <c r="M21" s="108" t="s">
        <v>324</v>
      </c>
      <c r="N21" s="134" t="n">
        <v>45.0333333333333</v>
      </c>
      <c r="O21" s="134" t="n">
        <v>40</v>
      </c>
      <c r="P21" s="135" t="n">
        <v>0.0756666666666667</v>
      </c>
      <c r="Q21" s="134" t="n">
        <v>423.049444230769</v>
      </c>
      <c r="R21" s="134" t="n">
        <v>26609.1458452174</v>
      </c>
      <c r="S21" s="136" t="n">
        <f aca="false">R21-Q21</f>
        <v>26186.0964009866</v>
      </c>
      <c r="T21" s="137" t="n">
        <f aca="false">((S21/1000000)*(0.473-P21))*0.8/(0.08206*296)*1000000/(O21*N21)*12</f>
        <v>2.282862145911</v>
      </c>
      <c r="U21" s="138" t="n">
        <f aca="false">IF(N21&lt;=48,T21* 48,T21* 72)</f>
        <v>109.577383003728</v>
      </c>
      <c r="V21" s="139" t="n">
        <v>672.258329727546</v>
      </c>
      <c r="W21" s="140" t="n">
        <v>-21.3230515566104</v>
      </c>
      <c r="X21" s="141" t="n">
        <v>1159</v>
      </c>
      <c r="Y21" s="142" t="n">
        <f aca="false">((V21/1000+1)*0.0112372)/((V21/1000+1)*0.0112372+1)</f>
        <v>0.0184448940522021</v>
      </c>
      <c r="Z21" s="142" t="n">
        <f aca="false">((W21/1000+1)*0.0112372)/((W21/1000+1)*0.0112372+1)</f>
        <v>0.0108779573057363</v>
      </c>
      <c r="AA21" s="142" t="n">
        <f aca="false">IF(ISNUMBER(X21),((X21/1000+1)*0.0112372)/((X21/1000+1)*0.0112372+1),"")</f>
        <v>0.0236864549961338</v>
      </c>
      <c r="AB21" s="143" t="n">
        <f aca="false">IF(ISNUMBER(AA21),(Y21-Y17)/(AA21-Y17),"")</f>
        <v>0.593794650505112</v>
      </c>
      <c r="AC21" s="143" t="n">
        <f aca="false">IF(ISNUMBER(AB21),1-AB21,"")</f>
        <v>0.406205349494888</v>
      </c>
      <c r="AD21" s="144" t="n">
        <f aca="false">IF(ISNUMBER(AB21),AB21*T21,"")</f>
        <v>1.35555133008257</v>
      </c>
      <c r="AE21" s="144" t="n">
        <f aca="false">IF(ISNUMBER(AC21),AC21*T21,T21)</f>
        <v>0.927310815828428</v>
      </c>
      <c r="AF21" s="149" t="n">
        <f aca="false">IF(ISNUMBER(AD21),AE21-AE17,"")</f>
        <v>-0.00754080663480061</v>
      </c>
      <c r="AG21" s="145" t="n">
        <f aca="false">IF(ISNUMBER(AD21),U21*AB21,"")</f>
        <v>65.0664638439634</v>
      </c>
      <c r="AH21" s="146" t="n">
        <f aca="false">IF(ISNUMBER(AC21),AC21*U21,U21)</f>
        <v>44.5109191597646</v>
      </c>
      <c r="AI21" s="145" t="n">
        <f aca="false">AH21-AH17</f>
        <v>-0.361958718470433</v>
      </c>
      <c r="AJ21" s="103" t="s">
        <v>362</v>
      </c>
      <c r="AK21" s="136" t="n">
        <f aca="false">SUMIF($AJ$5:$AJ$1444,AJ21,AG$5:AG$1444)</f>
        <v>532.365708158097</v>
      </c>
      <c r="AL21" s="136" t="n">
        <f aca="false">SUMIF($AJ$5:$AJ$1444,$AJ21,AH$5:AH$1444)</f>
        <v>459.270018210647</v>
      </c>
      <c r="AM21" s="136" t="n">
        <f aca="false">SUMIF($AJ$5:$AJ$1444,$AJ21,AI$5:AI$1444)</f>
        <v>-4.89073040230118</v>
      </c>
      <c r="AN21" s="147" t="s">
        <v>363</v>
      </c>
      <c r="AO21" s="145" t="n">
        <f aca="false">SUMIF($AN$5:$AN$1444,$AN21,AG$5:AG$1444)</f>
        <v>103.628588695359</v>
      </c>
      <c r="AP21" s="145" t="n">
        <f aca="false">SUMIF($AN$5:$AN$1444,$AN21,AH$5:AH$1444)</f>
        <v>109.179905561578</v>
      </c>
      <c r="AQ21" s="145" t="n">
        <f aca="false">SUMIF($AN$5:$AN$1444,$AN21,AI$5:AI$1444)</f>
        <v>-12.6376890756688</v>
      </c>
    </row>
    <row r="22" customFormat="false" ht="15" hidden="false" customHeight="false" outlineLevel="0" collapsed="false">
      <c r="A22" s="115" t="s">
        <v>318</v>
      </c>
      <c r="B22" s="0" t="s">
        <v>319</v>
      </c>
      <c r="C22" s="90" t="n">
        <f aca="false">C21</f>
        <v>1</v>
      </c>
      <c r="D22" s="90" t="n">
        <f aca="false">D21</f>
        <v>1</v>
      </c>
      <c r="E22" s="92" t="s">
        <v>353</v>
      </c>
      <c r="F22" s="90" t="n">
        <v>2</v>
      </c>
      <c r="G22" s="130" t="s">
        <v>333</v>
      </c>
      <c r="H22" s="130" t="s">
        <v>334</v>
      </c>
      <c r="I22" s="148" t="s">
        <v>335</v>
      </c>
      <c r="J22" s="131" t="n">
        <v>41836</v>
      </c>
      <c r="K22" s="132" t="s">
        <v>323</v>
      </c>
      <c r="L22" s="131" t="n">
        <v>41838</v>
      </c>
      <c r="M22" s="108" t="s">
        <v>324</v>
      </c>
      <c r="N22" s="134" t="n">
        <v>45.0333333333333</v>
      </c>
      <c r="O22" s="134" t="n">
        <v>40</v>
      </c>
      <c r="P22" s="135" t="n">
        <v>0.0756666666666667</v>
      </c>
      <c r="Q22" s="134" t="n">
        <v>423.049444230769</v>
      </c>
      <c r="R22" s="134" t="n">
        <v>24206.8795452174</v>
      </c>
      <c r="S22" s="136" t="n">
        <f aca="false">R22-Q22</f>
        <v>23783.8301009866</v>
      </c>
      <c r="T22" s="137" t="n">
        <f aca="false">((S22/1000000)*(0.473-P22))*0.8/(0.08206*296)*1000000/(O22*N22)*12</f>
        <v>2.07343639887751</v>
      </c>
      <c r="U22" s="138" t="n">
        <f aca="false">IF(N22&lt;=48,T22* 48,T22* 72)</f>
        <v>99.5249471461203</v>
      </c>
      <c r="V22" s="139" t="n">
        <v>774.829086671491</v>
      </c>
      <c r="W22" s="140" t="n">
        <v>-21.3230515566104</v>
      </c>
      <c r="X22" s="141" t="n">
        <v>1159</v>
      </c>
      <c r="Y22" s="142" t="n">
        <f aca="false">((V22/1000+1)*0.0112372)/((V22/1000+1)*0.0112372+1)</f>
        <v>0.0195541199058722</v>
      </c>
      <c r="Z22" s="142" t="n">
        <f aca="false">((W22/1000+1)*0.0112372)/((W22/1000+1)*0.0112372+1)</f>
        <v>0.0108779573057363</v>
      </c>
      <c r="AA22" s="142" t="n">
        <f aca="false">IF(ISNUMBER(X22),((X22/1000+1)*0.0112372)/((X22/1000+1)*0.0112372+1),"")</f>
        <v>0.0236864549961338</v>
      </c>
      <c r="AB22" s="143" t="n">
        <f aca="false">IF(ISNUMBER(AA22),(Y22-Y18)/(AA22-Y18),"")</f>
        <v>0.679162656323435</v>
      </c>
      <c r="AC22" s="143" t="n">
        <f aca="false">IF(ISNUMBER(AB22),1-AB22,"")</f>
        <v>0.320837343676565</v>
      </c>
      <c r="AD22" s="144" t="n">
        <f aca="false">IF(ISNUMBER(AB22),AB22*T22,"")</f>
        <v>1.40820057237935</v>
      </c>
      <c r="AE22" s="144" t="n">
        <f aca="false">IF(ISNUMBER(AC22),AC22*T22,T22)</f>
        <v>0.665235826498161</v>
      </c>
      <c r="AF22" s="149" t="n">
        <f aca="false">IF(ISNUMBER(AD22),AE22-AE18,"")</f>
        <v>0.143782685313962</v>
      </c>
      <c r="AG22" s="145" t="n">
        <f aca="false">IF(ISNUMBER(AD22),U22*AB22,"")</f>
        <v>67.5936274742086</v>
      </c>
      <c r="AH22" s="146" t="n">
        <f aca="false">IF(ISNUMBER(AC22),AC22*U22,U22)</f>
        <v>31.9313196719117</v>
      </c>
      <c r="AI22" s="145" t="n">
        <f aca="false">AH22-AH18</f>
        <v>6.90156889507018</v>
      </c>
      <c r="AJ22" s="103" t="s">
        <v>364</v>
      </c>
      <c r="AK22" s="136" t="n">
        <f aca="false">SUMIF($AJ$5:$AJ$1444,AJ22,AG$5:AG$1444)</f>
        <v>553.740546432805</v>
      </c>
      <c r="AL22" s="136" t="n">
        <f aca="false">SUMIF($AJ$5:$AJ$1444,$AJ22,AH$5:AH$1444)</f>
        <v>298.616144646191</v>
      </c>
      <c r="AM22" s="136" t="n">
        <f aca="false">SUMIF($AJ$5:$AJ$1444,$AJ22,AI$5:AI$1444)</f>
        <v>11.7197350789697</v>
      </c>
      <c r="AN22" s="147" t="s">
        <v>365</v>
      </c>
      <c r="AO22" s="145" t="n">
        <f aca="false">SUMIF($AN$5:$AN$1444,$AN22,AG$5:AG$1444)</f>
        <v>101.139610997484</v>
      </c>
      <c r="AP22" s="145" t="n">
        <f aca="false">SUMIF($AN$5:$AN$1444,$AN22,AH$5:AH$1444)</f>
        <v>69.4605731073343</v>
      </c>
      <c r="AQ22" s="145" t="n">
        <f aca="false">SUMIF($AN$5:$AN$1444,$AN22,AI$5:AI$1444)</f>
        <v>1.18399653172965</v>
      </c>
    </row>
    <row r="23" customFormat="false" ht="15" hidden="false" customHeight="false" outlineLevel="0" collapsed="false">
      <c r="A23" s="115" t="s">
        <v>318</v>
      </c>
      <c r="B23" s="0" t="s">
        <v>319</v>
      </c>
      <c r="C23" s="90" t="n">
        <f aca="false">C22</f>
        <v>1</v>
      </c>
      <c r="D23" s="90" t="n">
        <f aca="false">D22</f>
        <v>1</v>
      </c>
      <c r="E23" s="92" t="s">
        <v>353</v>
      </c>
      <c r="F23" s="90" t="n">
        <v>3</v>
      </c>
      <c r="G23" s="130" t="s">
        <v>333</v>
      </c>
      <c r="H23" s="130" t="s">
        <v>334</v>
      </c>
      <c r="I23" s="148" t="s">
        <v>335</v>
      </c>
      <c r="J23" s="131" t="n">
        <v>41836</v>
      </c>
      <c r="K23" s="132" t="s">
        <v>323</v>
      </c>
      <c r="L23" s="131" t="n">
        <v>41838</v>
      </c>
      <c r="M23" s="108" t="s">
        <v>324</v>
      </c>
      <c r="N23" s="134" t="n">
        <v>45.0333333333333</v>
      </c>
      <c r="O23" s="134" t="n">
        <v>40</v>
      </c>
      <c r="P23" s="135" t="n">
        <v>0.0756666666666667</v>
      </c>
      <c r="Q23" s="134" t="n">
        <v>423.049444230769</v>
      </c>
      <c r="R23" s="134" t="n">
        <v>24312.7713452174</v>
      </c>
      <c r="S23" s="136" t="n">
        <f aca="false">R23-Q23</f>
        <v>23889.7219009866</v>
      </c>
      <c r="T23" s="137" t="n">
        <f aca="false">((S23/1000000)*(0.473-P23))*0.8/(0.08206*296)*1000000/(O23*N23)*12</f>
        <v>2.08266787721932</v>
      </c>
      <c r="U23" s="138" t="n">
        <f aca="false">IF(N23&lt;=48,T23* 48,T23* 72)</f>
        <v>99.9680581065275</v>
      </c>
      <c r="V23" s="139" t="n">
        <v>751.981860098365</v>
      </c>
      <c r="W23" s="140" t="n">
        <v>-21.3230515566104</v>
      </c>
      <c r="X23" s="141" t="n">
        <v>1159</v>
      </c>
      <c r="Y23" s="142" t="n">
        <f aca="false">((V23/1000+1)*0.0112372)/((V23/1000+1)*0.0112372+1)</f>
        <v>0.0193072613496411</v>
      </c>
      <c r="Z23" s="142" t="n">
        <f aca="false">((W23/1000+1)*0.0112372)/((W23/1000+1)*0.0112372+1)</f>
        <v>0.0108779573057363</v>
      </c>
      <c r="AA23" s="142" t="n">
        <f aca="false">IF(ISNUMBER(X23),((X23/1000+1)*0.0112372)/((X23/1000+1)*0.0112372+1),"")</f>
        <v>0.0236864549961338</v>
      </c>
      <c r="AB23" s="143" t="n">
        <f aca="false">IF(ISNUMBER(AA23),(Y23-Y19)/(AA23-Y19),"")</f>
        <v>0.65995157514347</v>
      </c>
      <c r="AC23" s="143" t="n">
        <f aca="false">IF(ISNUMBER(AB23),1-AB23,"")</f>
        <v>0.34004842485653</v>
      </c>
      <c r="AD23" s="144" t="n">
        <f aca="false">IF(ISNUMBER(AB23),AB23*T23,"")</f>
        <v>1.3744599460716</v>
      </c>
      <c r="AE23" s="144" t="n">
        <f aca="false">IF(ISNUMBER(AC23),AC23*T23,T23)</f>
        <v>0.708207931147724</v>
      </c>
      <c r="AF23" s="149" t="n">
        <f aca="false">IF(ISNUMBER(AD23),AE23-AE19,"")</f>
        <v>0.119429403731128</v>
      </c>
      <c r="AG23" s="145" t="n">
        <f aca="false">IF(ISNUMBER(AD23),U23*AB23,"")</f>
        <v>65.9740774114367</v>
      </c>
      <c r="AH23" s="146" t="n">
        <f aca="false">IF(ISNUMBER(AC23),AC23*U23,U23)</f>
        <v>33.9939806950907</v>
      </c>
      <c r="AI23" s="145" t="n">
        <f aca="false">AH23-AH19</f>
        <v>5.73261137909413</v>
      </c>
      <c r="AJ23" s="103" t="s">
        <v>366</v>
      </c>
      <c r="AK23" s="136" t="n">
        <f aca="false">SUMIF($AJ$5:$AJ$1444,AJ23,AG$5:AG$1444)</f>
        <v>547.436865385641</v>
      </c>
      <c r="AL23" s="136" t="n">
        <f aca="false">SUMIF($AJ$5:$AJ$1444,$AJ23,AH$5:AH$1444)</f>
        <v>291.204009450135</v>
      </c>
      <c r="AM23" s="136" t="n">
        <f aca="false">SUMIF($AJ$5:$AJ$1444,$AJ23,AI$5:AI$1444)</f>
        <v>-26.1293244058244</v>
      </c>
      <c r="AN23" s="147" t="s">
        <v>367</v>
      </c>
      <c r="AO23" s="145" t="n">
        <f aca="false">SUMIF($AN$5:$AN$1444,$AN23,AG$5:AG$1444)</f>
        <v>100.027417656278</v>
      </c>
      <c r="AP23" s="145" t="n">
        <f aca="false">SUMIF($AN$5:$AN$1444,$AN23,AH$5:AH$1444)</f>
        <v>72.711914857252</v>
      </c>
      <c r="AQ23" s="145" t="n">
        <f aca="false">SUMIF($AN$5:$AN$1444,$AN23,AI$5:AI$1444)</f>
        <v>-1.72282410410648</v>
      </c>
    </row>
    <row r="24" customFormat="false" ht="15" hidden="false" customHeight="false" outlineLevel="0" collapsed="false">
      <c r="A24" s="115" t="s">
        <v>318</v>
      </c>
      <c r="B24" s="0" t="s">
        <v>319</v>
      </c>
      <c r="C24" s="90" t="n">
        <f aca="false">C23</f>
        <v>1</v>
      </c>
      <c r="D24" s="90" t="n">
        <f aca="false">D23</f>
        <v>1</v>
      </c>
      <c r="E24" s="92" t="s">
        <v>353</v>
      </c>
      <c r="F24" s="90" t="n">
        <v>4</v>
      </c>
      <c r="G24" s="130" t="s">
        <v>333</v>
      </c>
      <c r="H24" s="130" t="s">
        <v>334</v>
      </c>
      <c r="I24" s="148" t="s">
        <v>335</v>
      </c>
      <c r="J24" s="131" t="n">
        <v>41836</v>
      </c>
      <c r="K24" s="132" t="s">
        <v>323</v>
      </c>
      <c r="L24" s="131" t="n">
        <v>41838</v>
      </c>
      <c r="M24" s="108" t="s">
        <v>324</v>
      </c>
      <c r="N24" s="134" t="n">
        <v>45.0333333333333</v>
      </c>
      <c r="O24" s="134" t="n">
        <v>40</v>
      </c>
      <c r="P24" s="135" t="n">
        <v>0.0756666666666667</v>
      </c>
      <c r="Q24" s="134" t="n">
        <v>423.049444230769</v>
      </c>
      <c r="R24" s="134" t="n">
        <v>26796.3034452174</v>
      </c>
      <c r="S24" s="136" t="n">
        <f aca="false">R24-Q24</f>
        <v>26373.2540009866</v>
      </c>
      <c r="T24" s="137" t="n">
        <f aca="false">((S24/1000000)*(0.473-P24))*0.8/(0.08206*296)*1000000/(O24*N24)*12</f>
        <v>2.2991782471663</v>
      </c>
      <c r="U24" s="138" t="n">
        <f aca="false">IF(N24&lt;=48,T24* 48,T24* 72)</f>
        <v>110.360555863982</v>
      </c>
      <c r="V24" s="139" t="n">
        <v>800.125372139528</v>
      </c>
      <c r="W24" s="140" t="n">
        <v>-21.3230515566104</v>
      </c>
      <c r="X24" s="141" t="n">
        <v>1159</v>
      </c>
      <c r="Y24" s="142" t="n">
        <f aca="false">((V24/1000+1)*0.0112372)/((V24/1000+1)*0.0112372+1)</f>
        <v>0.0198272949956963</v>
      </c>
      <c r="Z24" s="142" t="n">
        <f aca="false">((W24/1000+1)*0.0112372)/((W24/1000+1)*0.0112372+1)</f>
        <v>0.0108779573057363</v>
      </c>
      <c r="AA24" s="142" t="n">
        <f aca="false">IF(ISNUMBER(X24),((X24/1000+1)*0.0112372)/((X24/1000+1)*0.0112372+1),"")</f>
        <v>0.0236864549961338</v>
      </c>
      <c r="AB24" s="143" t="n">
        <f aca="false">IF(ISNUMBER(AA24),(Y24-Y20)/(AA24-Y20),"")</f>
        <v>0.699709092484113</v>
      </c>
      <c r="AC24" s="143" t="n">
        <f aca="false">IF(ISNUMBER(AB24),1-AB24,"")</f>
        <v>0.300290907515887</v>
      </c>
      <c r="AD24" s="144" t="n">
        <f aca="false">IF(ISNUMBER(AB24),AB24*T24,"")</f>
        <v>1.60875592478395</v>
      </c>
      <c r="AE24" s="144" t="n">
        <f aca="false">IF(ISNUMBER(AC24),AC24*T24,T24)</f>
        <v>0.690422322382356</v>
      </c>
      <c r="AF24" s="149" t="n">
        <f aca="false">IF(ISNUMBER(AD24),AE24-AE20,"")</f>
        <v>0.25369483067716</v>
      </c>
      <c r="AG24" s="145" t="n">
        <f aca="false">IF(ISNUMBER(AD24),U24*AB24,"")</f>
        <v>77.2202843896294</v>
      </c>
      <c r="AH24" s="146" t="n">
        <f aca="false">IF(ISNUMBER(AC24),AC24*U24,U24)</f>
        <v>33.1402714743531</v>
      </c>
      <c r="AI24" s="145" t="n">
        <f aca="false">AH24-AH20</f>
        <v>12.1773518725037</v>
      </c>
      <c r="AJ24" s="103" t="s">
        <v>368</v>
      </c>
      <c r="AK24" s="136" t="n">
        <f aca="false">SUMIF($AJ$5:$AJ$1444,AJ24,AG$5:AG$1444)</f>
        <v>589.070961209623</v>
      </c>
      <c r="AL24" s="136" t="n">
        <f aca="false">SUMIF($AJ$5:$AJ$1444,$AJ24,AH$5:AH$1444)</f>
        <v>258.665545643547</v>
      </c>
      <c r="AM24" s="136" t="n">
        <f aca="false">SUMIF($AJ$5:$AJ$1444,$AJ24,AI$5:AI$1444)</f>
        <v>28.9353977811461</v>
      </c>
      <c r="AN24" s="147" t="s">
        <v>369</v>
      </c>
      <c r="AO24" s="145" t="n">
        <f aca="false">SUMIF($AN$5:$AN$1444,$AN24,AG$5:AG$1444)</f>
        <v>112.883857361889</v>
      </c>
      <c r="AP24" s="145" t="n">
        <f aca="false">SUMIF($AN$5:$AN$1444,$AN24,AH$5:AH$1444)</f>
        <v>65.8650326069087</v>
      </c>
      <c r="AQ24" s="145" t="n">
        <f aca="false">SUMIF($AN$5:$AN$1444,$AN24,AI$5:AI$1444)</f>
        <v>12.1107071291958</v>
      </c>
    </row>
    <row r="25" customFormat="false" ht="15" hidden="false" customHeight="false" outlineLevel="0" collapsed="false">
      <c r="A25" s="115" t="s">
        <v>318</v>
      </c>
      <c r="B25" s="0" t="s">
        <v>319</v>
      </c>
      <c r="C25" s="90" t="n">
        <f aca="false">C24</f>
        <v>1</v>
      </c>
      <c r="D25" s="90" t="n">
        <f aca="false">D24</f>
        <v>1</v>
      </c>
      <c r="E25" s="92" t="s">
        <v>353</v>
      </c>
      <c r="F25" s="90" t="n">
        <v>1</v>
      </c>
      <c r="G25" s="130" t="s">
        <v>344</v>
      </c>
      <c r="H25" s="130" t="s">
        <v>334</v>
      </c>
      <c r="I25" s="130" t="n">
        <v>10</v>
      </c>
      <c r="J25" s="131" t="n">
        <v>41836</v>
      </c>
      <c r="K25" s="132" t="s">
        <v>323</v>
      </c>
      <c r="L25" s="131" t="n">
        <v>41838</v>
      </c>
      <c r="M25" s="108" t="s">
        <v>324</v>
      </c>
      <c r="N25" s="134" t="n">
        <v>45.0333333333333</v>
      </c>
      <c r="O25" s="134" t="n">
        <v>40</v>
      </c>
      <c r="P25" s="135" t="n">
        <v>0.0756666666666667</v>
      </c>
      <c r="Q25" s="134" t="n">
        <v>423.049444230769</v>
      </c>
      <c r="R25" s="134" t="n">
        <v>27750.5609452174</v>
      </c>
      <c r="S25" s="136" t="n">
        <f aca="false">R25-Q25</f>
        <v>27327.5115009866</v>
      </c>
      <c r="T25" s="137" t="n">
        <f aca="false">((S25/1000000)*(0.473-P25))*0.8/(0.08206*296)*1000000/(O25*N25)*12</f>
        <v>2.38236889501405</v>
      </c>
      <c r="U25" s="138" t="n">
        <f aca="false">IF(N25&lt;=48,T25* 48,T25* 72)</f>
        <v>114.353706960674</v>
      </c>
      <c r="V25" s="139" t="n">
        <v>624.992140595129</v>
      </c>
      <c r="W25" s="140" t="n">
        <v>-21.3230515566104</v>
      </c>
      <c r="X25" s="141" t="n">
        <v>1159</v>
      </c>
      <c r="Y25" s="142" t="n">
        <f aca="false">((V25/1000+1)*0.0112372)/((V25/1000+1)*0.0112372+1)</f>
        <v>0.0179329004343517</v>
      </c>
      <c r="Z25" s="142" t="n">
        <f aca="false">((W25/1000+1)*0.0112372)/((W25/1000+1)*0.0112372+1)</f>
        <v>0.0108779573057363</v>
      </c>
      <c r="AA25" s="142" t="n">
        <f aca="false">IF(ISNUMBER(X25),((X25/1000+1)*0.0112372)/((X25/1000+1)*0.0112372+1),"")</f>
        <v>0.0236864549961338</v>
      </c>
      <c r="AB25" s="143" t="n">
        <f aca="false">IF(ISNUMBER(AA25),(Y25-Y17)/(AA25-Y17),"")</f>
        <v>0.554116671234669</v>
      </c>
      <c r="AC25" s="143" t="n">
        <f aca="false">IF(ISNUMBER(AB25),1-AB25,"")</f>
        <v>0.445883328765331</v>
      </c>
      <c r="AD25" s="144" t="n">
        <f aca="false">IF(ISNUMBER(AB25),AB25*T25,"")</f>
        <v>1.3201103217582</v>
      </c>
      <c r="AE25" s="144" t="n">
        <f aca="false">IF(ISNUMBER(AC25),AC25*T25,T25)</f>
        <v>1.06225857325585</v>
      </c>
      <c r="AF25" s="149" t="n">
        <f aca="false">IF(ISNUMBER(AD25),AE25-AE17,"")</f>
        <v>0.127406950792619</v>
      </c>
      <c r="AG25" s="145" t="n">
        <f aca="false">IF(ISNUMBER(AD25),U25*AB25,"")</f>
        <v>63.3652954443936</v>
      </c>
      <c r="AH25" s="146" t="n">
        <f aca="false">IF(ISNUMBER(AC25),AC25*U25,U25)</f>
        <v>50.9884115162807</v>
      </c>
      <c r="AI25" s="145" t="n">
        <f aca="false">AH25-AH17</f>
        <v>6.1155336380457</v>
      </c>
      <c r="AJ25" s="103" t="s">
        <v>370</v>
      </c>
      <c r="AK25" s="136" t="n">
        <f aca="false">SUMIF($AJ$5:$AJ$1444,AJ25,AG$5:AG$1444)</f>
        <v>508.620335376821</v>
      </c>
      <c r="AL25" s="136" t="n">
        <f aca="false">SUMIF($AJ$5:$AJ$1444,$AJ25,AH$5:AH$1444)</f>
        <v>440.938798878368</v>
      </c>
      <c r="AM25" s="136" t="n">
        <f aca="false">SUMIF($AJ$5:$AJ$1444,$AJ25,AI$5:AI$1444)</f>
        <v>-23.2219497345811</v>
      </c>
      <c r="AN25" s="147" t="s">
        <v>371</v>
      </c>
      <c r="AO25" s="145" t="n">
        <f aca="false">SUMIF($AN$5:$AN$1444,$AN25,AG$5:AG$1444)</f>
        <v>103.219279907045</v>
      </c>
      <c r="AP25" s="145" t="n">
        <f aca="false">SUMIF($AN$5:$AN$1444,$AN25,AH$5:AH$1444)</f>
        <v>114.861024791935</v>
      </c>
      <c r="AQ25" s="145" t="n">
        <f aca="false">SUMIF($AN$5:$AN$1444,$AN25,AI$5:AI$1444)</f>
        <v>-6.95656984531155</v>
      </c>
    </row>
    <row r="26" customFormat="false" ht="15" hidden="false" customHeight="false" outlineLevel="0" collapsed="false">
      <c r="A26" s="115" t="s">
        <v>318</v>
      </c>
      <c r="B26" s="0" t="s">
        <v>319</v>
      </c>
      <c r="C26" s="90" t="n">
        <f aca="false">C25</f>
        <v>1</v>
      </c>
      <c r="D26" s="90" t="n">
        <f aca="false">D25</f>
        <v>1</v>
      </c>
      <c r="E26" s="92" t="s">
        <v>353</v>
      </c>
      <c r="F26" s="90" t="n">
        <v>2</v>
      </c>
      <c r="G26" s="130" t="s">
        <v>344</v>
      </c>
      <c r="H26" s="130" t="s">
        <v>334</v>
      </c>
      <c r="I26" s="130" t="n">
        <v>10</v>
      </c>
      <c r="J26" s="131" t="n">
        <v>41836</v>
      </c>
      <c r="K26" s="132" t="s">
        <v>323</v>
      </c>
      <c r="L26" s="131" t="n">
        <v>41838</v>
      </c>
      <c r="M26" s="108" t="s">
        <v>324</v>
      </c>
      <c r="N26" s="134" t="n">
        <v>45.0333333333333</v>
      </c>
      <c r="O26" s="134" t="n">
        <v>40</v>
      </c>
      <c r="P26" s="135" t="n">
        <v>0.0756666666666667</v>
      </c>
      <c r="Q26" s="134" t="n">
        <v>423.049444230769</v>
      </c>
      <c r="R26" s="134" t="n">
        <v>23166.4310452174</v>
      </c>
      <c r="S26" s="136" t="n">
        <f aca="false">R26-Q26</f>
        <v>22743.3816009866</v>
      </c>
      <c r="T26" s="137" t="n">
        <f aca="false">((S26/1000000)*(0.473-P26))*0.8/(0.08206*296)*1000000/(O26*N26)*12</f>
        <v>1.98273175703061</v>
      </c>
      <c r="U26" s="138" t="n">
        <f aca="false">IF(N26&lt;=48,T26* 48,T26* 72)</f>
        <v>95.1711243374692</v>
      </c>
      <c r="V26" s="139" t="n">
        <v>757.169995264341</v>
      </c>
      <c r="W26" s="140" t="n">
        <v>-21.3230515566104</v>
      </c>
      <c r="X26" s="141" t="n">
        <v>1159</v>
      </c>
      <c r="Y26" s="142" t="n">
        <f aca="false">((V26/1000+1)*0.0112372)/((V26/1000+1)*0.0112372+1)</f>
        <v>0.0193633287580381</v>
      </c>
      <c r="Z26" s="142" t="n">
        <f aca="false">((W26/1000+1)*0.0112372)/((W26/1000+1)*0.0112372+1)</f>
        <v>0.0108779573057363</v>
      </c>
      <c r="AA26" s="142" t="n">
        <f aca="false">IF(ISNUMBER(X26),((X26/1000+1)*0.0112372)/((X26/1000+1)*0.0112372+1),"")</f>
        <v>0.0236864549961338</v>
      </c>
      <c r="AB26" s="143" t="n">
        <f aca="false">IF(ISNUMBER(AA26),(Y26-Y18)/(AA26-Y18),"")</f>
        <v>0.664349500146347</v>
      </c>
      <c r="AC26" s="143" t="n">
        <f aca="false">IF(ISNUMBER(AB26),1-AB26,"")</f>
        <v>0.335650499853653</v>
      </c>
      <c r="AD26" s="144" t="n">
        <f aca="false">IF(ISNUMBER(AB26),AB26*T26,"")</f>
        <v>1.31722685170757</v>
      </c>
      <c r="AE26" s="144" t="n">
        <f aca="false">IF(ISNUMBER(AC26),AC26*T26,T26)</f>
        <v>0.665504905323034</v>
      </c>
      <c r="AF26" s="149" t="n">
        <f aca="false">IF(ISNUMBER(AD26),AE26-AE18,"")</f>
        <v>0.144051764138835</v>
      </c>
      <c r="AG26" s="145" t="n">
        <f aca="false">IF(ISNUMBER(AD26),U26*AB26,"")</f>
        <v>63.2268888819635</v>
      </c>
      <c r="AH26" s="146" t="n">
        <f aca="false">IF(ISNUMBER(AC26),AC26*U26,U26)</f>
        <v>31.9442354555056</v>
      </c>
      <c r="AI26" s="145" t="n">
        <f aca="false">AH26-AH18</f>
        <v>6.9144846786641</v>
      </c>
      <c r="AJ26" s="103" t="s">
        <v>372</v>
      </c>
      <c r="AK26" s="136" t="n">
        <f aca="false">SUMIF($AJ$5:$AJ$1444,AJ26,AG$5:AG$1444)</f>
        <v>547.858038191021</v>
      </c>
      <c r="AL26" s="136" t="n">
        <f aca="false">SUMIF($AJ$5:$AJ$1444,$AJ26,AH$5:AH$1444)</f>
        <v>286.508669829072</v>
      </c>
      <c r="AM26" s="136" t="n">
        <f aca="false">SUMIF($AJ$5:$AJ$1444,$AJ26,AI$5:AI$1444)</f>
        <v>-0.387739738149969</v>
      </c>
      <c r="AN26" s="147" t="s">
        <v>373</v>
      </c>
      <c r="AO26" s="145" t="n">
        <f aca="false">SUMIF($AN$5:$AN$1444,$AN26,AG$5:AG$1444)</f>
        <v>97.0962882488499</v>
      </c>
      <c r="AP26" s="145" t="n">
        <f aca="false">SUMIF($AN$5:$AN$1444,$AN26,AH$5:AH$1444)</f>
        <v>65.7968102630784</v>
      </c>
      <c r="AQ26" s="145" t="n">
        <f aca="false">SUMIF($AN$5:$AN$1444,$AN26,AI$5:AI$1444)</f>
        <v>-2.47976631252619</v>
      </c>
    </row>
    <row r="27" customFormat="false" ht="15" hidden="false" customHeight="false" outlineLevel="0" collapsed="false">
      <c r="A27" s="115" t="s">
        <v>318</v>
      </c>
      <c r="B27" s="0" t="s">
        <v>319</v>
      </c>
      <c r="C27" s="90" t="n">
        <f aca="false">C26</f>
        <v>1</v>
      </c>
      <c r="D27" s="90" t="n">
        <f aca="false">D26</f>
        <v>1</v>
      </c>
      <c r="E27" s="92" t="s">
        <v>353</v>
      </c>
      <c r="F27" s="90" t="n">
        <v>3</v>
      </c>
      <c r="G27" s="130" t="s">
        <v>344</v>
      </c>
      <c r="H27" s="130" t="s">
        <v>334</v>
      </c>
      <c r="I27" s="130" t="n">
        <v>10</v>
      </c>
      <c r="J27" s="131" t="n">
        <v>41836</v>
      </c>
      <c r="K27" s="132" t="s">
        <v>323</v>
      </c>
      <c r="L27" s="131" t="n">
        <v>41838</v>
      </c>
      <c r="M27" s="108" t="s">
        <v>324</v>
      </c>
      <c r="N27" s="134" t="n">
        <v>45.0333333333333</v>
      </c>
      <c r="O27" s="134" t="n">
        <v>40</v>
      </c>
      <c r="P27" s="135" t="n">
        <v>0.0756666666666667</v>
      </c>
      <c r="Q27" s="134" t="n">
        <v>423.049444230769</v>
      </c>
      <c r="R27" s="134" t="n">
        <v>23303.1053452174</v>
      </c>
      <c r="S27" s="136" t="n">
        <f aca="false">R27-Q27</f>
        <v>22880.0559009866</v>
      </c>
      <c r="T27" s="137" t="n">
        <f aca="false">((S27/1000000)*(0.473-P27))*0.8/(0.08206*296)*1000000/(O27*N27)*12</f>
        <v>1.99464680465783</v>
      </c>
      <c r="U27" s="138" t="n">
        <f aca="false">IF(N27&lt;=48,T27* 48,T27* 72)</f>
        <v>95.743046623576</v>
      </c>
      <c r="V27" s="139" t="n">
        <v>748.188868410179</v>
      </c>
      <c r="W27" s="140" t="n">
        <v>-21.3230515566104</v>
      </c>
      <c r="X27" s="141" t="n">
        <v>1159</v>
      </c>
      <c r="Y27" s="142" t="n">
        <f aca="false">((V27/1000+1)*0.0112372)/((V27/1000+1)*0.0112372+1)</f>
        <v>0.0192662669930427</v>
      </c>
      <c r="Z27" s="142" t="n">
        <f aca="false">((W27/1000+1)*0.0112372)/((W27/1000+1)*0.0112372+1)</f>
        <v>0.0108779573057363</v>
      </c>
      <c r="AA27" s="142" t="n">
        <f aca="false">IF(ISNUMBER(X27),((X27/1000+1)*0.0112372)/((X27/1000+1)*0.0112372+1),"")</f>
        <v>0.0236864549961338</v>
      </c>
      <c r="AB27" s="143" t="n">
        <f aca="false">IF(ISNUMBER(AA27),(Y27-Y19)/(AA27-Y19),"")</f>
        <v>0.656768325551288</v>
      </c>
      <c r="AC27" s="143" t="n">
        <f aca="false">IF(ISNUMBER(AB27),1-AB27,"")</f>
        <v>0.343231674448712</v>
      </c>
      <c r="AD27" s="144" t="n">
        <f aca="false">IF(ISNUMBER(AB27),AB27*T27,"")</f>
        <v>1.31002084196135</v>
      </c>
      <c r="AE27" s="144" t="n">
        <f aca="false">IF(ISNUMBER(AC27),AC27*T27,T27)</f>
        <v>0.684625962696481</v>
      </c>
      <c r="AF27" s="149" t="n">
        <f aca="false">IF(ISNUMBER(AD27),AE27-AE19,"")</f>
        <v>0.095847435279885</v>
      </c>
      <c r="AG27" s="145" t="n">
        <f aca="false">IF(ISNUMBER(AD27),U27*AB27,"")</f>
        <v>62.8810004141449</v>
      </c>
      <c r="AH27" s="146" t="n">
        <f aca="false">IF(ISNUMBER(AC27),AC27*U27,U27)</f>
        <v>32.8620462094311</v>
      </c>
      <c r="AI27" s="145" t="n">
        <f aca="false">AH27-AH19</f>
        <v>4.60067689343448</v>
      </c>
      <c r="AJ27" s="103" t="s">
        <v>374</v>
      </c>
      <c r="AK27" s="136" t="n">
        <f aca="false">SUMIF($AJ$5:$AJ$1444,AJ27,AG$5:AG$1444)</f>
        <v>537.296631417312</v>
      </c>
      <c r="AL27" s="136" t="n">
        <f aca="false">SUMIF($AJ$5:$AJ$1444,$AJ27,AH$5:AH$1444)</f>
        <v>279.848441370101</v>
      </c>
      <c r="AM27" s="136" t="n">
        <f aca="false">SUMIF($AJ$5:$AJ$1444,$AJ27,AI$5:AI$1444)</f>
        <v>-37.4848924858589</v>
      </c>
      <c r="AN27" s="147" t="s">
        <v>375</v>
      </c>
      <c r="AO27" s="145" t="n">
        <f aca="false">SUMIF($AN$5:$AN$1444,$AN27,AG$5:AG$1444)</f>
        <v>96.5379254071933</v>
      </c>
      <c r="AP27" s="145" t="n">
        <f aca="false">SUMIF($AN$5:$AN$1444,$AN27,AH$5:AH$1444)</f>
        <v>65.4794681216931</v>
      </c>
      <c r="AQ27" s="145" t="n">
        <f aca="false">SUMIF($AN$5:$AN$1444,$AN27,AI$5:AI$1444)</f>
        <v>-8.95527083966531</v>
      </c>
    </row>
    <row r="28" customFormat="false" ht="15" hidden="false" customHeight="false" outlineLevel="0" collapsed="false">
      <c r="A28" s="115" t="s">
        <v>318</v>
      </c>
      <c r="B28" s="0" t="s">
        <v>319</v>
      </c>
      <c r="C28" s="90" t="n">
        <f aca="false">C27</f>
        <v>1</v>
      </c>
      <c r="D28" s="90" t="n">
        <f aca="false">D27</f>
        <v>1</v>
      </c>
      <c r="E28" s="92" t="s">
        <v>353</v>
      </c>
      <c r="F28" s="90" t="n">
        <v>4</v>
      </c>
      <c r="G28" s="130" t="s">
        <v>344</v>
      </c>
      <c r="H28" s="130" t="s">
        <v>334</v>
      </c>
      <c r="I28" s="130" t="n">
        <v>10</v>
      </c>
      <c r="J28" s="131" t="n">
        <v>41836</v>
      </c>
      <c r="K28" s="132" t="s">
        <v>323</v>
      </c>
      <c r="L28" s="131" t="n">
        <v>41838</v>
      </c>
      <c r="M28" s="108" t="s">
        <v>324</v>
      </c>
      <c r="N28" s="134" t="n">
        <v>45.0333333333333</v>
      </c>
      <c r="O28" s="134" t="n">
        <v>40</v>
      </c>
      <c r="P28" s="135" t="n">
        <v>0.0756666666666667</v>
      </c>
      <c r="Q28" s="134" t="n">
        <v>423.049444230769</v>
      </c>
      <c r="R28" s="134" t="n">
        <v>26542.6556452174</v>
      </c>
      <c r="S28" s="136" t="n">
        <f aca="false">R28-Q28</f>
        <v>26119.6062009866</v>
      </c>
      <c r="T28" s="137" t="n">
        <f aca="false">((S28/1000000)*(0.473-P28))*0.8/(0.08206*296)*1000000/(O28*N28)*12</f>
        <v>2.27706563625451</v>
      </c>
      <c r="U28" s="138" t="n">
        <f aca="false">IF(N28&lt;=48,T28* 48,T28* 72)</f>
        <v>109.299150540217</v>
      </c>
      <c r="V28" s="139" t="n">
        <v>763.595241116574</v>
      </c>
      <c r="W28" s="140" t="n">
        <v>-21.3230515566104</v>
      </c>
      <c r="X28" s="141" t="n">
        <v>1159</v>
      </c>
      <c r="Y28" s="142" t="n">
        <f aca="false">((V28/1000+1)*0.0112372)/((V28/1000+1)*0.0112372+1)</f>
        <v>0.019432756552885</v>
      </c>
      <c r="Z28" s="142" t="n">
        <f aca="false">((W28/1000+1)*0.0112372)/((W28/1000+1)*0.0112372+1)</f>
        <v>0.0108779573057363</v>
      </c>
      <c r="AA28" s="142" t="n">
        <f aca="false">IF(ISNUMBER(X28),((X28/1000+1)*0.0112372)/((X28/1000+1)*0.0112372+1),"")</f>
        <v>0.0236864549961338</v>
      </c>
      <c r="AB28" s="143" t="n">
        <f aca="false">IF(ISNUMBER(AA28),(Y28-Y20)/(AA28-Y20),"")</f>
        <v>0.669009067860024</v>
      </c>
      <c r="AC28" s="143" t="n">
        <f aca="false">IF(ISNUMBER(AB28),1-AB28,"")</f>
        <v>0.330990932139976</v>
      </c>
      <c r="AD28" s="144" t="n">
        <f aca="false">IF(ISNUMBER(AB28),AB28*T28,"")</f>
        <v>1.52337755876672</v>
      </c>
      <c r="AE28" s="144" t="n">
        <f aca="false">IF(ISNUMBER(AC28),AC28*T28,T28)</f>
        <v>0.753688077487788</v>
      </c>
      <c r="AF28" s="149" t="n">
        <f aca="false">IF(ISNUMBER(AD28),AE28-AE20,"")</f>
        <v>0.316960585782592</v>
      </c>
      <c r="AG28" s="145" t="n">
        <f aca="false">IF(ISNUMBER(AD28),U28*AB28,"")</f>
        <v>73.1221228208027</v>
      </c>
      <c r="AH28" s="146" t="n">
        <f aca="false">IF(ISNUMBER(AC28),AC28*U28,U28)</f>
        <v>36.1770277194138</v>
      </c>
      <c r="AI28" s="145" t="n">
        <f aca="false">AH28-AH20</f>
        <v>15.2141081175644</v>
      </c>
      <c r="AJ28" s="103" t="s">
        <v>376</v>
      </c>
      <c r="AK28" s="136" t="n">
        <f aca="false">SUMIF($AJ$5:$AJ$1444,AJ28,AG$5:AG$1444)</f>
        <v>568.257629022796</v>
      </c>
      <c r="AL28" s="136" t="n">
        <f aca="false">SUMIF($AJ$5:$AJ$1444,$AJ28,AH$5:AH$1444)</f>
        <v>244.811922430665</v>
      </c>
      <c r="AM28" s="136" t="n">
        <f aca="false">SUMIF($AJ$5:$AJ$1444,$AJ28,AI$5:AI$1444)</f>
        <v>15.0817745682643</v>
      </c>
      <c r="AN28" s="147" t="s">
        <v>377</v>
      </c>
      <c r="AO28" s="145" t="n">
        <f aca="false">SUMIF($AN$5:$AN$1444,$AN28,AG$5:AG$1444)</f>
        <v>110.316049231677</v>
      </c>
      <c r="AP28" s="145" t="n">
        <f aca="false">SUMIF($AN$5:$AN$1444,$AN28,AH$5:AH$1444)</f>
        <v>65.9839163598533</v>
      </c>
      <c r="AQ28" s="145" t="n">
        <f aca="false">SUMIF($AN$5:$AN$1444,$AN28,AI$5:AI$1444)</f>
        <v>12.2295908821403</v>
      </c>
    </row>
    <row r="29" customFormat="false" ht="15" hidden="false" customHeight="false" outlineLevel="0" collapsed="false">
      <c r="A29" s="115" t="s">
        <v>318</v>
      </c>
      <c r="B29" s="0" t="s">
        <v>319</v>
      </c>
      <c r="C29" s="90" t="n">
        <f aca="false">C28</f>
        <v>1</v>
      </c>
      <c r="D29" s="90" t="n">
        <f aca="false">D28</f>
        <v>1</v>
      </c>
      <c r="E29" s="92" t="s">
        <v>378</v>
      </c>
      <c r="F29" s="90" t="n">
        <v>1</v>
      </c>
      <c r="G29" s="130" t="s">
        <v>321</v>
      </c>
      <c r="H29" s="130" t="s">
        <v>322</v>
      </c>
      <c r="I29" s="130" t="s">
        <v>322</v>
      </c>
      <c r="J29" s="131" t="n">
        <v>41836</v>
      </c>
      <c r="K29" s="132" t="s">
        <v>323</v>
      </c>
      <c r="L29" s="131" t="n">
        <v>41838</v>
      </c>
      <c r="M29" s="108" t="s">
        <v>324</v>
      </c>
      <c r="N29" s="134" t="n">
        <v>45.0333333333333</v>
      </c>
      <c r="O29" s="134" t="n">
        <v>40</v>
      </c>
      <c r="P29" s="135" t="n">
        <v>0.04875</v>
      </c>
      <c r="Q29" s="134" t="n">
        <v>423.049444230769</v>
      </c>
      <c r="R29" s="134" t="n">
        <v>3382.50277478261</v>
      </c>
      <c r="S29" s="136" t="n">
        <f aca="false">R29-Q29</f>
        <v>2959.45333055184</v>
      </c>
      <c r="T29" s="137" t="n">
        <f aca="false">((S29/1000000)*(0.473-P29))*0.8/(0.08206*296)*1000000/(O29*N29)*12</f>
        <v>0.27547822144651</v>
      </c>
      <c r="U29" s="138" t="n">
        <f aca="false">IF(N29&lt;=48,T29* 48,T29* 72)</f>
        <v>13.2229546294325</v>
      </c>
      <c r="V29" s="139" t="n">
        <v>-20.3157454149225</v>
      </c>
      <c r="W29" s="140" t="n">
        <v>-18.8575504316435</v>
      </c>
      <c r="X29" s="141" t="s">
        <v>106</v>
      </c>
      <c r="Y29" s="142" t="n">
        <f aca="false">((V29/1000+1)*0.0112372)/((V29/1000+1)*0.0112372+1)</f>
        <v>0.010889031559998</v>
      </c>
      <c r="Z29" s="142" t="n">
        <f aca="false">((W29/1000+1)*0.0112372)/((W29/1000+1)*0.0112372+1)</f>
        <v>0.0109050624157837</v>
      </c>
      <c r="AA29" s="142" t="str">
        <f aca="false">IF(ISNUMBER(X29),((X29/1000+1)*0.0112372)/((X29/1000+1)*0.0112372+1),"")</f>
        <v/>
      </c>
      <c r="AB29" s="143" t="str">
        <f aca="false">IF(ISNUMBER(AA29),(Y29-Z29)/(AA29-Z29),"")</f>
        <v/>
      </c>
      <c r="AC29" s="143" t="str">
        <f aca="false">IF(ISNUMBER(AB29),1-AB29,"")</f>
        <v/>
      </c>
      <c r="AD29" s="144" t="str">
        <f aca="false">IF(ISNUMBER(AB29),AB29*T29,"")</f>
        <v/>
      </c>
      <c r="AE29" s="144" t="n">
        <f aca="false">IF(ISNUMBER(AC29),AC29*T29,T29)</f>
        <v>0.27547822144651</v>
      </c>
      <c r="AF29" s="102"/>
      <c r="AG29" s="145" t="str">
        <f aca="false">IF(ISNUMBER(AD29),U29*AB29,"")</f>
        <v/>
      </c>
      <c r="AH29" s="146" t="n">
        <f aca="false">IF(ISNUMBER(AC29),AC29*U29,U29)</f>
        <v>13.2229546294325</v>
      </c>
      <c r="AI29" s="102"/>
      <c r="AJ29" s="103" t="s">
        <v>379</v>
      </c>
      <c r="AK29" s="136" t="n">
        <f aca="false">SUMIF($AJ$5:$AJ$1444,AJ29,AG$5:AG$1444)</f>
        <v>0</v>
      </c>
      <c r="AL29" s="136" t="n">
        <f aca="false">SUMIF($AJ$5:$AJ$1444,$AJ29,AH$5:AH$1444)</f>
        <v>198.580216499277</v>
      </c>
      <c r="AM29" s="136" t="n">
        <f aca="false">SUMIF($AJ$5:$AJ$1444,$AJ29,AI$5:AI$1444)</f>
        <v>0</v>
      </c>
      <c r="AN29" s="147" t="s">
        <v>380</v>
      </c>
      <c r="AO29" s="145" t="n">
        <f aca="false">SUMIF($AN$5:$AN$1444,$AN29,AG$5:AG$1444)</f>
        <v>0</v>
      </c>
      <c r="AP29" s="145" t="n">
        <f aca="false">SUMIF($AN$5:$AN$1444,$AN29,AH$5:AH$1444)</f>
        <v>37.2147445823841</v>
      </c>
      <c r="AQ29" s="145" t="n">
        <f aca="false">SUMIF($AN$5:$AN$1444,$AN29,AI$5:AI$1444)</f>
        <v>0</v>
      </c>
    </row>
    <row r="30" customFormat="false" ht="15" hidden="false" customHeight="false" outlineLevel="0" collapsed="false">
      <c r="A30" s="115" t="s">
        <v>318</v>
      </c>
      <c r="B30" s="0" t="s">
        <v>319</v>
      </c>
      <c r="C30" s="90" t="n">
        <f aca="false">C29</f>
        <v>1</v>
      </c>
      <c r="D30" s="90" t="n">
        <f aca="false">D29</f>
        <v>1</v>
      </c>
      <c r="E30" s="92" t="s">
        <v>378</v>
      </c>
      <c r="F30" s="90" t="n">
        <v>2</v>
      </c>
      <c r="G30" s="130" t="s">
        <v>321</v>
      </c>
      <c r="H30" s="130" t="s">
        <v>322</v>
      </c>
      <c r="I30" s="130" t="s">
        <v>322</v>
      </c>
      <c r="J30" s="131" t="n">
        <v>41836</v>
      </c>
      <c r="K30" s="132" t="s">
        <v>323</v>
      </c>
      <c r="L30" s="131" t="n">
        <v>41838</v>
      </c>
      <c r="M30" s="108" t="s">
        <v>324</v>
      </c>
      <c r="N30" s="134" t="n">
        <v>45.0333333333333</v>
      </c>
      <c r="O30" s="134" t="n">
        <v>40</v>
      </c>
      <c r="P30" s="135" t="n">
        <v>0.04875</v>
      </c>
      <c r="Q30" s="134" t="n">
        <v>423.049444230769</v>
      </c>
      <c r="R30" s="134" t="n">
        <v>3731.62843478261</v>
      </c>
      <c r="S30" s="136" t="n">
        <f aca="false">R30-Q30</f>
        <v>3308.57899055184</v>
      </c>
      <c r="T30" s="137" t="n">
        <f aca="false">((S30/1000000)*(0.473-P30))*0.8/(0.08206*296)*1000000/(O30*N30)*12</f>
        <v>0.307976289547555</v>
      </c>
      <c r="U30" s="138" t="n">
        <f aca="false">IF(N30&lt;=48,T30* 48,T30* 72)</f>
        <v>14.7828618982827</v>
      </c>
      <c r="V30" s="139" t="n">
        <v>-20.354067388933</v>
      </c>
      <c r="W30" s="140" t="n">
        <v>-18.8575504316435</v>
      </c>
      <c r="X30" s="141" t="s">
        <v>106</v>
      </c>
      <c r="Y30" s="142" t="n">
        <f aca="false">((V30/1000+1)*0.0112372)/((V30/1000+1)*0.0112372+1)</f>
        <v>0.0108886102553958</v>
      </c>
      <c r="Z30" s="142" t="n">
        <f aca="false">((W30/1000+1)*0.0112372)/((W30/1000+1)*0.0112372+1)</f>
        <v>0.0109050624157837</v>
      </c>
      <c r="AA30" s="142" t="str">
        <f aca="false">IF(ISNUMBER(X30),((X30/1000+1)*0.0112372)/((X30/1000+1)*0.0112372+1),"")</f>
        <v/>
      </c>
      <c r="AB30" s="143" t="str">
        <f aca="false">IF(ISNUMBER(AA30),(Y30-Z30)/(AA30-Z30),"")</f>
        <v/>
      </c>
      <c r="AC30" s="143" t="str">
        <f aca="false">IF(ISNUMBER(AB30),1-AB30,"")</f>
        <v/>
      </c>
      <c r="AD30" s="144" t="str">
        <f aca="false">IF(ISNUMBER(AB30),AB30*T30,"")</f>
        <v/>
      </c>
      <c r="AE30" s="144" t="n">
        <f aca="false">IF(ISNUMBER(AC30),AC30*T30,T30)</f>
        <v>0.307976289547555</v>
      </c>
      <c r="AF30" s="102"/>
      <c r="AG30" s="145" t="str">
        <f aca="false">IF(ISNUMBER(AD30),U30*AB30,"")</f>
        <v/>
      </c>
      <c r="AH30" s="146" t="n">
        <f aca="false">IF(ISNUMBER(AC30),AC30*U30,U30)</f>
        <v>14.7828618982827</v>
      </c>
      <c r="AI30" s="102"/>
      <c r="AJ30" s="103" t="s">
        <v>381</v>
      </c>
      <c r="AK30" s="136" t="n">
        <f aca="false">SUMIF($AJ$5:$AJ$1444,AJ30,AG$5:AG$1444)</f>
        <v>0</v>
      </c>
      <c r="AL30" s="136" t="n">
        <f aca="false">SUMIF($AJ$5:$AJ$1444,$AJ30,AH$5:AH$1444)</f>
        <v>204.400563800924</v>
      </c>
      <c r="AM30" s="136" t="n">
        <f aca="false">SUMIF($AJ$5:$AJ$1444,$AJ30,AI$5:AI$1444)</f>
        <v>0</v>
      </c>
      <c r="AN30" s="147" t="s">
        <v>382</v>
      </c>
      <c r="AO30" s="145" t="n">
        <f aca="false">SUMIF($AN$5:$AN$1444,$AN30,AG$5:AG$1444)</f>
        <v>0</v>
      </c>
      <c r="AP30" s="145" t="n">
        <f aca="false">SUMIF($AN$5:$AN$1444,$AN30,AH$5:AH$1444)</f>
        <v>42.5023574907614</v>
      </c>
      <c r="AQ30" s="145" t="n">
        <f aca="false">SUMIF($AN$5:$AN$1444,$AN30,AI$5:AI$1444)</f>
        <v>0</v>
      </c>
    </row>
    <row r="31" customFormat="false" ht="15" hidden="false" customHeight="false" outlineLevel="0" collapsed="false">
      <c r="A31" s="115" t="s">
        <v>318</v>
      </c>
      <c r="B31" s="0" t="s">
        <v>319</v>
      </c>
      <c r="C31" s="90" t="n">
        <f aca="false">C30</f>
        <v>1</v>
      </c>
      <c r="D31" s="90" t="n">
        <f aca="false">D30</f>
        <v>1</v>
      </c>
      <c r="E31" s="92" t="s">
        <v>378</v>
      </c>
      <c r="F31" s="90" t="n">
        <v>3</v>
      </c>
      <c r="G31" s="130" t="s">
        <v>321</v>
      </c>
      <c r="H31" s="130" t="s">
        <v>322</v>
      </c>
      <c r="I31" s="130" t="s">
        <v>322</v>
      </c>
      <c r="J31" s="131" t="n">
        <v>41836</v>
      </c>
      <c r="K31" s="132" t="s">
        <v>323</v>
      </c>
      <c r="L31" s="131" t="n">
        <v>41838</v>
      </c>
      <c r="M31" s="108" t="s">
        <v>324</v>
      </c>
      <c r="N31" s="134" t="n">
        <v>45.0333333333333</v>
      </c>
      <c r="O31" s="134" t="n">
        <v>40</v>
      </c>
      <c r="P31" s="135" t="n">
        <v>0.04875</v>
      </c>
      <c r="Q31" s="134" t="n">
        <v>423.049444230769</v>
      </c>
      <c r="R31" s="134" t="n">
        <v>3822.67621478261</v>
      </c>
      <c r="S31" s="136" t="n">
        <f aca="false">R31-Q31</f>
        <v>3399.62677055184</v>
      </c>
      <c r="T31" s="137" t="n">
        <f aca="false">((S31/1000000)*(0.473-P31))*0.8/(0.08206*296)*1000000/(O31*N31)*12</f>
        <v>0.316451395487603</v>
      </c>
      <c r="U31" s="138" t="n">
        <f aca="false">IF(N31&lt;=48,T31* 48,T31* 72)</f>
        <v>15.1896669834049</v>
      </c>
      <c r="V31" s="139" t="n">
        <v>-21.8370830328504</v>
      </c>
      <c r="W31" s="140" t="n">
        <v>-18.8575504316435</v>
      </c>
      <c r="X31" s="141" t="s">
        <v>106</v>
      </c>
      <c r="Y31" s="142" t="n">
        <f aca="false">((V31/1000+1)*0.0112372)/((V31/1000+1)*0.0112372+1)</f>
        <v>0.0108723059835716</v>
      </c>
      <c r="Z31" s="142" t="n">
        <f aca="false">((W31/1000+1)*0.0112372)/((W31/1000+1)*0.0112372+1)</f>
        <v>0.0109050624157837</v>
      </c>
      <c r="AA31" s="142" t="str">
        <f aca="false">IF(ISNUMBER(X31),((X31/1000+1)*0.0112372)/((X31/1000+1)*0.0112372+1),"")</f>
        <v/>
      </c>
      <c r="AB31" s="143" t="str">
        <f aca="false">IF(ISNUMBER(AA31),(Y31-Z31)/(AA31-Z31),"")</f>
        <v/>
      </c>
      <c r="AC31" s="143" t="str">
        <f aca="false">IF(ISNUMBER(AB31),1-AB31,"")</f>
        <v/>
      </c>
      <c r="AD31" s="144" t="str">
        <f aca="false">IF(ISNUMBER(AB31),AB31*T31,"")</f>
        <v/>
      </c>
      <c r="AE31" s="144" t="n">
        <f aca="false">IF(ISNUMBER(AC31),AC31*T31,T31)</f>
        <v>0.316451395487603</v>
      </c>
      <c r="AF31" s="102"/>
      <c r="AG31" s="145" t="str">
        <f aca="false">IF(ISNUMBER(AD31),U31*AB31,"")</f>
        <v/>
      </c>
      <c r="AH31" s="146" t="n">
        <f aca="false">IF(ISNUMBER(AC31),AC31*U31,U31)</f>
        <v>15.1896669834049</v>
      </c>
      <c r="AI31" s="102"/>
      <c r="AJ31" s="103" t="s">
        <v>383</v>
      </c>
      <c r="AK31" s="136" t="n">
        <f aca="false">SUMIF($AJ$5:$AJ$1444,AJ31,AG$5:AG$1444)</f>
        <v>0</v>
      </c>
      <c r="AL31" s="136" t="n">
        <f aca="false">SUMIF($AJ$5:$AJ$1444,$AJ31,AH$5:AH$1444)</f>
        <v>185.579062191528</v>
      </c>
      <c r="AM31" s="136" t="n">
        <f aca="false">SUMIF($AJ$5:$AJ$1444,$AJ31,AI$5:AI$1444)</f>
        <v>0</v>
      </c>
      <c r="AN31" s="147" t="s">
        <v>384</v>
      </c>
      <c r="AO31" s="145" t="n">
        <f aca="false">SUMIF($AN$5:$AN$1444,$AN31,AG$5:AG$1444)</f>
        <v>0</v>
      </c>
      <c r="AP31" s="145" t="n">
        <f aca="false">SUMIF($AN$5:$AN$1444,$AN31,AH$5:AH$1444)</f>
        <v>39.3830683783327</v>
      </c>
      <c r="AQ31" s="145" t="n">
        <f aca="false">SUMIF($AN$5:$AN$1444,$AN31,AI$5:AI$1444)</f>
        <v>0</v>
      </c>
    </row>
    <row r="32" customFormat="false" ht="15" hidden="false" customHeight="false" outlineLevel="0" collapsed="false">
      <c r="A32" s="115" t="s">
        <v>318</v>
      </c>
      <c r="B32" s="0" t="s">
        <v>319</v>
      </c>
      <c r="C32" s="90" t="n">
        <f aca="false">C31</f>
        <v>1</v>
      </c>
      <c r="D32" s="90" t="n">
        <f aca="false">D31</f>
        <v>1</v>
      </c>
      <c r="E32" s="92" t="s">
        <v>378</v>
      </c>
      <c r="F32" s="90" t="n">
        <v>4</v>
      </c>
      <c r="G32" s="130" t="s">
        <v>321</v>
      </c>
      <c r="H32" s="130" t="s">
        <v>322</v>
      </c>
      <c r="I32" s="130" t="s">
        <v>322</v>
      </c>
      <c r="J32" s="131" t="n">
        <v>41836</v>
      </c>
      <c r="K32" s="132" t="s">
        <v>323</v>
      </c>
      <c r="L32" s="131" t="n">
        <v>41838</v>
      </c>
      <c r="M32" s="108" t="s">
        <v>324</v>
      </c>
      <c r="N32" s="134" t="n">
        <v>45.0333333333333</v>
      </c>
      <c r="O32" s="134" t="n">
        <v>40</v>
      </c>
      <c r="P32" s="135" t="n">
        <v>0.04875</v>
      </c>
      <c r="Q32" s="134" t="n">
        <v>423.049444230769</v>
      </c>
      <c r="R32" s="134" t="n">
        <v>3271.69522478261</v>
      </c>
      <c r="S32" s="136" t="n">
        <f aca="false">R32-Q32</f>
        <v>2848.64578055184</v>
      </c>
      <c r="T32" s="137" t="n">
        <f aca="false">((S32/1000000)*(0.473-P32))*0.8/(0.08206*296)*1000000/(O32*N32)*12</f>
        <v>0.265163793953527</v>
      </c>
      <c r="U32" s="138" t="n">
        <f aca="false">IF(N32&lt;=48,T32* 48,T32* 72)</f>
        <v>12.7278621097693</v>
      </c>
      <c r="V32" s="139" t="n">
        <v>-20.5581596547449</v>
      </c>
      <c r="W32" s="140" t="n">
        <v>-18.8575504316435</v>
      </c>
      <c r="X32" s="141" t="s">
        <v>106</v>
      </c>
      <c r="Y32" s="142" t="n">
        <f aca="false">((V32/1000+1)*0.0112372)/((V32/1000+1)*0.0112372+1)</f>
        <v>0.010886366497219</v>
      </c>
      <c r="Z32" s="142" t="n">
        <f aca="false">((W32/1000+1)*0.0112372)/((W32/1000+1)*0.0112372+1)</f>
        <v>0.0109050624157837</v>
      </c>
      <c r="AA32" s="142" t="str">
        <f aca="false">IF(ISNUMBER(X32),((X32/1000+1)*0.0112372)/((X32/1000+1)*0.0112372+1),"")</f>
        <v/>
      </c>
      <c r="AB32" s="143" t="str">
        <f aca="false">IF(ISNUMBER(AA32),(Y32-Z32)/(AA32-Z32),"")</f>
        <v/>
      </c>
      <c r="AC32" s="143" t="str">
        <f aca="false">IF(ISNUMBER(AB32),1-AB32,"")</f>
        <v/>
      </c>
      <c r="AD32" s="144" t="str">
        <f aca="false">IF(ISNUMBER(AB32),AB32*T32,"")</f>
        <v/>
      </c>
      <c r="AE32" s="144" t="n">
        <f aca="false">IF(ISNUMBER(AC32),AC32*T32,T32)</f>
        <v>0.265163793953527</v>
      </c>
      <c r="AF32" s="102"/>
      <c r="AG32" s="145" t="str">
        <f aca="false">IF(ISNUMBER(AD32),U32*AB32,"")</f>
        <v/>
      </c>
      <c r="AH32" s="146" t="n">
        <f aca="false">IF(ISNUMBER(AC32),AC32*U32,U32)</f>
        <v>12.7278621097693</v>
      </c>
      <c r="AI32" s="102"/>
      <c r="AJ32" s="103" t="s">
        <v>385</v>
      </c>
      <c r="AK32" s="136" t="n">
        <f aca="false">SUMIF($AJ$5:$AJ$1444,AJ32,AG$5:AG$1444)</f>
        <v>0</v>
      </c>
      <c r="AL32" s="136" t="n">
        <f aca="false">SUMIF($AJ$5:$AJ$1444,$AJ32,AH$5:AH$1444)</f>
        <v>171.54297978681</v>
      </c>
      <c r="AM32" s="136" t="n">
        <f aca="false">SUMIF($AJ$5:$AJ$1444,$AJ32,AI$5:AI$1444)</f>
        <v>0</v>
      </c>
      <c r="AN32" s="147" t="s">
        <v>386</v>
      </c>
      <c r="AO32" s="145" t="n">
        <f aca="false">SUMIF($AN$5:$AN$1444,$AN32,AG$5:AG$1444)</f>
        <v>0</v>
      </c>
      <c r="AP32" s="145" t="n">
        <f aca="false">SUMIF($AN$5:$AN$1444,$AN32,AH$5:AH$1444)</f>
        <v>37.1379203047003</v>
      </c>
      <c r="AQ32" s="145" t="n">
        <f aca="false">SUMIF($AN$5:$AN$1444,$AN32,AI$5:AI$1444)</f>
        <v>0</v>
      </c>
    </row>
    <row r="33" customFormat="false" ht="15" hidden="false" customHeight="false" outlineLevel="0" collapsed="false">
      <c r="A33" s="115" t="s">
        <v>318</v>
      </c>
      <c r="B33" s="0" t="s">
        <v>319</v>
      </c>
      <c r="C33" s="90" t="n">
        <f aca="false">C32</f>
        <v>1</v>
      </c>
      <c r="D33" s="90" t="n">
        <f aca="false">D32</f>
        <v>1</v>
      </c>
      <c r="E33" s="92" t="s">
        <v>378</v>
      </c>
      <c r="F33" s="90" t="n">
        <v>1</v>
      </c>
      <c r="G33" s="130" t="s">
        <v>333</v>
      </c>
      <c r="H33" s="130" t="s">
        <v>334</v>
      </c>
      <c r="I33" s="148" t="s">
        <v>335</v>
      </c>
      <c r="J33" s="131" t="n">
        <v>41836</v>
      </c>
      <c r="K33" s="132" t="s">
        <v>323</v>
      </c>
      <c r="L33" s="131" t="n">
        <v>41838</v>
      </c>
      <c r="M33" s="108" t="s">
        <v>324</v>
      </c>
      <c r="N33" s="134" t="n">
        <v>45.0333333333333</v>
      </c>
      <c r="O33" s="134" t="n">
        <v>40</v>
      </c>
      <c r="P33" s="135" t="n">
        <v>0.04875</v>
      </c>
      <c r="Q33" s="134" t="n">
        <v>423.049444230769</v>
      </c>
      <c r="R33" s="134" t="n">
        <v>26358.6187295652</v>
      </c>
      <c r="S33" s="136" t="n">
        <f aca="false">R33-Q33</f>
        <v>25935.5692853344</v>
      </c>
      <c r="T33" s="137" t="n">
        <f aca="false">((S33/1000000)*(0.473-P33))*0.8/(0.08206*296)*1000000/(O33*N33)*12</f>
        <v>2.41419062945467</v>
      </c>
      <c r="U33" s="138" t="n">
        <f aca="false">IF(N33&lt;=48,T33* 48,T33* 72)</f>
        <v>115.881150213824</v>
      </c>
      <c r="V33" s="139" t="n">
        <v>1060.3348392332</v>
      </c>
      <c r="W33" s="140" t="n">
        <v>-18.8575504316435</v>
      </c>
      <c r="X33" s="141" t="n">
        <v>1159</v>
      </c>
      <c r="Y33" s="142" t="n">
        <f aca="false">((V33/1000+1)*0.0112372)/((V33/1000+1)*0.0112372+1)</f>
        <v>0.0226284909035749</v>
      </c>
      <c r="Z33" s="142" t="n">
        <f aca="false">((W33/1000+1)*0.0112372)/((W33/1000+1)*0.0112372+1)</f>
        <v>0.0109050624157837</v>
      </c>
      <c r="AA33" s="142" t="n">
        <f aca="false">IF(ISNUMBER(X33),((X33/1000+1)*0.0112372)/((X33/1000+1)*0.0112372+1),"")</f>
        <v>0.0236864549961338</v>
      </c>
      <c r="AB33" s="143" t="n">
        <f aca="false">IF(ISNUMBER(AA33),(Y33-Y29)/(AA33-Y29),"")</f>
        <v>0.91732991427231</v>
      </c>
      <c r="AC33" s="143" t="n">
        <f aca="false">IF(ISNUMBER(AB33),1-AB33,"")</f>
        <v>0.0826700857276902</v>
      </c>
      <c r="AD33" s="144" t="n">
        <f aca="false">IF(ISNUMBER(AB33),AB33*T33,"")</f>
        <v>2.21460928315467</v>
      </c>
      <c r="AE33" s="144" t="n">
        <f aca="false">IF(ISNUMBER(AC33),AC33*T33,T33)</f>
        <v>0.199581346300004</v>
      </c>
      <c r="AF33" s="149" t="n">
        <f aca="false">IF(ISNUMBER(AD33),AE33-AE29,"")</f>
        <v>-0.075896875146506</v>
      </c>
      <c r="AG33" s="145" t="n">
        <f aca="false">IF(ISNUMBER(AD33),U33*AB33,"")</f>
        <v>106.301245591424</v>
      </c>
      <c r="AH33" s="146" t="n">
        <f aca="false">IF(ISNUMBER(AC33),AC33*U33,U33)</f>
        <v>9.57990462240019</v>
      </c>
      <c r="AI33" s="145" t="n">
        <f aca="false">AH33-AH29</f>
        <v>-3.64305000703229</v>
      </c>
      <c r="AJ33" s="103" t="s">
        <v>387</v>
      </c>
      <c r="AK33" s="136" t="n">
        <f aca="false">SUMIF($AJ$5:$AJ$1444,AJ33,AG$5:AG$1444)</f>
        <v>908.954798965528</v>
      </c>
      <c r="AL33" s="136" t="n">
        <f aca="false">SUMIF($AJ$5:$AJ$1444,$AJ33,AH$5:AH$1444)</f>
        <v>158.981011208848</v>
      </c>
      <c r="AM33" s="136" t="n">
        <f aca="false">SUMIF($AJ$5:$AJ$1444,$AJ33,AI$5:AI$1444)</f>
        <v>-39.5992052904284</v>
      </c>
      <c r="AN33" s="147" t="s">
        <v>388</v>
      </c>
      <c r="AO33" s="145" t="n">
        <f aca="false">SUMIF($AN$5:$AN$1444,$AN33,AG$5:AG$1444)</f>
        <v>146.759616944615</v>
      </c>
      <c r="AP33" s="145" t="n">
        <f aca="false">SUMIF($AN$5:$AN$1444,$AN33,AH$5:AH$1444)</f>
        <v>24.219918744382</v>
      </c>
      <c r="AQ33" s="145" t="n">
        <f aca="false">SUMIF($AN$5:$AN$1444,$AN33,AI$5:AI$1444)</f>
        <v>-12.9948258380021</v>
      </c>
    </row>
    <row r="34" customFormat="false" ht="15" hidden="false" customHeight="false" outlineLevel="0" collapsed="false">
      <c r="A34" s="115" t="s">
        <v>318</v>
      </c>
      <c r="B34" s="0" t="s">
        <v>319</v>
      </c>
      <c r="C34" s="90" t="n">
        <f aca="false">C33</f>
        <v>1</v>
      </c>
      <c r="D34" s="90" t="n">
        <f aca="false">D33</f>
        <v>1</v>
      </c>
      <c r="E34" s="92" t="s">
        <v>378</v>
      </c>
      <c r="F34" s="90" t="n">
        <v>2</v>
      </c>
      <c r="G34" s="130" t="s">
        <v>333</v>
      </c>
      <c r="H34" s="130" t="s">
        <v>334</v>
      </c>
      <c r="I34" s="148" t="s">
        <v>335</v>
      </c>
      <c r="J34" s="131" t="n">
        <v>41836</v>
      </c>
      <c r="K34" s="132" t="s">
        <v>323</v>
      </c>
      <c r="L34" s="131" t="n">
        <v>41838</v>
      </c>
      <c r="M34" s="108" t="s">
        <v>324</v>
      </c>
      <c r="N34" s="134" t="n">
        <v>45.0333333333333</v>
      </c>
      <c r="O34" s="134" t="n">
        <v>40</v>
      </c>
      <c r="P34" s="135" t="n">
        <v>0.04875</v>
      </c>
      <c r="Q34" s="134" t="n">
        <v>423.049444230769</v>
      </c>
      <c r="R34" s="134" t="n">
        <v>26356.1425295652</v>
      </c>
      <c r="S34" s="136" t="n">
        <f aca="false">R34-Q34</f>
        <v>25933.0930853344</v>
      </c>
      <c r="T34" s="137" t="n">
        <f aca="false">((S34/1000000)*(0.473-P34))*0.8/(0.08206*296)*1000000/(O34*N34)*12</f>
        <v>2.41396013446261</v>
      </c>
      <c r="U34" s="138" t="n">
        <f aca="false">IF(N34&lt;=48,T34* 48,T34* 72)</f>
        <v>115.870086454205</v>
      </c>
      <c r="V34" s="139" t="n">
        <v>1046.75548618755</v>
      </c>
      <c r="W34" s="140" t="n">
        <v>-18.8575504316435</v>
      </c>
      <c r="X34" s="141" t="n">
        <v>1159</v>
      </c>
      <c r="Y34" s="142" t="n">
        <f aca="false">((V34/1000+1)*0.0112372)/((V34/1000+1)*0.0112372+1)</f>
        <v>0.0224827030587283</v>
      </c>
      <c r="Z34" s="142" t="n">
        <f aca="false">((W34/1000+1)*0.0112372)/((W34/1000+1)*0.0112372+1)</f>
        <v>0.0109050624157837</v>
      </c>
      <c r="AA34" s="142" t="n">
        <f aca="false">IF(ISNUMBER(X34),((X34/1000+1)*0.0112372)/((X34/1000+1)*0.0112372+1),"")</f>
        <v>0.0236864549961338</v>
      </c>
      <c r="AB34" s="143" t="n">
        <f aca="false">IF(ISNUMBER(AA34),(Y34-Y30)/(AA34-Y30),"")</f>
        <v>0.905941042277714</v>
      </c>
      <c r="AC34" s="143" t="n">
        <f aca="false">IF(ISNUMBER(AB34),1-AB34,"")</f>
        <v>0.0940589577222863</v>
      </c>
      <c r="AD34" s="144" t="n">
        <f aca="false">IF(ISNUMBER(AB34),AB34*T34,"")</f>
        <v>2.1869055602319</v>
      </c>
      <c r="AE34" s="144" t="n">
        <f aca="false">IF(ISNUMBER(AC34),AC34*T34,T34)</f>
        <v>0.227054574230703</v>
      </c>
      <c r="AF34" s="149" t="n">
        <f aca="false">IF(ISNUMBER(AD34),AE34-AE30,"")</f>
        <v>-0.0809217153168527</v>
      </c>
      <c r="AG34" s="145" t="n">
        <f aca="false">IF(ISNUMBER(AD34),U34*AB34,"")</f>
        <v>104.971466891131</v>
      </c>
      <c r="AH34" s="146" t="n">
        <f aca="false">IF(ISNUMBER(AC34),AC34*U34,U34)</f>
        <v>10.8986195630737</v>
      </c>
      <c r="AI34" s="145" t="n">
        <f aca="false">AH34-AH30</f>
        <v>-3.88424233520893</v>
      </c>
      <c r="AJ34" s="103" t="s">
        <v>389</v>
      </c>
      <c r="AK34" s="136" t="n">
        <f aca="false">SUMIF($AJ$5:$AJ$1444,AJ34,AG$5:AG$1444)</f>
        <v>908.91449199045</v>
      </c>
      <c r="AL34" s="136" t="n">
        <f aca="false">SUMIF($AJ$5:$AJ$1444,$AJ34,AH$5:AH$1444)</f>
        <v>193.493144564823</v>
      </c>
      <c r="AM34" s="136" t="n">
        <f aca="false">SUMIF($AJ$5:$AJ$1444,$AJ34,AI$5:AI$1444)</f>
        <v>-10.9074192361012</v>
      </c>
      <c r="AN34" s="147" t="s">
        <v>390</v>
      </c>
      <c r="AO34" s="145" t="n">
        <f aca="false">SUMIF($AN$5:$AN$1444,$AN34,AG$5:AG$1444)</f>
        <v>145.745314656464</v>
      </c>
      <c r="AP34" s="145" t="n">
        <f aca="false">SUMIF($AN$5:$AN$1444,$AN34,AH$5:AH$1444)</f>
        <v>29.5952373825522</v>
      </c>
      <c r="AQ34" s="145" t="n">
        <f aca="false">SUMIF($AN$5:$AN$1444,$AN34,AI$5:AI$1444)</f>
        <v>-12.9071201082092</v>
      </c>
    </row>
    <row r="35" customFormat="false" ht="15" hidden="false" customHeight="false" outlineLevel="0" collapsed="false">
      <c r="A35" s="115" t="s">
        <v>318</v>
      </c>
      <c r="B35" s="0" t="s">
        <v>319</v>
      </c>
      <c r="C35" s="90" t="n">
        <f aca="false">C34</f>
        <v>1</v>
      </c>
      <c r="D35" s="90" t="n">
        <f aca="false">D34</f>
        <v>1</v>
      </c>
      <c r="E35" s="92" t="s">
        <v>378</v>
      </c>
      <c r="F35" s="90" t="n">
        <v>3</v>
      </c>
      <c r="G35" s="130" t="s">
        <v>333</v>
      </c>
      <c r="H35" s="130" t="s">
        <v>334</v>
      </c>
      <c r="I35" s="148" t="s">
        <v>335</v>
      </c>
      <c r="J35" s="131" t="n">
        <v>41836</v>
      </c>
      <c r="K35" s="132" t="s">
        <v>323</v>
      </c>
      <c r="L35" s="131" t="n">
        <v>41838</v>
      </c>
      <c r="M35" s="108" t="s">
        <v>324</v>
      </c>
      <c r="N35" s="134" t="n">
        <v>45.0333333333333</v>
      </c>
      <c r="O35" s="134" t="n">
        <v>40</v>
      </c>
      <c r="P35" s="135" t="n">
        <v>0.04875</v>
      </c>
      <c r="Q35" s="134" t="n">
        <v>423.049444230769</v>
      </c>
      <c r="R35" s="134" t="n">
        <v>25011.5659295652</v>
      </c>
      <c r="S35" s="136" t="n">
        <f aca="false">R35-Q35</f>
        <v>24588.5164853344</v>
      </c>
      <c r="T35" s="137" t="n">
        <f aca="false">((S35/1000000)*(0.473-P35))*0.8/(0.08206*296)*1000000/(O35*N35)*12</f>
        <v>2.28880135377066</v>
      </c>
      <c r="U35" s="138" t="n">
        <f aca="false">IF(N35&lt;=48,T35* 48,T35* 72)</f>
        <v>109.862464980991</v>
      </c>
      <c r="V35" s="139" t="n">
        <v>1058.53286431661</v>
      </c>
      <c r="W35" s="140" t="n">
        <v>-18.8575504316435</v>
      </c>
      <c r="X35" s="141" t="n">
        <v>1159</v>
      </c>
      <c r="Y35" s="142" t="n">
        <f aca="false">((V35/1000+1)*0.0112372)/((V35/1000+1)*0.0112372+1)</f>
        <v>0.0226091474151938</v>
      </c>
      <c r="Z35" s="142" t="n">
        <f aca="false">((W35/1000+1)*0.0112372)/((W35/1000+1)*0.0112372+1)</f>
        <v>0.0109050624157837</v>
      </c>
      <c r="AA35" s="142" t="n">
        <f aca="false">IF(ISNUMBER(X35),((X35/1000+1)*0.0112372)/((X35/1000+1)*0.0112372+1),"")</f>
        <v>0.0236864549961338</v>
      </c>
      <c r="AB35" s="143" t="n">
        <f aca="false">IF(ISNUMBER(AA35),(Y35-Y31)/(AA35-Y31),"")</f>
        <v>0.915928277415551</v>
      </c>
      <c r="AC35" s="143" t="n">
        <f aca="false">IF(ISNUMBER(AB35),1-AB35,"")</f>
        <v>0.0840717225844492</v>
      </c>
      <c r="AD35" s="144" t="n">
        <f aca="false">IF(ISNUMBER(AB35),AB35*T35,"")</f>
        <v>2.09637788130554</v>
      </c>
      <c r="AE35" s="144" t="n">
        <f aca="false">IF(ISNUMBER(AC35),AC35*T35,T35)</f>
        <v>0.192423472465118</v>
      </c>
      <c r="AF35" s="149" t="n">
        <f aca="false">IF(ISNUMBER(AD35),AE35-AE31,"")</f>
        <v>-0.124027923022484</v>
      </c>
      <c r="AG35" s="145" t="n">
        <f aca="false">IF(ISNUMBER(AD35),U35*AB35,"")</f>
        <v>100.626138302666</v>
      </c>
      <c r="AH35" s="146" t="n">
        <f aca="false">IF(ISNUMBER(AC35),AC35*U35,U35)</f>
        <v>9.23632667832568</v>
      </c>
      <c r="AI35" s="145" t="n">
        <f aca="false">AH35-AH31</f>
        <v>-5.95334030507926</v>
      </c>
      <c r="AJ35" s="103" t="s">
        <v>391</v>
      </c>
      <c r="AK35" s="136" t="n">
        <f aca="false">SUMIF($AJ$5:$AJ$1444,AJ35,AG$5:AG$1444)</f>
        <v>825.867932202261</v>
      </c>
      <c r="AL35" s="136" t="n">
        <f aca="false">SUMIF($AJ$5:$AJ$1444,$AJ35,AH$5:AH$1444)</f>
        <v>172.304278889335</v>
      </c>
      <c r="AM35" s="136" t="n">
        <f aca="false">SUMIF($AJ$5:$AJ$1444,$AJ35,AI$5:AI$1444)</f>
        <v>-13.2747833021931</v>
      </c>
      <c r="AN35" s="147" t="s">
        <v>392</v>
      </c>
      <c r="AO35" s="145" t="n">
        <f aca="false">SUMIF($AN$5:$AN$1444,$AN35,AG$5:AG$1444)</f>
        <v>139.195984112982</v>
      </c>
      <c r="AP35" s="145" t="n">
        <f aca="false">SUMIF($AN$5:$AN$1444,$AN35,AH$5:AH$1444)</f>
        <v>26.4045307751575</v>
      </c>
      <c r="AQ35" s="145" t="n">
        <f aca="false">SUMIF($AN$5:$AN$1444,$AN35,AI$5:AI$1444)</f>
        <v>-12.9785376031751</v>
      </c>
    </row>
    <row r="36" customFormat="false" ht="15" hidden="false" customHeight="false" outlineLevel="0" collapsed="false">
      <c r="A36" s="115" t="s">
        <v>318</v>
      </c>
      <c r="B36" s="0" t="s">
        <v>319</v>
      </c>
      <c r="C36" s="90" t="n">
        <f aca="false">C35</f>
        <v>1</v>
      </c>
      <c r="D36" s="90" t="n">
        <f aca="false">D35</f>
        <v>1</v>
      </c>
      <c r="E36" s="92" t="s">
        <v>378</v>
      </c>
      <c r="F36" s="90" t="n">
        <v>4</v>
      </c>
      <c r="G36" s="130" t="s">
        <v>333</v>
      </c>
      <c r="H36" s="130" t="s">
        <v>334</v>
      </c>
      <c r="I36" s="148" t="s">
        <v>335</v>
      </c>
      <c r="J36" s="131" t="n">
        <v>41836</v>
      </c>
      <c r="K36" s="132" t="s">
        <v>323</v>
      </c>
      <c r="L36" s="131" t="n">
        <v>41838</v>
      </c>
      <c r="M36" s="108" t="s">
        <v>324</v>
      </c>
      <c r="N36" s="134" t="n">
        <v>45.0333333333333</v>
      </c>
      <c r="O36" s="134" t="n">
        <v>40</v>
      </c>
      <c r="P36" s="135" t="n">
        <v>0.04875</v>
      </c>
      <c r="Q36" s="134" t="n">
        <v>423.049444230769</v>
      </c>
      <c r="R36" s="134" t="n">
        <v>24273.6583295652</v>
      </c>
      <c r="S36" s="136" t="n">
        <f aca="false">R36-Q36</f>
        <v>23850.6088853344</v>
      </c>
      <c r="T36" s="137" t="n">
        <f aca="false">((S36/1000000)*(0.473-P36))*0.8/(0.08206*296)*1000000/(O36*N36)*12</f>
        <v>2.22011384613493</v>
      </c>
      <c r="U36" s="138" t="n">
        <f aca="false">IF(N36&lt;=48,T36* 48,T36* 72)</f>
        <v>106.565464614476</v>
      </c>
      <c r="V36" s="139" t="n">
        <v>1077.7609897593</v>
      </c>
      <c r="W36" s="140" t="n">
        <v>-18.8575504316435</v>
      </c>
      <c r="X36" s="141" t="n">
        <v>1159</v>
      </c>
      <c r="Y36" s="142" t="n">
        <f aca="false">((V36/1000+1)*0.0112372)/((V36/1000+1)*0.0112372+1)</f>
        <v>0.0228155142440981</v>
      </c>
      <c r="Z36" s="142" t="n">
        <f aca="false">((W36/1000+1)*0.0112372)/((W36/1000+1)*0.0112372+1)</f>
        <v>0.0109050624157837</v>
      </c>
      <c r="AA36" s="142" t="n">
        <f aca="false">IF(ISNUMBER(X36),((X36/1000+1)*0.0112372)/((X36/1000+1)*0.0112372+1),"")</f>
        <v>0.0236864549961338</v>
      </c>
      <c r="AB36" s="143" t="n">
        <f aca="false">IF(ISNUMBER(AA36),(Y36-Y32)/(AA36-Y32),"")</f>
        <v>0.931958224186534</v>
      </c>
      <c r="AC36" s="143" t="n">
        <f aca="false">IF(ISNUMBER(AB36),1-AB36,"")</f>
        <v>0.0680417758134655</v>
      </c>
      <c r="AD36" s="144" t="n">
        <f aca="false">IF(ISNUMBER(AB36),AB36*T36,"")</f>
        <v>2.06905335753584</v>
      </c>
      <c r="AE36" s="144" t="n">
        <f aca="false">IF(ISNUMBER(AC36),AC36*T36,T36)</f>
        <v>0.151060488599083</v>
      </c>
      <c r="AF36" s="149" t="n">
        <f aca="false">IF(ISNUMBER(AD36),AE36-AE32,"")</f>
        <v>-0.114103305354443</v>
      </c>
      <c r="AG36" s="145" t="n">
        <f aca="false">IF(ISNUMBER(AD36),U36*AB36,"")</f>
        <v>99.3145611617205</v>
      </c>
      <c r="AH36" s="146" t="n">
        <f aca="false">IF(ISNUMBER(AC36),AC36*U36,U36)</f>
        <v>7.250903452756</v>
      </c>
      <c r="AI36" s="145" t="n">
        <f aca="false">AH36-AH32</f>
        <v>-5.47695865701328</v>
      </c>
      <c r="AJ36" s="103" t="s">
        <v>393</v>
      </c>
      <c r="AK36" s="136" t="n">
        <f aca="false">SUMIF($AJ$5:$AJ$1444,AJ36,AG$5:AG$1444)</f>
        <v>905.208362079877</v>
      </c>
      <c r="AL36" s="136" t="n">
        <f aca="false">SUMIF($AJ$5:$AJ$1444,$AJ36,AH$5:AH$1444)</f>
        <v>157.404228563184</v>
      </c>
      <c r="AM36" s="136" t="n">
        <f aca="false">SUMIF($AJ$5:$AJ$1444,$AJ36,AI$5:AI$1444)</f>
        <v>-14.1387512236261</v>
      </c>
      <c r="AN36" s="147" t="s">
        <v>394</v>
      </c>
      <c r="AO36" s="145" t="n">
        <f aca="false">SUMIF($AN$5:$AN$1444,$AN36,AG$5:AG$1444)</f>
        <v>138.094580429497</v>
      </c>
      <c r="AP36" s="145" t="n">
        <f aca="false">SUMIF($AN$5:$AN$1444,$AN36,AH$5:AH$1444)</f>
        <v>20.8669607331158</v>
      </c>
      <c r="AQ36" s="145" t="n">
        <f aca="false">SUMIF($AN$5:$AN$1444,$AN36,AI$5:AI$1444)</f>
        <v>-16.2709595715845</v>
      </c>
    </row>
    <row r="37" customFormat="false" ht="15" hidden="false" customHeight="false" outlineLevel="0" collapsed="false">
      <c r="A37" s="115" t="s">
        <v>318</v>
      </c>
      <c r="B37" s="0" t="s">
        <v>319</v>
      </c>
      <c r="C37" s="90" t="n">
        <f aca="false">C36</f>
        <v>1</v>
      </c>
      <c r="D37" s="90" t="n">
        <f aca="false">D36</f>
        <v>1</v>
      </c>
      <c r="E37" s="92" t="s">
        <v>378</v>
      </c>
      <c r="F37" s="90" t="n">
        <v>1</v>
      </c>
      <c r="G37" s="130" t="s">
        <v>344</v>
      </c>
      <c r="H37" s="130" t="s">
        <v>334</v>
      </c>
      <c r="I37" s="130" t="n">
        <v>10</v>
      </c>
      <c r="J37" s="131" t="n">
        <v>41836</v>
      </c>
      <c r="K37" s="132" t="s">
        <v>323</v>
      </c>
      <c r="L37" s="131" t="n">
        <v>41838</v>
      </c>
      <c r="M37" s="108" t="s">
        <v>324</v>
      </c>
      <c r="N37" s="134" t="n">
        <v>45.0333333333333</v>
      </c>
      <c r="O37" s="134" t="n">
        <v>40</v>
      </c>
      <c r="P37" s="135" t="n">
        <v>0.04875</v>
      </c>
      <c r="Q37" s="134" t="n">
        <v>423.049444230769</v>
      </c>
      <c r="R37" s="134" t="n">
        <v>26555.4766295652</v>
      </c>
      <c r="S37" s="136" t="n">
        <f aca="false">R37-Q37</f>
        <v>26132.4271853345</v>
      </c>
      <c r="T37" s="137" t="n">
        <f aca="false">((S37/1000000)*(0.473-P37))*0.8/(0.08206*296)*1000000/(O37*N37)*12</f>
        <v>2.43251498132394</v>
      </c>
      <c r="U37" s="138" t="n">
        <f aca="false">IF(N37&lt;=48,T37* 48,T37* 72)</f>
        <v>116.760719103549</v>
      </c>
      <c r="V37" s="139" t="n">
        <v>1052.45505639265</v>
      </c>
      <c r="W37" s="140" t="n">
        <v>-18.8575504316435</v>
      </c>
      <c r="X37" s="141" t="n">
        <v>1159</v>
      </c>
      <c r="Y37" s="142" t="n">
        <f aca="false">((V37/1000+1)*0.0112372)/((V37/1000+1)*0.0112372+1)</f>
        <v>0.0225438989029784</v>
      </c>
      <c r="Z37" s="142" t="n">
        <f aca="false">((W37/1000+1)*0.0112372)/((W37/1000+1)*0.0112372+1)</f>
        <v>0.0109050624157837</v>
      </c>
      <c r="AA37" s="142" t="n">
        <f aca="false">IF(ISNUMBER(X37),((X37/1000+1)*0.0112372)/((X37/1000+1)*0.0112372+1),"")</f>
        <v>0.0236864549961338</v>
      </c>
      <c r="AB37" s="143" t="n">
        <f aca="false">IF(ISNUMBER(AA37),(Y37-Y29)/(AA37-Y29),"")</f>
        <v>0.910719833655802</v>
      </c>
      <c r="AC37" s="143" t="n">
        <f aca="false">IF(ISNUMBER(AB37),1-AB37,"")</f>
        <v>0.0892801663441983</v>
      </c>
      <c r="AD37" s="144" t="n">
        <f aca="false">IF(ISNUMBER(AB37),AB37*T37,"")</f>
        <v>2.21533963915658</v>
      </c>
      <c r="AE37" s="144" t="n">
        <f aca="false">IF(ISNUMBER(AC37),AC37*T37,T37)</f>
        <v>0.217175342167355</v>
      </c>
      <c r="AF37" s="149" t="n">
        <f aca="false">IF(ISNUMBER(AD37),AE37-AE29,"")</f>
        <v>-0.0583028792791546</v>
      </c>
      <c r="AG37" s="145" t="n">
        <f aca="false">IF(ISNUMBER(AD37),U37*AB37,"")</f>
        <v>106.336302679516</v>
      </c>
      <c r="AH37" s="146" t="n">
        <f aca="false">IF(ISNUMBER(AC37),AC37*U37,U37)</f>
        <v>10.4244164240331</v>
      </c>
      <c r="AI37" s="145" t="n">
        <f aca="false">AH37-AH29</f>
        <v>-2.79853820539942</v>
      </c>
      <c r="AJ37" s="103" t="s">
        <v>395</v>
      </c>
      <c r="AK37" s="136" t="n">
        <f aca="false">SUMIF($AJ$5:$AJ$1444,AJ37,AG$5:AG$1444)</f>
        <v>924.835585853367</v>
      </c>
      <c r="AL37" s="136" t="n">
        <f aca="false">SUMIF($AJ$5:$AJ$1444,$AJ37,AH$5:AH$1444)</f>
        <v>139.719323232277</v>
      </c>
      <c r="AM37" s="136" t="n">
        <f aca="false">SUMIF($AJ$5:$AJ$1444,$AJ37,AI$5:AI$1444)</f>
        <v>-58.8608932669999</v>
      </c>
      <c r="AN37" s="147" t="s">
        <v>396</v>
      </c>
      <c r="AO37" s="145" t="n">
        <f aca="false">SUMIF($AN$5:$AN$1444,$AN37,AG$5:AG$1444)</f>
        <v>147.993325850695</v>
      </c>
      <c r="AP37" s="145" t="n">
        <f aca="false">SUMIF($AN$5:$AN$1444,$AN37,AH$5:AH$1444)</f>
        <v>24.7752311081794</v>
      </c>
      <c r="AQ37" s="145" t="n">
        <f aca="false">SUMIF($AN$5:$AN$1444,$AN37,AI$5:AI$1444)</f>
        <v>-12.4395134742047</v>
      </c>
    </row>
    <row r="38" customFormat="false" ht="15" hidden="false" customHeight="false" outlineLevel="0" collapsed="false">
      <c r="A38" s="115" t="s">
        <v>318</v>
      </c>
      <c r="B38" s="0" t="s">
        <v>319</v>
      </c>
      <c r="C38" s="90" t="n">
        <f aca="false">C37</f>
        <v>1</v>
      </c>
      <c r="D38" s="90" t="n">
        <f aca="false">D37</f>
        <v>1</v>
      </c>
      <c r="E38" s="92" t="s">
        <v>378</v>
      </c>
      <c r="F38" s="90" t="n">
        <v>2</v>
      </c>
      <c r="G38" s="130" t="s">
        <v>344</v>
      </c>
      <c r="H38" s="130" t="s">
        <v>334</v>
      </c>
      <c r="I38" s="130" t="n">
        <v>10</v>
      </c>
      <c r="J38" s="131" t="n">
        <v>41836</v>
      </c>
      <c r="K38" s="132" t="s">
        <v>323</v>
      </c>
      <c r="L38" s="131" t="n">
        <v>41838</v>
      </c>
      <c r="M38" s="108" t="s">
        <v>324</v>
      </c>
      <c r="N38" s="134" t="n">
        <v>45.0333333333333</v>
      </c>
      <c r="O38" s="134" t="n">
        <v>40</v>
      </c>
      <c r="P38" s="135" t="n">
        <v>0.04875</v>
      </c>
      <c r="Q38" s="134" t="n">
        <v>423.049444230769</v>
      </c>
      <c r="R38" s="134" t="n">
        <v>26877.3826295652</v>
      </c>
      <c r="S38" s="136" t="n">
        <f aca="false">R38-Q38</f>
        <v>26454.3331853344</v>
      </c>
      <c r="T38" s="137" t="n">
        <f aca="false">((S38/1000000)*(0.473-P38))*0.8/(0.08206*296)*1000000/(O38*N38)*12</f>
        <v>2.46247933029254</v>
      </c>
      <c r="U38" s="138" t="n">
        <f aca="false">IF(N38&lt;=48,T38* 48,T38* 72)</f>
        <v>118.199007854042</v>
      </c>
      <c r="V38" s="139" t="n">
        <v>1031.39805472358</v>
      </c>
      <c r="W38" s="140" t="n">
        <v>-18.8575504316435</v>
      </c>
      <c r="X38" s="141" t="n">
        <v>1159</v>
      </c>
      <c r="Y38" s="142" t="n">
        <f aca="false">((V38/1000+1)*0.0112372)/((V38/1000+1)*0.0112372+1)</f>
        <v>0.0223177733593277</v>
      </c>
      <c r="Z38" s="142" t="n">
        <f aca="false">((W38/1000+1)*0.0112372)/((W38/1000+1)*0.0112372+1)</f>
        <v>0.0109050624157837</v>
      </c>
      <c r="AA38" s="142" t="n">
        <f aca="false">IF(ISNUMBER(X38),((X38/1000+1)*0.0112372)/((X38/1000+1)*0.0112372+1),"")</f>
        <v>0.0236864549961338</v>
      </c>
      <c r="AB38" s="143" t="n">
        <f aca="false">IF(ISNUMBER(AA38),(Y38-Y30)/(AA38-Y30),"")</f>
        <v>0.893053739552778</v>
      </c>
      <c r="AC38" s="143" t="n">
        <f aca="false">IF(ISNUMBER(AB38),1-AB38,"")</f>
        <v>0.106946260447222</v>
      </c>
      <c r="AD38" s="144" t="n">
        <f aca="false">IF(ISNUMBER(AB38),AB38*T38,"")</f>
        <v>2.19912637448917</v>
      </c>
      <c r="AE38" s="144" t="n">
        <f aca="false">IF(ISNUMBER(AC38),AC38*T38,T38)</f>
        <v>0.263352955803368</v>
      </c>
      <c r="AF38" s="149" t="n">
        <f aca="false">IF(ISNUMBER(AD38),AE38-AE30,"")</f>
        <v>-0.0446233337441876</v>
      </c>
      <c r="AG38" s="145" t="n">
        <f aca="false">IF(ISNUMBER(AD38),U38*AB38,"")</f>
        <v>105.55806597548</v>
      </c>
      <c r="AH38" s="146" t="n">
        <f aca="false">IF(ISNUMBER(AC38),AC38*U38,U38)</f>
        <v>12.6409418785617</v>
      </c>
      <c r="AI38" s="145" t="n">
        <f aca="false">AH38-AH30</f>
        <v>-2.14192001972101</v>
      </c>
      <c r="AJ38" s="103" t="s">
        <v>397</v>
      </c>
      <c r="AK38" s="136" t="n">
        <f aca="false">SUMIF($AJ$5:$AJ$1444,AJ38,AG$5:AG$1444)</f>
        <v>847.063721646654</v>
      </c>
      <c r="AL38" s="136" t="n">
        <f aca="false">SUMIF($AJ$5:$AJ$1444,$AJ38,AH$5:AH$1444)</f>
        <v>146.772783948145</v>
      </c>
      <c r="AM38" s="136" t="n">
        <f aca="false">SUMIF($AJ$5:$AJ$1444,$AJ38,AI$5:AI$1444)</f>
        <v>-57.6277798527784</v>
      </c>
      <c r="AN38" s="147" t="s">
        <v>398</v>
      </c>
      <c r="AO38" s="145" t="n">
        <f aca="false">SUMIF($AN$5:$AN$1444,$AN38,AG$5:AG$1444)</f>
        <v>147.077252377653</v>
      </c>
      <c r="AP38" s="145" t="n">
        <f aca="false">SUMIF($AN$5:$AN$1444,$AN38,AH$5:AH$1444)</f>
        <v>29.799144110442</v>
      </c>
      <c r="AQ38" s="145" t="n">
        <f aca="false">SUMIF($AN$5:$AN$1444,$AN38,AI$5:AI$1444)</f>
        <v>-12.7032133803194</v>
      </c>
    </row>
    <row r="39" customFormat="false" ht="15" hidden="false" customHeight="false" outlineLevel="0" collapsed="false">
      <c r="A39" s="115" t="s">
        <v>318</v>
      </c>
      <c r="B39" s="0" t="s">
        <v>319</v>
      </c>
      <c r="C39" s="90" t="n">
        <f aca="false">C38</f>
        <v>1</v>
      </c>
      <c r="D39" s="90" t="n">
        <f aca="false">D38</f>
        <v>1</v>
      </c>
      <c r="E39" s="92" t="s">
        <v>378</v>
      </c>
      <c r="F39" s="90" t="n">
        <v>3</v>
      </c>
      <c r="G39" s="130" t="s">
        <v>344</v>
      </c>
      <c r="H39" s="130" t="s">
        <v>334</v>
      </c>
      <c r="I39" s="130" t="n">
        <v>10</v>
      </c>
      <c r="J39" s="131" t="n">
        <v>41836</v>
      </c>
      <c r="K39" s="132" t="s">
        <v>323</v>
      </c>
      <c r="L39" s="131" t="n">
        <v>41838</v>
      </c>
      <c r="M39" s="108" t="s">
        <v>324</v>
      </c>
      <c r="N39" s="134" t="n">
        <v>45.0333333333333</v>
      </c>
      <c r="O39" s="134" t="n">
        <v>40</v>
      </c>
      <c r="P39" s="135" t="n">
        <v>0.04875</v>
      </c>
      <c r="Q39" s="134" t="n">
        <v>423.049444230769</v>
      </c>
      <c r="R39" s="134" t="n">
        <v>26727.5725295652</v>
      </c>
      <c r="S39" s="136" t="n">
        <f aca="false">R39-Q39</f>
        <v>26304.5230853344</v>
      </c>
      <c r="T39" s="137" t="n">
        <f aca="false">((S39/1000000)*(0.473-P39))*0.8/(0.08206*296)*1000000/(O39*N39)*12</f>
        <v>2.44853438327254</v>
      </c>
      <c r="U39" s="138" t="n">
        <f aca="false">IF(N39&lt;=48,T39* 48,T39* 72)</f>
        <v>117.529650397082</v>
      </c>
      <c r="V39" s="139" t="n">
        <v>1036.42441889784</v>
      </c>
      <c r="W39" s="140" t="n">
        <v>-18.8575504316435</v>
      </c>
      <c r="X39" s="141" t="n">
        <v>1159</v>
      </c>
      <c r="Y39" s="142" t="n">
        <f aca="false">((V39/1000+1)*0.0112372)/((V39/1000+1)*0.0112372+1)</f>
        <v>0.0223717596539327</v>
      </c>
      <c r="Z39" s="142" t="n">
        <f aca="false">((W39/1000+1)*0.0112372)/((W39/1000+1)*0.0112372+1)</f>
        <v>0.0109050624157837</v>
      </c>
      <c r="AA39" s="142" t="n">
        <f aca="false">IF(ISNUMBER(X39),((X39/1000+1)*0.0112372)/((X39/1000+1)*0.0112372+1),"")</f>
        <v>0.0236864549961338</v>
      </c>
      <c r="AB39" s="143" t="n">
        <f aca="false">IF(ISNUMBER(AA39),(Y39-Y31)/(AA39-Y31),"")</f>
        <v>0.897402836433989</v>
      </c>
      <c r="AC39" s="143" t="n">
        <f aca="false">IF(ISNUMBER(AB39),1-AB39,"")</f>
        <v>0.102597163566011</v>
      </c>
      <c r="AD39" s="144" t="n">
        <f aca="false">IF(ISNUMBER(AB39),AB39*T39,"")</f>
        <v>2.19732170065492</v>
      </c>
      <c r="AE39" s="144" t="n">
        <f aca="false">IF(ISNUMBER(AC39),AC39*T39,T39)</f>
        <v>0.251212682617614</v>
      </c>
      <c r="AF39" s="149" t="n">
        <f aca="false">IF(ISNUMBER(AD39),AE39-AE31,"")</f>
        <v>-0.0652387128699888</v>
      </c>
      <c r="AG39" s="145" t="n">
        <f aca="false">IF(ISNUMBER(AD39),U39*AB39,"")</f>
        <v>105.471441631436</v>
      </c>
      <c r="AH39" s="146" t="n">
        <f aca="false">IF(ISNUMBER(AC39),AC39*U39,U39)</f>
        <v>12.0582087656455</v>
      </c>
      <c r="AI39" s="145" t="n">
        <f aca="false">AH39-AH31</f>
        <v>-3.13145821775946</v>
      </c>
      <c r="AJ39" s="103" t="s">
        <v>399</v>
      </c>
      <c r="AK39" s="136" t="n">
        <f aca="false">SUMIF($AJ$5:$AJ$1444,AJ39,AG$5:AG$1444)</f>
        <v>902.299686635799</v>
      </c>
      <c r="AL39" s="136" t="n">
        <f aca="false">SUMIF($AJ$5:$AJ$1444,$AJ39,AH$5:AH$1444)</f>
        <v>137.159075919949</v>
      </c>
      <c r="AM39" s="136" t="n">
        <f aca="false">SUMIF($AJ$5:$AJ$1444,$AJ39,AI$5:AI$1444)</f>
        <v>-48.4199862715791</v>
      </c>
      <c r="AN39" s="147" t="s">
        <v>400</v>
      </c>
      <c r="AO39" s="145" t="n">
        <f aca="false">SUMIF($AN$5:$AN$1444,$AN39,AG$5:AG$1444)</f>
        <v>147.45587272486</v>
      </c>
      <c r="AP39" s="145" t="n">
        <f aca="false">SUMIF($AN$5:$AN$1444,$AN39,AH$5:AH$1444)</f>
        <v>27.4651263809434</v>
      </c>
      <c r="AQ39" s="145" t="n">
        <f aca="false">SUMIF($AN$5:$AN$1444,$AN39,AI$5:AI$1444)</f>
        <v>-11.9179419973893</v>
      </c>
    </row>
    <row r="40" customFormat="false" ht="15" hidden="false" customHeight="false" outlineLevel="0" collapsed="false">
      <c r="A40" s="115" t="s">
        <v>318</v>
      </c>
      <c r="B40" s="0" t="s">
        <v>319</v>
      </c>
      <c r="C40" s="90" t="n">
        <f aca="false">C39</f>
        <v>1</v>
      </c>
      <c r="D40" s="90" t="n">
        <f aca="false">D39</f>
        <v>1</v>
      </c>
      <c r="E40" s="92" t="s">
        <v>378</v>
      </c>
      <c r="F40" s="90" t="n">
        <v>4</v>
      </c>
      <c r="G40" s="130" t="s">
        <v>344</v>
      </c>
      <c r="H40" s="130" t="s">
        <v>334</v>
      </c>
      <c r="I40" s="130" t="n">
        <v>10</v>
      </c>
      <c r="J40" s="131" t="n">
        <v>41836</v>
      </c>
      <c r="K40" s="132" t="s">
        <v>323</v>
      </c>
      <c r="L40" s="131" t="n">
        <v>41838</v>
      </c>
      <c r="M40" s="108" t="s">
        <v>324</v>
      </c>
      <c r="N40" s="134" t="n">
        <v>45.0333333333333</v>
      </c>
      <c r="O40" s="134" t="n">
        <v>40</v>
      </c>
      <c r="P40" s="135" t="n">
        <v>0.04875</v>
      </c>
      <c r="Q40" s="134" t="n">
        <v>423.049444230769</v>
      </c>
      <c r="R40" s="134" t="n">
        <v>26720.1439295652</v>
      </c>
      <c r="S40" s="136" t="n">
        <f aca="false">R40-Q40</f>
        <v>26297.0944853344</v>
      </c>
      <c r="T40" s="137" t="n">
        <f aca="false">((S40/1000000)*(0.473-P40))*0.8/(0.08206*296)*1000000/(O40*N40)*12</f>
        <v>2.44784289829634</v>
      </c>
      <c r="U40" s="138" t="n">
        <f aca="false">IF(N40&lt;=48,T40* 48,T40* 72)</f>
        <v>117.496459118224</v>
      </c>
      <c r="V40" s="139" t="n">
        <v>1047.25753661957</v>
      </c>
      <c r="W40" s="140" t="n">
        <v>-18.8575504316435</v>
      </c>
      <c r="X40" s="141" t="n">
        <v>1159</v>
      </c>
      <c r="Y40" s="142" t="n">
        <f aca="false">((V40/1000+1)*0.0112372)/((V40/1000+1)*0.0112372+1)</f>
        <v>0.0224880938431213</v>
      </c>
      <c r="Z40" s="142" t="n">
        <f aca="false">((W40/1000+1)*0.0112372)/((W40/1000+1)*0.0112372+1)</f>
        <v>0.0109050624157837</v>
      </c>
      <c r="AA40" s="142" t="n">
        <f aca="false">IF(ISNUMBER(X40),((X40/1000+1)*0.0112372)/((X40/1000+1)*0.0112372+1),"")</f>
        <v>0.0236864549961338</v>
      </c>
      <c r="AB40" s="143" t="n">
        <f aca="false">IF(ISNUMBER(AA40),(Y40-Y32)/(AA40-Y32),"")</f>
        <v>0.906378682216608</v>
      </c>
      <c r="AC40" s="143" t="n">
        <f aca="false">IF(ISNUMBER(AB40),1-AB40,"")</f>
        <v>0.0936213177833918</v>
      </c>
      <c r="AD40" s="144" t="n">
        <f aca="false">IF(ISNUMBER(AB40),AB40*T40,"")</f>
        <v>2.21867262043112</v>
      </c>
      <c r="AE40" s="144" t="n">
        <f aca="false">IF(ISNUMBER(AC40),AC40*T40,T40)</f>
        <v>0.22917027786522</v>
      </c>
      <c r="AF40" s="149" t="n">
        <f aca="false">IF(ISNUMBER(AD40),AE40-AE32,"")</f>
        <v>-0.0359935160883066</v>
      </c>
      <c r="AG40" s="145" t="n">
        <f aca="false">IF(ISNUMBER(AD40),U40*AB40,"")</f>
        <v>106.496285780694</v>
      </c>
      <c r="AH40" s="146" t="n">
        <f aca="false">IF(ISNUMBER(AC40),AC40*U40,U40)</f>
        <v>11.0001733375306</v>
      </c>
      <c r="AI40" s="145" t="n">
        <f aca="false">AH40-AH32</f>
        <v>-1.72768877223871</v>
      </c>
      <c r="AJ40" s="103" t="s">
        <v>401</v>
      </c>
      <c r="AK40" s="136" t="n">
        <f aca="false">SUMIF($AJ$5:$AJ$1444,AJ40,AG$5:AG$1444)</f>
        <v>884.044831519379</v>
      </c>
      <c r="AL40" s="136" t="n">
        <f aca="false">SUMIF($AJ$5:$AJ$1444,$AJ40,AH$5:AH$1444)</f>
        <v>143.46953309905</v>
      </c>
      <c r="AM40" s="136" t="n">
        <f aca="false">SUMIF($AJ$5:$AJ$1444,$AJ40,AI$5:AI$1444)</f>
        <v>-28.0734466877598</v>
      </c>
      <c r="AN40" s="147" t="s">
        <v>402</v>
      </c>
      <c r="AO40" s="145" t="n">
        <f aca="false">SUMIF($AN$5:$AN$1444,$AN40,AG$5:AG$1444)</f>
        <v>145.256828277009</v>
      </c>
      <c r="AP40" s="145" t="n">
        <f aca="false">SUMIF($AN$5:$AN$1444,$AN40,AH$5:AH$1444)</f>
        <v>25.3177860439632</v>
      </c>
      <c r="AQ40" s="145" t="n">
        <f aca="false">SUMIF($AN$5:$AN$1444,$AN40,AI$5:AI$1444)</f>
        <v>-11.8201342607371</v>
      </c>
    </row>
    <row r="41" customFormat="false" ht="15" hidden="false" customHeight="false" outlineLevel="0" collapsed="false">
      <c r="A41" s="115" t="s">
        <v>318</v>
      </c>
      <c r="B41" s="0" t="s">
        <v>319</v>
      </c>
      <c r="C41" s="90" t="n">
        <f aca="false">C40</f>
        <v>1</v>
      </c>
      <c r="D41" s="90" t="n">
        <f aca="false">D40</f>
        <v>1</v>
      </c>
      <c r="E41" s="90" t="s">
        <v>403</v>
      </c>
      <c r="F41" s="90" t="n">
        <v>1</v>
      </c>
      <c r="G41" s="130" t="s">
        <v>321</v>
      </c>
      <c r="H41" s="130" t="s">
        <v>322</v>
      </c>
      <c r="I41" s="130" t="s">
        <v>322</v>
      </c>
      <c r="J41" s="131" t="n">
        <v>41836</v>
      </c>
      <c r="K41" s="132" t="s">
        <v>323</v>
      </c>
      <c r="L41" s="131" t="n">
        <v>41838</v>
      </c>
      <c r="M41" s="108" t="s">
        <v>324</v>
      </c>
      <c r="N41" s="134" t="n">
        <v>45.0333333333333</v>
      </c>
      <c r="O41" s="134" t="n">
        <v>40</v>
      </c>
      <c r="P41" s="135" t="n">
        <v>0.0481666666666667</v>
      </c>
      <c r="Q41" s="134" t="n">
        <v>423.049444230769</v>
      </c>
      <c r="R41" s="134" t="n">
        <v>7236.16422956522</v>
      </c>
      <c r="S41" s="136" t="n">
        <f aca="false">R41-Q41</f>
        <v>6813.11478533445</v>
      </c>
      <c r="T41" s="137" t="n">
        <f aca="false">((S41/1000000)*(0.473-P41))*0.8/(0.08206*296)*1000000/(O41*N41)*12</f>
        <v>0.635065053100164</v>
      </c>
      <c r="U41" s="138" t="n">
        <f aca="false">IF(N41&lt;=48,T41* 48,T41* 72)</f>
        <v>30.4831225488079</v>
      </c>
      <c r="V41" s="139" t="n">
        <v>-25.5273134253922</v>
      </c>
      <c r="W41" s="140" t="n">
        <v>-20.5015371074412</v>
      </c>
      <c r="X41" s="141" t="s">
        <v>106</v>
      </c>
      <c r="Y41" s="142" t="n">
        <f aca="false">((V41/1000+1)*0.0112372)/((V41/1000+1)*0.0112372+1)</f>
        <v>0.0108317332630994</v>
      </c>
      <c r="Z41" s="142" t="n">
        <f aca="false">((W41/1000+1)*0.0112372)/((W41/1000+1)*0.0112372+1)</f>
        <v>0.0108869889975928</v>
      </c>
      <c r="AA41" s="142" t="str">
        <f aca="false">IF(ISNUMBER(X41),((X41/1000+1)*0.0112372)/((X41/1000+1)*0.0112372+1),"")</f>
        <v/>
      </c>
      <c r="AB41" s="143" t="str">
        <f aca="false">IF(ISNUMBER(AA41),(Y41-Z41)/(AA41-Z41),"")</f>
        <v/>
      </c>
      <c r="AC41" s="143" t="str">
        <f aca="false">IF(ISNUMBER(AB41),1-AB41,"")</f>
        <v/>
      </c>
      <c r="AD41" s="144" t="str">
        <f aca="false">IF(ISNUMBER(AB41),AB41*T41,"")</f>
        <v/>
      </c>
      <c r="AE41" s="144" t="n">
        <f aca="false">IF(ISNUMBER(AC41),AC41*T41,T41)</f>
        <v>0.635065053100164</v>
      </c>
      <c r="AF41" s="102"/>
      <c r="AG41" s="145" t="str">
        <f aca="false">IF(ISNUMBER(AD41),U41*AB41,"")</f>
        <v/>
      </c>
      <c r="AH41" s="146" t="n">
        <f aca="false">IF(ISNUMBER(AC41),AC41*U41,U41)</f>
        <v>30.4831225488079</v>
      </c>
      <c r="AI41" s="102"/>
      <c r="AJ41" s="103" t="s">
        <v>404</v>
      </c>
      <c r="AK41" s="136" t="n">
        <f aca="false">SUMIF($AJ$5:$AJ$1444,AJ41,AG$5:AG$1444)</f>
        <v>0</v>
      </c>
      <c r="AL41" s="136" t="n">
        <f aca="false">SUMIF($AJ$5:$AJ$1444,$AJ41,AH$5:AH$1444)</f>
        <v>332.255579221336</v>
      </c>
      <c r="AM41" s="136" t="n">
        <f aca="false">SUMIF($AJ$5:$AJ$1444,$AJ41,AI$5:AI$1444)</f>
        <v>0</v>
      </c>
      <c r="AN41" s="147" t="s">
        <v>405</v>
      </c>
      <c r="AO41" s="145" t="n">
        <f aca="false">SUMIF($AN$5:$AN$1444,$AN41,AG$5:AG$1444)</f>
        <v>0</v>
      </c>
      <c r="AP41" s="145" t="n">
        <f aca="false">SUMIF($AN$5:$AN$1444,$AN41,AH$5:AH$1444)</f>
        <v>80.4418530782776</v>
      </c>
      <c r="AQ41" s="145" t="n">
        <f aca="false">SUMIF($AN$5:$AN$1444,$AN41,AI$5:AI$1444)</f>
        <v>0</v>
      </c>
    </row>
    <row r="42" customFormat="false" ht="15" hidden="false" customHeight="false" outlineLevel="0" collapsed="false">
      <c r="A42" s="115" t="s">
        <v>318</v>
      </c>
      <c r="B42" s="0" t="s">
        <v>319</v>
      </c>
      <c r="C42" s="90" t="n">
        <f aca="false">C41</f>
        <v>1</v>
      </c>
      <c r="D42" s="90" t="n">
        <f aca="false">D41</f>
        <v>1</v>
      </c>
      <c r="E42" s="90" t="s">
        <v>403</v>
      </c>
      <c r="F42" s="90" t="n">
        <v>2</v>
      </c>
      <c r="G42" s="130" t="s">
        <v>321</v>
      </c>
      <c r="H42" s="130" t="s">
        <v>322</v>
      </c>
      <c r="I42" s="130" t="s">
        <v>322</v>
      </c>
      <c r="J42" s="131" t="n">
        <v>41836</v>
      </c>
      <c r="K42" s="132" t="s">
        <v>323</v>
      </c>
      <c r="L42" s="131" t="n">
        <v>41838</v>
      </c>
      <c r="M42" s="108" t="s">
        <v>324</v>
      </c>
      <c r="N42" s="134" t="n">
        <v>45.0333333333333</v>
      </c>
      <c r="O42" s="134" t="n">
        <v>40</v>
      </c>
      <c r="P42" s="135" t="n">
        <v>0.0481666666666667</v>
      </c>
      <c r="Q42" s="134" t="n">
        <v>423.049444230769</v>
      </c>
      <c r="R42" s="134" t="n">
        <v>7605.11802956522</v>
      </c>
      <c r="S42" s="136" t="n">
        <f aca="false">R42-Q42</f>
        <v>7182.06858533445</v>
      </c>
      <c r="T42" s="137" t="n">
        <f aca="false">((S42/1000000)*(0.473-P42))*0.8/(0.08206*296)*1000000/(O42*N42)*12</f>
        <v>0.669456028736281</v>
      </c>
      <c r="U42" s="138" t="n">
        <f aca="false">IF(N42&lt;=48,T42* 48,T42* 72)</f>
        <v>32.1338893793415</v>
      </c>
      <c r="V42" s="139" t="n">
        <v>-23.0555175346394</v>
      </c>
      <c r="W42" s="140" t="n">
        <v>-20.5015371074412</v>
      </c>
      <c r="X42" s="141" t="s">
        <v>106</v>
      </c>
      <c r="Y42" s="142" t="n">
        <f aca="false">((V42/1000+1)*0.0112372)/((V42/1000+1)*0.0112372+1)</f>
        <v>0.0108589101142107</v>
      </c>
      <c r="Z42" s="142" t="n">
        <f aca="false">((W42/1000+1)*0.0112372)/((W42/1000+1)*0.0112372+1)</f>
        <v>0.0108869889975928</v>
      </c>
      <c r="AA42" s="142" t="str">
        <f aca="false">IF(ISNUMBER(X42),((X42/1000+1)*0.0112372)/((X42/1000+1)*0.0112372+1),"")</f>
        <v/>
      </c>
      <c r="AB42" s="143" t="str">
        <f aca="false">IF(ISNUMBER(AA42),(Y42-Z42)/(AA42-Z42),"")</f>
        <v/>
      </c>
      <c r="AC42" s="143" t="str">
        <f aca="false">IF(ISNUMBER(AB42),1-AB42,"")</f>
        <v/>
      </c>
      <c r="AD42" s="144" t="str">
        <f aca="false">IF(ISNUMBER(AB42),AB42*T42,"")</f>
        <v/>
      </c>
      <c r="AE42" s="144" t="n">
        <f aca="false">IF(ISNUMBER(AC42),AC42*T42,T42)</f>
        <v>0.669456028736281</v>
      </c>
      <c r="AF42" s="102"/>
      <c r="AG42" s="145" t="str">
        <f aca="false">IF(ISNUMBER(AD42),U42*AB42,"")</f>
        <v/>
      </c>
      <c r="AH42" s="146" t="n">
        <f aca="false">IF(ISNUMBER(AC42),AC42*U42,U42)</f>
        <v>32.1338893793415</v>
      </c>
      <c r="AI42" s="102"/>
      <c r="AJ42" s="103" t="s">
        <v>406</v>
      </c>
      <c r="AK42" s="136" t="n">
        <f aca="false">SUMIF($AJ$5:$AJ$1444,AJ42,AG$5:AG$1444)</f>
        <v>0</v>
      </c>
      <c r="AL42" s="136" t="n">
        <f aca="false">SUMIF($AJ$5:$AJ$1444,$AJ42,AH$5:AH$1444)</f>
        <v>321.388950094676</v>
      </c>
      <c r="AM42" s="136" t="n">
        <f aca="false">SUMIF($AJ$5:$AJ$1444,$AJ42,AI$5:AI$1444)</f>
        <v>0</v>
      </c>
      <c r="AN42" s="147" t="s">
        <v>407</v>
      </c>
      <c r="AO42" s="145" t="n">
        <f aca="false">SUMIF($AN$5:$AN$1444,$AN42,AG$5:AG$1444)</f>
        <v>0</v>
      </c>
      <c r="AP42" s="145" t="n">
        <f aca="false">SUMIF($AN$5:$AN$1444,$AN42,AH$5:AH$1444)</f>
        <v>81.0040553808711</v>
      </c>
      <c r="AQ42" s="145" t="n">
        <f aca="false">SUMIF($AN$5:$AN$1444,$AN42,AI$5:AI$1444)</f>
        <v>0</v>
      </c>
    </row>
    <row r="43" customFormat="false" ht="15" hidden="false" customHeight="false" outlineLevel="0" collapsed="false">
      <c r="A43" s="115" t="s">
        <v>318</v>
      </c>
      <c r="B43" s="0" t="s">
        <v>319</v>
      </c>
      <c r="C43" s="90" t="n">
        <f aca="false">C42</f>
        <v>1</v>
      </c>
      <c r="D43" s="90" t="n">
        <f aca="false">D42</f>
        <v>1</v>
      </c>
      <c r="E43" s="90" t="s">
        <v>403</v>
      </c>
      <c r="F43" s="90" t="n">
        <v>3</v>
      </c>
      <c r="G43" s="130" t="s">
        <v>321</v>
      </c>
      <c r="H43" s="130" t="s">
        <v>322</v>
      </c>
      <c r="I43" s="130" t="s">
        <v>322</v>
      </c>
      <c r="J43" s="131" t="n">
        <v>41836</v>
      </c>
      <c r="K43" s="132" t="s">
        <v>323</v>
      </c>
      <c r="L43" s="131" t="n">
        <v>41838</v>
      </c>
      <c r="M43" s="108" t="s">
        <v>324</v>
      </c>
      <c r="N43" s="134" t="n">
        <v>45.0333333333333</v>
      </c>
      <c r="O43" s="134" t="n">
        <v>40</v>
      </c>
      <c r="P43" s="135" t="n">
        <v>0.0481666666666667</v>
      </c>
      <c r="Q43" s="134" t="n">
        <v>423.049444230769</v>
      </c>
      <c r="R43" s="134" t="n">
        <v>4811.96442956522</v>
      </c>
      <c r="S43" s="136" t="n">
        <f aca="false">R43-Q43</f>
        <v>4388.91498533445</v>
      </c>
      <c r="T43" s="137" t="n">
        <f aca="false">((S43/1000000)*(0.473-P43))*0.8/(0.08206*296)*1000000/(O43*N43)*12</f>
        <v>0.409100186336682</v>
      </c>
      <c r="U43" s="138" t="n">
        <f aca="false">IF(N43&lt;=48,T43* 48,T43* 72)</f>
        <v>19.6368089441607</v>
      </c>
      <c r="V43" s="139" t="n">
        <v>-25.7233147514873</v>
      </c>
      <c r="W43" s="140" t="n">
        <v>-20.5015371074412</v>
      </c>
      <c r="X43" s="141" t="s">
        <v>106</v>
      </c>
      <c r="Y43" s="142" t="n">
        <f aca="false">((V43/1000+1)*0.0112372)/((V43/1000+1)*0.0112372+1)</f>
        <v>0.0108295782078076</v>
      </c>
      <c r="Z43" s="142" t="n">
        <f aca="false">((W43/1000+1)*0.0112372)/((W43/1000+1)*0.0112372+1)</f>
        <v>0.0108869889975928</v>
      </c>
      <c r="AA43" s="142" t="str">
        <f aca="false">IF(ISNUMBER(X43),((X43/1000+1)*0.0112372)/((X43/1000+1)*0.0112372+1),"")</f>
        <v/>
      </c>
      <c r="AB43" s="143" t="str">
        <f aca="false">IF(ISNUMBER(AA43),(Y43-Z43)/(AA43-Z43),"")</f>
        <v/>
      </c>
      <c r="AC43" s="143" t="str">
        <f aca="false">IF(ISNUMBER(AB43),1-AB43,"")</f>
        <v/>
      </c>
      <c r="AD43" s="144" t="str">
        <f aca="false">IF(ISNUMBER(AB43),AB43*T43,"")</f>
        <v/>
      </c>
      <c r="AE43" s="144" t="n">
        <f aca="false">IF(ISNUMBER(AC43),AC43*T43,T43)</f>
        <v>0.409100186336682</v>
      </c>
      <c r="AF43" s="102"/>
      <c r="AG43" s="145" t="str">
        <f aca="false">IF(ISNUMBER(AD43),U43*AB43,"")</f>
        <v/>
      </c>
      <c r="AH43" s="146" t="n">
        <f aca="false">IF(ISNUMBER(AC43),AC43*U43,U43)</f>
        <v>19.6368089441607</v>
      </c>
      <c r="AI43" s="102"/>
      <c r="AJ43" s="103" t="s">
        <v>408</v>
      </c>
      <c r="AK43" s="136" t="n">
        <f aca="false">SUMIF($AJ$5:$AJ$1444,AJ43,AG$5:AG$1444)</f>
        <v>0</v>
      </c>
      <c r="AL43" s="136" t="n">
        <f aca="false">SUMIF($AJ$5:$AJ$1444,$AJ43,AH$5:AH$1444)</f>
        <v>248.812316214039</v>
      </c>
      <c r="AM43" s="136" t="n">
        <f aca="false">SUMIF($AJ$5:$AJ$1444,$AJ43,AI$5:AI$1444)</f>
        <v>0</v>
      </c>
      <c r="AN43" s="147" t="s">
        <v>409</v>
      </c>
      <c r="AO43" s="145" t="n">
        <f aca="false">SUMIF($AN$5:$AN$1444,$AN43,AG$5:AG$1444)</f>
        <v>0</v>
      </c>
      <c r="AP43" s="145" t="n">
        <f aca="false">SUMIF($AN$5:$AN$1444,$AN43,AH$5:AH$1444)</f>
        <v>54.7294625313717</v>
      </c>
      <c r="AQ43" s="145" t="n">
        <f aca="false">SUMIF($AN$5:$AN$1444,$AN43,AI$5:AI$1444)</f>
        <v>0</v>
      </c>
    </row>
    <row r="44" customFormat="false" ht="15" hidden="false" customHeight="false" outlineLevel="0" collapsed="false">
      <c r="A44" s="115" t="s">
        <v>318</v>
      </c>
      <c r="B44" s="0" t="s">
        <v>319</v>
      </c>
      <c r="C44" s="90" t="n">
        <f aca="false">C43</f>
        <v>1</v>
      </c>
      <c r="D44" s="90" t="n">
        <f aca="false">D43</f>
        <v>1</v>
      </c>
      <c r="E44" s="90" t="s">
        <v>403</v>
      </c>
      <c r="F44" s="90" t="n">
        <v>4</v>
      </c>
      <c r="G44" s="130" t="s">
        <v>321</v>
      </c>
      <c r="H44" s="130" t="s">
        <v>322</v>
      </c>
      <c r="I44" s="130" t="s">
        <v>322</v>
      </c>
      <c r="J44" s="131" t="n">
        <v>41836</v>
      </c>
      <c r="K44" s="132" t="s">
        <v>323</v>
      </c>
      <c r="L44" s="131" t="n">
        <v>41838</v>
      </c>
      <c r="M44" s="108" t="s">
        <v>324</v>
      </c>
      <c r="N44" s="134" t="n">
        <v>45.0333333333333</v>
      </c>
      <c r="O44" s="134" t="n">
        <v>40</v>
      </c>
      <c r="P44" s="135" t="n">
        <v>0.0481666666666667</v>
      </c>
      <c r="Q44" s="134" t="n">
        <v>423.049444230769</v>
      </c>
      <c r="R44" s="134" t="n">
        <v>4948.03161956522</v>
      </c>
      <c r="S44" s="136" t="n">
        <f aca="false">R44-Q44</f>
        <v>4524.98217533445</v>
      </c>
      <c r="T44" s="137" t="n">
        <f aca="false">((S44/1000000)*(0.473-P44))*0.8/(0.08206*296)*1000000/(O44*N44)*12</f>
        <v>0.421783301176982</v>
      </c>
      <c r="U44" s="138" t="n">
        <f aca="false">IF(N44&lt;=48,T44* 48,T44* 72)</f>
        <v>20.2455984564951</v>
      </c>
      <c r="V44" s="139" t="n">
        <v>-24.021909525085</v>
      </c>
      <c r="W44" s="140" t="n">
        <v>-20.5015371074412</v>
      </c>
      <c r="X44" s="141" t="s">
        <v>106</v>
      </c>
      <c r="Y44" s="142" t="n">
        <f aca="false">((V44/1000+1)*0.0112372)/((V44/1000+1)*0.0112372+1)</f>
        <v>0.0108482850250314</v>
      </c>
      <c r="Z44" s="142" t="n">
        <f aca="false">((W44/1000+1)*0.0112372)/((W44/1000+1)*0.0112372+1)</f>
        <v>0.0108869889975928</v>
      </c>
      <c r="AA44" s="142" t="str">
        <f aca="false">IF(ISNUMBER(X44),((X44/1000+1)*0.0112372)/((X44/1000+1)*0.0112372+1),"")</f>
        <v/>
      </c>
      <c r="AB44" s="143" t="str">
        <f aca="false">IF(ISNUMBER(AA44),(Y44-Z44)/(AA44-Z44),"")</f>
        <v/>
      </c>
      <c r="AC44" s="143" t="str">
        <f aca="false">IF(ISNUMBER(AB44),1-AB44,"")</f>
        <v/>
      </c>
      <c r="AD44" s="144" t="str">
        <f aca="false">IF(ISNUMBER(AB44),AB44*T44,"")</f>
        <v/>
      </c>
      <c r="AE44" s="144" t="n">
        <f aca="false">IF(ISNUMBER(AC44),AC44*T44,T44)</f>
        <v>0.421783301176982</v>
      </c>
      <c r="AF44" s="102"/>
      <c r="AG44" s="145" t="str">
        <f aca="false">IF(ISNUMBER(AD44),U44*AB44,"")</f>
        <v/>
      </c>
      <c r="AH44" s="146" t="n">
        <f aca="false">IF(ISNUMBER(AC44),AC44*U44,U44)</f>
        <v>20.2455984564951</v>
      </c>
      <c r="AI44" s="102"/>
      <c r="AJ44" s="103" t="s">
        <v>410</v>
      </c>
      <c r="AK44" s="136" t="n">
        <f aca="false">SUMIF($AJ$5:$AJ$1444,AJ44,AG$5:AG$1444)</f>
        <v>0</v>
      </c>
      <c r="AL44" s="136" t="n">
        <f aca="false">SUMIF($AJ$5:$AJ$1444,$AJ44,AH$5:AH$1444)</f>
        <v>251.345026517748</v>
      </c>
      <c r="AM44" s="136" t="n">
        <f aca="false">SUMIF($AJ$5:$AJ$1444,$AJ44,AI$5:AI$1444)</f>
        <v>0</v>
      </c>
      <c r="AN44" s="147" t="s">
        <v>411</v>
      </c>
      <c r="AO44" s="145" t="n">
        <f aca="false">SUMIF($AN$5:$AN$1444,$AN44,AG$5:AG$1444)</f>
        <v>0</v>
      </c>
      <c r="AP44" s="145" t="n">
        <f aca="false">SUMIF($AN$5:$AN$1444,$AN44,AH$5:AH$1444)</f>
        <v>55.5858798393391</v>
      </c>
      <c r="AQ44" s="145" t="n">
        <f aca="false">SUMIF($AN$5:$AN$1444,$AN44,AI$5:AI$1444)</f>
        <v>0</v>
      </c>
    </row>
    <row r="45" customFormat="false" ht="15" hidden="false" customHeight="false" outlineLevel="0" collapsed="false">
      <c r="A45" s="115" t="s">
        <v>318</v>
      </c>
      <c r="B45" s="0" t="s">
        <v>319</v>
      </c>
      <c r="C45" s="90" t="n">
        <f aca="false">C44</f>
        <v>1</v>
      </c>
      <c r="D45" s="90" t="n">
        <f aca="false">D44</f>
        <v>1</v>
      </c>
      <c r="E45" s="90" t="s">
        <v>403</v>
      </c>
      <c r="F45" s="90" t="n">
        <v>1</v>
      </c>
      <c r="G45" s="130" t="s">
        <v>333</v>
      </c>
      <c r="H45" s="130" t="s">
        <v>334</v>
      </c>
      <c r="I45" s="148" t="s">
        <v>335</v>
      </c>
      <c r="J45" s="131" t="n">
        <v>41836</v>
      </c>
      <c r="K45" s="132" t="s">
        <v>323</v>
      </c>
      <c r="L45" s="131" t="n">
        <v>41838</v>
      </c>
      <c r="M45" s="108" t="s">
        <v>324</v>
      </c>
      <c r="N45" s="134" t="n">
        <v>45.0333333333333</v>
      </c>
      <c r="O45" s="134" t="n">
        <v>40</v>
      </c>
      <c r="P45" s="135" t="n">
        <v>0.0481666666666667</v>
      </c>
      <c r="Q45" s="134" t="n">
        <v>423.049444230769</v>
      </c>
      <c r="R45" s="134" t="n">
        <v>29385.7732295652</v>
      </c>
      <c r="S45" s="136" t="n">
        <f aca="false">R45-Q45</f>
        <v>28962.7237853344</v>
      </c>
      <c r="T45" s="137" t="n">
        <f aca="false">((S45/1000000)*(0.473-P45))*0.8/(0.08206*296)*1000000/(O45*N45)*12</f>
        <v>2.6996776508523</v>
      </c>
      <c r="U45" s="138" t="n">
        <f aca="false">IF(N45&lt;=48,T45* 48,T45* 72)</f>
        <v>129.584527240911</v>
      </c>
      <c r="V45" s="139" t="n">
        <v>977.968736898746</v>
      </c>
      <c r="W45" s="140" t="n">
        <v>-20.5015371074412</v>
      </c>
      <c r="X45" s="141" t="n">
        <v>1159</v>
      </c>
      <c r="Y45" s="142" t="n">
        <f aca="false">((V45/1000+1)*0.0112372)/((V45/1000+1)*0.0112372+1)</f>
        <v>0.0217435403099006</v>
      </c>
      <c r="Z45" s="142" t="n">
        <f aca="false">((W45/1000+1)*0.0112372)/((W45/1000+1)*0.0112372+1)</f>
        <v>0.0108869889975928</v>
      </c>
      <c r="AA45" s="142" t="n">
        <f aca="false">IF(ISNUMBER(X45),((X45/1000+1)*0.0112372)/((X45/1000+1)*0.0112372+1),"")</f>
        <v>0.0236864549961338</v>
      </c>
      <c r="AB45" s="143" t="n">
        <f aca="false">IF(ISNUMBER(AA45),(Y45-Y41)/(AA45-Y41),"")</f>
        <v>0.848855951409651</v>
      </c>
      <c r="AC45" s="143" t="n">
        <f aca="false">IF(ISNUMBER(AB45),1-AB45,"")</f>
        <v>0.151144048590349</v>
      </c>
      <c r="AD45" s="144" t="n">
        <f aca="false">IF(ISNUMBER(AB45),AB45*T45,"")</f>
        <v>2.2916374408136</v>
      </c>
      <c r="AE45" s="144" t="n">
        <f aca="false">IF(ISNUMBER(AC45),AC45*T45,T45)</f>
        <v>0.408040210038701</v>
      </c>
      <c r="AF45" s="149" t="n">
        <f aca="false">IF(ISNUMBER(AD45),AE45-AE41,"")</f>
        <v>-0.227024843061463</v>
      </c>
      <c r="AG45" s="145" t="n">
        <f aca="false">IF(ISNUMBER(AD45),U45*AB45,"")</f>
        <v>109.998597159053</v>
      </c>
      <c r="AH45" s="146" t="n">
        <f aca="false">IF(ISNUMBER(AC45),AC45*U45,U45)</f>
        <v>19.5859300818576</v>
      </c>
      <c r="AI45" s="145" t="n">
        <f aca="false">AH45-AH41</f>
        <v>-10.8971924669502</v>
      </c>
      <c r="AJ45" s="103" t="s">
        <v>412</v>
      </c>
      <c r="AK45" s="136" t="n">
        <f aca="false">SUMIF($AJ$5:$AJ$1444,AJ45,AG$5:AG$1444)</f>
        <v>917.148630815279</v>
      </c>
      <c r="AL45" s="136" t="n">
        <f aca="false">SUMIF($AJ$5:$AJ$1444,$AJ45,AH$5:AH$1444)</f>
        <v>310.045793985568</v>
      </c>
      <c r="AM45" s="136" t="n">
        <f aca="false">SUMIF($AJ$5:$AJ$1444,$AJ45,AI$5:AI$1444)</f>
        <v>-22.2097852357678</v>
      </c>
      <c r="AN45" s="147" t="s">
        <v>413</v>
      </c>
      <c r="AO45" s="145" t="n">
        <f aca="false">SUMIF($AN$5:$AN$1444,$AN45,AG$5:AG$1444)</f>
        <v>154.665117573869</v>
      </c>
      <c r="AP45" s="145" t="n">
        <f aca="false">SUMIF($AN$5:$AN$1444,$AN45,AH$5:AH$1444)</f>
        <v>56.625623835417</v>
      </c>
      <c r="AQ45" s="145" t="n">
        <f aca="false">SUMIF($AN$5:$AN$1444,$AN45,AI$5:AI$1444)</f>
        <v>-23.8162292428605</v>
      </c>
    </row>
    <row r="46" customFormat="false" ht="15" hidden="false" customHeight="false" outlineLevel="0" collapsed="false">
      <c r="A46" s="115" t="s">
        <v>318</v>
      </c>
      <c r="B46" s="0" t="s">
        <v>319</v>
      </c>
      <c r="C46" s="90" t="n">
        <f aca="false">C45</f>
        <v>1</v>
      </c>
      <c r="D46" s="90" t="n">
        <f aca="false">D45</f>
        <v>1</v>
      </c>
      <c r="E46" s="90" t="s">
        <v>403</v>
      </c>
      <c r="F46" s="90" t="n">
        <v>2</v>
      </c>
      <c r="G46" s="130" t="s">
        <v>333</v>
      </c>
      <c r="H46" s="130" t="s">
        <v>334</v>
      </c>
      <c r="I46" s="148" t="s">
        <v>335</v>
      </c>
      <c r="J46" s="131" t="n">
        <v>41836</v>
      </c>
      <c r="K46" s="132" t="s">
        <v>323</v>
      </c>
      <c r="L46" s="131" t="n">
        <v>41838</v>
      </c>
      <c r="M46" s="108" t="s">
        <v>324</v>
      </c>
      <c r="N46" s="134" t="n">
        <v>45.0333333333333</v>
      </c>
      <c r="O46" s="134" t="n">
        <v>40</v>
      </c>
      <c r="P46" s="135" t="n">
        <v>0.0481666666666667</v>
      </c>
      <c r="Q46" s="134" t="n">
        <v>423.049444230769</v>
      </c>
      <c r="R46" s="134" t="n">
        <v>34908.9373295652</v>
      </c>
      <c r="S46" s="136" t="n">
        <f aca="false">R46-Q46</f>
        <v>34485.8878853345</v>
      </c>
      <c r="T46" s="137" t="n">
        <f aca="false">((S46/1000000)*(0.473-P46))*0.8/(0.08206*296)*1000000/(O46*N46)*12</f>
        <v>3.21450363176747</v>
      </c>
      <c r="U46" s="138" t="n">
        <f aca="false">IF(N46&lt;=48,T46* 48,T46* 72)</f>
        <v>154.296174324839</v>
      </c>
      <c r="V46" s="139" t="n">
        <v>963.818728885725</v>
      </c>
      <c r="W46" s="140" t="n">
        <v>-20.5015371074412</v>
      </c>
      <c r="X46" s="141" t="n">
        <v>1159</v>
      </c>
      <c r="Y46" s="142" t="n">
        <f aca="false">((V46/1000+1)*0.0112372)/((V46/1000+1)*0.0112372+1)</f>
        <v>0.0215913497186035</v>
      </c>
      <c r="Z46" s="142" t="n">
        <f aca="false">((W46/1000+1)*0.0112372)/((W46/1000+1)*0.0112372+1)</f>
        <v>0.0108869889975928</v>
      </c>
      <c r="AA46" s="142" t="n">
        <f aca="false">IF(ISNUMBER(X46),((X46/1000+1)*0.0112372)/((X46/1000+1)*0.0112372+1),"")</f>
        <v>0.0236864549961338</v>
      </c>
      <c r="AB46" s="143" t="n">
        <f aca="false">IF(ISNUMBER(AA46),(Y46-Y42)/(AA46-Y42),"")</f>
        <v>0.836671374232899</v>
      </c>
      <c r="AC46" s="143" t="n">
        <f aca="false">IF(ISNUMBER(AB46),1-AB46,"")</f>
        <v>0.163328625767102</v>
      </c>
      <c r="AD46" s="144" t="n">
        <f aca="false">IF(ISNUMBER(AB46),AB46*T46,"")</f>
        <v>2.68948317106753</v>
      </c>
      <c r="AE46" s="144" t="n">
        <f aca="false">IF(ISNUMBER(AC46),AC46*T46,T46)</f>
        <v>0.525020460699938</v>
      </c>
      <c r="AF46" s="149" t="n">
        <f aca="false">IF(ISNUMBER(AD46),AE46-AE42,"")</f>
        <v>-0.144435568036344</v>
      </c>
      <c r="AG46" s="145" t="n">
        <f aca="false">IF(ISNUMBER(AD46),U46*AB46,"")</f>
        <v>129.095192211242</v>
      </c>
      <c r="AH46" s="146" t="n">
        <f aca="false">IF(ISNUMBER(AC46),AC46*U46,U46)</f>
        <v>25.200982113597</v>
      </c>
      <c r="AI46" s="145" t="n">
        <f aca="false">AH46-AH42</f>
        <v>-6.93290726574449</v>
      </c>
      <c r="AJ46" s="103" t="s">
        <v>414</v>
      </c>
      <c r="AK46" s="136" t="n">
        <f aca="false">SUMIF($AJ$5:$AJ$1444,AJ46,AG$5:AG$1444)</f>
        <v>944.939727017512</v>
      </c>
      <c r="AL46" s="136" t="n">
        <f aca="false">SUMIF($AJ$5:$AJ$1444,$AJ46,AH$5:AH$1444)</f>
        <v>306.5059462689</v>
      </c>
      <c r="AM46" s="136" t="n">
        <f aca="false">SUMIF($AJ$5:$AJ$1444,$AJ46,AI$5:AI$1444)</f>
        <v>-14.8830038257762</v>
      </c>
      <c r="AN46" s="147" t="s">
        <v>415</v>
      </c>
      <c r="AO46" s="145" t="n">
        <f aca="false">SUMIF($AN$5:$AN$1444,$AN46,AG$5:AG$1444)</f>
        <v>182.991991637492</v>
      </c>
      <c r="AP46" s="145" t="n">
        <f aca="false">SUMIF($AN$5:$AN$1444,$AN46,AH$5:AH$1444)</f>
        <v>69.5856032449062</v>
      </c>
      <c r="AQ46" s="145" t="n">
        <f aca="false">SUMIF($AN$5:$AN$1444,$AN46,AI$5:AI$1444)</f>
        <v>-11.4184521359649</v>
      </c>
    </row>
    <row r="47" customFormat="false" ht="15" hidden="false" customHeight="false" outlineLevel="0" collapsed="false">
      <c r="A47" s="115" t="s">
        <v>318</v>
      </c>
      <c r="B47" s="0" t="s">
        <v>319</v>
      </c>
      <c r="C47" s="90" t="n">
        <f aca="false">C46</f>
        <v>1</v>
      </c>
      <c r="D47" s="90" t="n">
        <f aca="false">D46</f>
        <v>1</v>
      </c>
      <c r="E47" s="90" t="s">
        <v>403</v>
      </c>
      <c r="F47" s="90" t="n">
        <v>3</v>
      </c>
      <c r="G47" s="130" t="s">
        <v>333</v>
      </c>
      <c r="H47" s="130" t="s">
        <v>334</v>
      </c>
      <c r="I47" s="148" t="s">
        <v>335</v>
      </c>
      <c r="J47" s="131" t="n">
        <v>41836</v>
      </c>
      <c r="K47" s="132" t="s">
        <v>323</v>
      </c>
      <c r="L47" s="131" t="n">
        <v>41838</v>
      </c>
      <c r="M47" s="108" t="s">
        <v>324</v>
      </c>
      <c r="N47" s="134" t="n">
        <v>45.0333333333333</v>
      </c>
      <c r="O47" s="134" t="n">
        <v>40</v>
      </c>
      <c r="P47" s="135" t="n">
        <v>0.0481666666666667</v>
      </c>
      <c r="Q47" s="134" t="n">
        <v>423.049444230769</v>
      </c>
      <c r="R47" s="134" t="n">
        <v>29739.8698295652</v>
      </c>
      <c r="S47" s="136" t="n">
        <f aca="false">R47-Q47</f>
        <v>29316.8203853344</v>
      </c>
      <c r="T47" s="137" t="n">
        <f aca="false">((S47/1000000)*(0.473-P47))*0.8/(0.08206*296)*1000000/(O47*N47)*12</f>
        <v>2.7326837549863</v>
      </c>
      <c r="U47" s="138" t="n">
        <f aca="false">IF(N47&lt;=48,T47* 48,T47* 72)</f>
        <v>131.168820239342</v>
      </c>
      <c r="V47" s="139" t="n">
        <v>1047.24802277388</v>
      </c>
      <c r="W47" s="140" t="n">
        <v>-20.5015371074412</v>
      </c>
      <c r="X47" s="141" t="n">
        <v>1159</v>
      </c>
      <c r="Y47" s="142" t="n">
        <f aca="false">((V47/1000+1)*0.0112372)/((V47/1000+1)*0.0112372+1)</f>
        <v>0.0224879916884171</v>
      </c>
      <c r="Z47" s="142" t="n">
        <f aca="false">((W47/1000+1)*0.0112372)/((W47/1000+1)*0.0112372+1)</f>
        <v>0.0108869889975928</v>
      </c>
      <c r="AA47" s="142" t="n">
        <f aca="false">IF(ISNUMBER(X47),((X47/1000+1)*0.0112372)/((X47/1000+1)*0.0112372+1),"")</f>
        <v>0.0236864549961338</v>
      </c>
      <c r="AB47" s="143" t="n">
        <f aca="false">IF(ISNUMBER(AA47),(Y47-Y43)/(AA47-Y43),"")</f>
        <v>0.906784258148539</v>
      </c>
      <c r="AC47" s="143" t="n">
        <f aca="false">IF(ISNUMBER(AB47),1-AB47,"")</f>
        <v>0.0932157418514614</v>
      </c>
      <c r="AD47" s="144" t="n">
        <f aca="false">IF(ISNUMBER(AB47),AB47*T47,"")</f>
        <v>2.47795461151981</v>
      </c>
      <c r="AE47" s="144" t="n">
        <f aca="false">IF(ISNUMBER(AC47),AC47*T47,T47)</f>
        <v>0.254729143466485</v>
      </c>
      <c r="AF47" s="149" t="n">
        <f aca="false">IF(ISNUMBER(AD47),AE47-AE43,"")</f>
        <v>-0.154371042870197</v>
      </c>
      <c r="AG47" s="145" t="n">
        <f aca="false">IF(ISNUMBER(AD47),U47*AB47,"")</f>
        <v>118.941821352951</v>
      </c>
      <c r="AH47" s="146" t="n">
        <f aca="false">IF(ISNUMBER(AC47),AC47*U47,U47)</f>
        <v>12.2269988863913</v>
      </c>
      <c r="AI47" s="145" t="n">
        <f aca="false">AH47-AH43</f>
        <v>-7.40981005776947</v>
      </c>
      <c r="AJ47" s="103" t="s">
        <v>416</v>
      </c>
      <c r="AK47" s="136" t="n">
        <f aca="false">SUMIF($AJ$5:$AJ$1444,AJ47,AG$5:AG$1444)</f>
        <v>1017.75571579383</v>
      </c>
      <c r="AL47" s="136" t="n">
        <f aca="false">SUMIF($AJ$5:$AJ$1444,$AJ47,AH$5:AH$1444)</f>
        <v>176.023327531889</v>
      </c>
      <c r="AM47" s="136" t="n">
        <f aca="false">SUMIF($AJ$5:$AJ$1444,$AJ47,AI$5:AI$1444)</f>
        <v>-72.7889886821497</v>
      </c>
      <c r="AN47" s="147" t="s">
        <v>417</v>
      </c>
      <c r="AO47" s="145" t="n">
        <f aca="false">SUMIF($AN$5:$AN$1444,$AN47,AG$5:AG$1444)</f>
        <v>164.351628471531</v>
      </c>
      <c r="AP47" s="145" t="n">
        <f aca="false">SUMIF($AN$5:$AN$1444,$AN47,AH$5:AH$1444)</f>
        <v>32.0939066222292</v>
      </c>
      <c r="AQ47" s="145" t="n">
        <f aca="false">SUMIF($AN$5:$AN$1444,$AN47,AI$5:AI$1444)</f>
        <v>-22.6355559091424</v>
      </c>
    </row>
    <row r="48" customFormat="false" ht="15" hidden="false" customHeight="false" outlineLevel="0" collapsed="false">
      <c r="A48" s="115" t="s">
        <v>318</v>
      </c>
      <c r="B48" s="0" t="s">
        <v>319</v>
      </c>
      <c r="C48" s="90" t="n">
        <f aca="false">C47</f>
        <v>1</v>
      </c>
      <c r="D48" s="90" t="n">
        <f aca="false">D47</f>
        <v>1</v>
      </c>
      <c r="E48" s="90" t="s">
        <v>403</v>
      </c>
      <c r="F48" s="90" t="n">
        <v>4</v>
      </c>
      <c r="G48" s="130" t="s">
        <v>333</v>
      </c>
      <c r="H48" s="130" t="s">
        <v>334</v>
      </c>
      <c r="I48" s="148" t="s">
        <v>335</v>
      </c>
      <c r="J48" s="131" t="n">
        <v>41836</v>
      </c>
      <c r="K48" s="132" t="s">
        <v>323</v>
      </c>
      <c r="L48" s="131" t="n">
        <v>41838</v>
      </c>
      <c r="M48" s="108" t="s">
        <v>324</v>
      </c>
      <c r="N48" s="134" t="n">
        <v>45.0333333333333</v>
      </c>
      <c r="O48" s="134" t="n">
        <v>40</v>
      </c>
      <c r="P48" s="135" t="n">
        <v>0.0481666666666667</v>
      </c>
      <c r="Q48" s="134" t="n">
        <v>423.049444230769</v>
      </c>
      <c r="R48" s="134" t="n">
        <v>30197.9668295652</v>
      </c>
      <c r="S48" s="136" t="n">
        <f aca="false">R48-Q48</f>
        <v>29774.9173853344</v>
      </c>
      <c r="T48" s="137" t="n">
        <f aca="false">((S48/1000000)*(0.473-P48))*0.8/(0.08206*296)*1000000/(O48*N48)*12</f>
        <v>2.77538395963517</v>
      </c>
      <c r="U48" s="138" t="n">
        <f aca="false">IF(N48&lt;=48,T48* 48,T48* 72)</f>
        <v>133.218430062488</v>
      </c>
      <c r="V48" s="139" t="n">
        <v>1024.20523970919</v>
      </c>
      <c r="W48" s="140" t="n">
        <v>-20.5015371074412</v>
      </c>
      <c r="X48" s="141" t="n">
        <v>1159</v>
      </c>
      <c r="Y48" s="142" t="n">
        <f aca="false">((V48/1000+1)*0.0112372)/((V48/1000+1)*0.0112372+1)</f>
        <v>0.0222405076558953</v>
      </c>
      <c r="Z48" s="142" t="n">
        <f aca="false">((W48/1000+1)*0.0112372)/((W48/1000+1)*0.0112372+1)</f>
        <v>0.0108869889975928</v>
      </c>
      <c r="AA48" s="142" t="n">
        <f aca="false">IF(ISNUMBER(X48),((X48/1000+1)*0.0112372)/((X48/1000+1)*0.0112372+1),"")</f>
        <v>0.0236864549961338</v>
      </c>
      <c r="AB48" s="143" t="n">
        <f aca="false">IF(ISNUMBER(AA48),(Y48-Y44)/(AA48-Y44),"")</f>
        <v>0.887371226312382</v>
      </c>
      <c r="AC48" s="143" t="n">
        <f aca="false">IF(ISNUMBER(AB48),1-AB48,"")</f>
        <v>0.112628773687618</v>
      </c>
      <c r="AD48" s="144" t="n">
        <f aca="false">IF(ISNUMBER(AB48),AB48*T48,"")</f>
        <v>2.46279586774917</v>
      </c>
      <c r="AE48" s="144" t="n">
        <f aca="false">IF(ISNUMBER(AC48),AC48*T48,T48)</f>
        <v>0.312588091885994</v>
      </c>
      <c r="AF48" s="149" t="n">
        <f aca="false">IF(ISNUMBER(AD48),AE48-AE44,"")</f>
        <v>-0.109195209290988</v>
      </c>
      <c r="AG48" s="145" t="n">
        <f aca="false">IF(ISNUMBER(AD48),U48*AB48,"")</f>
        <v>118.21420165196</v>
      </c>
      <c r="AH48" s="146" t="n">
        <f aca="false">IF(ISNUMBER(AC48),AC48*U48,U48)</f>
        <v>15.0042284105277</v>
      </c>
      <c r="AI48" s="145" t="n">
        <f aca="false">AH48-AH44</f>
        <v>-5.24137004596741</v>
      </c>
      <c r="AJ48" s="103" t="s">
        <v>418</v>
      </c>
      <c r="AK48" s="136" t="n">
        <f aca="false">SUMIF($AJ$5:$AJ$1444,AJ48,AG$5:AG$1444)</f>
        <v>985.487798086026</v>
      </c>
      <c r="AL48" s="136" t="n">
        <f aca="false">SUMIF($AJ$5:$AJ$1444,$AJ48,AH$5:AH$1444)</f>
        <v>192.28878101359</v>
      </c>
      <c r="AM48" s="136" t="n">
        <f aca="false">SUMIF($AJ$5:$AJ$1444,$AJ48,AI$5:AI$1444)</f>
        <v>-59.0562455041573</v>
      </c>
      <c r="AN48" s="147" t="s">
        <v>419</v>
      </c>
      <c r="AO48" s="145" t="n">
        <f aca="false">SUMIF($AN$5:$AN$1444,$AN48,AG$5:AG$1444)</f>
        <v>161.343999892683</v>
      </c>
      <c r="AP48" s="145" t="n">
        <f aca="false">SUMIF($AN$5:$AN$1444,$AN48,AH$5:AH$1444)</f>
        <v>37.753367342013</v>
      </c>
      <c r="AQ48" s="145" t="n">
        <f aca="false">SUMIF($AN$5:$AN$1444,$AN48,AI$5:AI$1444)</f>
        <v>-17.832512497326</v>
      </c>
    </row>
    <row r="49" customFormat="false" ht="15" hidden="false" customHeight="false" outlineLevel="0" collapsed="false">
      <c r="A49" s="115" t="s">
        <v>318</v>
      </c>
      <c r="B49" s="0" t="s">
        <v>319</v>
      </c>
      <c r="C49" s="90" t="n">
        <f aca="false">C48</f>
        <v>1</v>
      </c>
      <c r="D49" s="90" t="n">
        <f aca="false">D48</f>
        <v>1</v>
      </c>
      <c r="E49" s="90" t="s">
        <v>403</v>
      </c>
      <c r="F49" s="90" t="n">
        <v>1</v>
      </c>
      <c r="G49" s="130" t="s">
        <v>344</v>
      </c>
      <c r="H49" s="130" t="s">
        <v>334</v>
      </c>
      <c r="I49" s="130" t="n">
        <v>10</v>
      </c>
      <c r="J49" s="131" t="n">
        <v>41836</v>
      </c>
      <c r="K49" s="132" t="s">
        <v>323</v>
      </c>
      <c r="L49" s="131" t="n">
        <v>41838</v>
      </c>
      <c r="M49" s="108" t="s">
        <v>324</v>
      </c>
      <c r="N49" s="134" t="n">
        <v>45.0333333333333</v>
      </c>
      <c r="O49" s="134" t="n">
        <v>40</v>
      </c>
      <c r="P49" s="135" t="n">
        <v>0.0481666666666667</v>
      </c>
      <c r="Q49" s="134" t="n">
        <v>423.049444230769</v>
      </c>
      <c r="R49" s="134" t="n">
        <v>26715.1915295652</v>
      </c>
      <c r="S49" s="136" t="n">
        <f aca="false">R49-Q49</f>
        <v>26292.1420853344</v>
      </c>
      <c r="T49" s="137" t="n">
        <f aca="false">((S49/1000000)*(0.473-P49))*0.8/(0.08206*296)*1000000/(O49*N49)*12</f>
        <v>2.45074699834524</v>
      </c>
      <c r="U49" s="138" t="n">
        <f aca="false">IF(N49&lt;=48,T49* 48,T49* 72)</f>
        <v>117.635855920572</v>
      </c>
      <c r="V49" s="139" t="n">
        <v>975.369247576525</v>
      </c>
      <c r="W49" s="140" t="n">
        <v>-20.5015371074412</v>
      </c>
      <c r="X49" s="141" t="n">
        <v>1159</v>
      </c>
      <c r="Y49" s="142" t="n">
        <f aca="false">((V49/1000+1)*0.0112372)/((V49/1000+1)*0.0112372+1)</f>
        <v>0.021715585019534</v>
      </c>
      <c r="Z49" s="142" t="n">
        <f aca="false">((W49/1000+1)*0.0112372)/((W49/1000+1)*0.0112372+1)</f>
        <v>0.0108869889975928</v>
      </c>
      <c r="AA49" s="142" t="n">
        <f aca="false">IF(ISNUMBER(X49),((X49/1000+1)*0.0112372)/((X49/1000+1)*0.0112372+1),"")</f>
        <v>0.0236864549961338</v>
      </c>
      <c r="AB49" s="143" t="n">
        <f aca="false">IF(ISNUMBER(AA49),(Y49-Y41)/(AA49-Y41),"")</f>
        <v>0.84668124152894</v>
      </c>
      <c r="AC49" s="143" t="n">
        <f aca="false">IF(ISNUMBER(AB49),1-AB49,"")</f>
        <v>0.15331875847106</v>
      </c>
      <c r="AD49" s="144" t="n">
        <f aca="false">IF(ISNUMBER(AB49),AB49*T49,"")</f>
        <v>2.07500151123227</v>
      </c>
      <c r="AE49" s="144" t="n">
        <f aca="false">IF(ISNUMBER(AC49),AC49*T49,T49)</f>
        <v>0.375745487112969</v>
      </c>
      <c r="AF49" s="149" t="n">
        <f aca="false">IF(ISNUMBER(AD49),AE49-AE41,"")</f>
        <v>-0.259319565987195</v>
      </c>
      <c r="AG49" s="145" t="n">
        <f aca="false">IF(ISNUMBER(AD49),U49*AB49,"")</f>
        <v>99.6000725391491</v>
      </c>
      <c r="AH49" s="146" t="n">
        <f aca="false">IF(ISNUMBER(AC49),AC49*U49,U49)</f>
        <v>18.0357833814225</v>
      </c>
      <c r="AI49" s="145" t="n">
        <f aca="false">AH49-AH41</f>
        <v>-12.4473391673854</v>
      </c>
      <c r="AJ49" s="103" t="s">
        <v>420</v>
      </c>
      <c r="AK49" s="136" t="n">
        <f aca="false">SUMIF($AJ$5:$AJ$1444,AJ49,AG$5:AG$1444)</f>
        <v>867.091378449118</v>
      </c>
      <c r="AL49" s="136" t="n">
        <f aca="false">SUMIF($AJ$5:$AJ$1444,$AJ49,AH$5:AH$1444)</f>
        <v>210.176931648699</v>
      </c>
      <c r="AM49" s="136" t="n">
        <f aca="false">SUMIF($AJ$5:$AJ$1444,$AJ49,AI$5:AI$1444)</f>
        <v>-122.078647572637</v>
      </c>
      <c r="AN49" s="147" t="s">
        <v>421</v>
      </c>
      <c r="AO49" s="145" t="n">
        <f aca="false">SUMIF($AN$5:$AN$1444,$AN49,AG$5:AG$1444)</f>
        <v>142.149877867711</v>
      </c>
      <c r="AP49" s="145" t="n">
        <f aca="false">SUMIF($AN$5:$AN$1444,$AN49,AH$5:AH$1444)</f>
        <v>42.7261874327531</v>
      </c>
      <c r="AQ49" s="145" t="n">
        <f aca="false">SUMIF($AN$5:$AN$1444,$AN49,AI$5:AI$1444)</f>
        <v>-37.7156656455245</v>
      </c>
    </row>
    <row r="50" customFormat="false" ht="15" hidden="false" customHeight="false" outlineLevel="0" collapsed="false">
      <c r="A50" s="115" t="s">
        <v>318</v>
      </c>
      <c r="B50" s="0" t="s">
        <v>319</v>
      </c>
      <c r="C50" s="90" t="n">
        <f aca="false">C49</f>
        <v>1</v>
      </c>
      <c r="D50" s="90" t="n">
        <f aca="false">D49</f>
        <v>1</v>
      </c>
      <c r="E50" s="90" t="s">
        <v>403</v>
      </c>
      <c r="F50" s="90" t="n">
        <v>2</v>
      </c>
      <c r="G50" s="130" t="s">
        <v>344</v>
      </c>
      <c r="H50" s="130" t="s">
        <v>334</v>
      </c>
      <c r="I50" s="130" t="n">
        <v>10</v>
      </c>
      <c r="J50" s="131" t="n">
        <v>41836</v>
      </c>
      <c r="K50" s="132" t="s">
        <v>323</v>
      </c>
      <c r="L50" s="131" t="n">
        <v>41838</v>
      </c>
      <c r="M50" s="108" t="s">
        <v>324</v>
      </c>
      <c r="N50" s="134" t="n">
        <v>45.0333333333333</v>
      </c>
      <c r="O50" s="134" t="n">
        <v>40</v>
      </c>
      <c r="P50" s="135" t="n">
        <v>0.0481666666666667</v>
      </c>
      <c r="Q50" s="134" t="n">
        <v>423.049444230769</v>
      </c>
      <c r="R50" s="134" t="n">
        <v>34755.4129295652</v>
      </c>
      <c r="S50" s="136" t="n">
        <f aca="false">R50-Q50</f>
        <v>34332.3634853345</v>
      </c>
      <c r="T50" s="137" t="n">
        <f aca="false">((S50/1000000)*(0.473-P50))*0.8/(0.08206*296)*1000000/(O50*N50)*12</f>
        <v>3.20019329291217</v>
      </c>
      <c r="U50" s="138" t="n">
        <f aca="false">IF(N50&lt;=48,T50* 48,T50* 72)</f>
        <v>153.609278059784</v>
      </c>
      <c r="V50" s="139" t="n">
        <v>932.62613410773</v>
      </c>
      <c r="W50" s="140" t="n">
        <v>-20.5015371074412</v>
      </c>
      <c r="X50" s="141" t="n">
        <v>1159</v>
      </c>
      <c r="Y50" s="142" t="n">
        <f aca="false">((V50/1000+1)*0.0112372)/((V50/1000+1)*0.0112372+1)</f>
        <v>0.0212556900605308</v>
      </c>
      <c r="Z50" s="142" t="n">
        <f aca="false">((W50/1000+1)*0.0112372)/((W50/1000+1)*0.0112372+1)</f>
        <v>0.0108869889975928</v>
      </c>
      <c r="AA50" s="142" t="n">
        <f aca="false">IF(ISNUMBER(X50),((X50/1000+1)*0.0112372)/((X50/1000+1)*0.0112372+1),"")</f>
        <v>0.0236864549961338</v>
      </c>
      <c r="AB50" s="143" t="n">
        <f aca="false">IF(ISNUMBER(AA50),(Y50-Y42)/(AA50-Y42),"")</f>
        <v>0.81050427357861</v>
      </c>
      <c r="AC50" s="143" t="n">
        <f aca="false">IF(ISNUMBER(AB50),1-AB50,"")</f>
        <v>0.18949572642139</v>
      </c>
      <c r="AD50" s="144" t="n">
        <f aca="false">IF(ISNUMBER(AB50),AB50*T50,"")</f>
        <v>2.59377034018292</v>
      </c>
      <c r="AE50" s="144" t="n">
        <f aca="false">IF(ISNUMBER(AC50),AC50*T50,T50)</f>
        <v>0.606422952729251</v>
      </c>
      <c r="AF50" s="149" t="n">
        <f aca="false">IF(ISNUMBER(AD50),AE50-AE42,"")</f>
        <v>-0.0630330760070303</v>
      </c>
      <c r="AG50" s="145" t="n">
        <f aca="false">IF(ISNUMBER(AD50),U50*AB50,"")</f>
        <v>124.50097632878</v>
      </c>
      <c r="AH50" s="146" t="n">
        <f aca="false">IF(ISNUMBER(AC50),AC50*U50,U50)</f>
        <v>29.108301731004</v>
      </c>
      <c r="AI50" s="145" t="n">
        <f aca="false">AH50-AH42</f>
        <v>-3.02558764833746</v>
      </c>
      <c r="AJ50" s="103" t="s">
        <v>422</v>
      </c>
      <c r="AK50" s="136" t="n">
        <f aca="false">SUMIF($AJ$5:$AJ$1444,AJ50,AG$5:AG$1444)</f>
        <v>949.611935844128</v>
      </c>
      <c r="AL50" s="136" t="n">
        <f aca="false">SUMIF($AJ$5:$AJ$1444,$AJ50,AH$5:AH$1444)</f>
        <v>239.741565471728</v>
      </c>
      <c r="AM50" s="136" t="n">
        <f aca="false">SUMIF($AJ$5:$AJ$1444,$AJ50,AI$5:AI$1444)</f>
        <v>-81.647384622948</v>
      </c>
      <c r="AN50" s="147" t="s">
        <v>423</v>
      </c>
      <c r="AO50" s="145" t="n">
        <f aca="false">SUMIF($AN$5:$AN$1444,$AN50,AG$5:AG$1444)</f>
        <v>179.426239433595</v>
      </c>
      <c r="AP50" s="145" t="n">
        <f aca="false">SUMIF($AN$5:$AN$1444,$AN50,AH$5:AH$1444)</f>
        <v>62.5167706612798</v>
      </c>
      <c r="AQ50" s="145" t="n">
        <f aca="false">SUMIF($AN$5:$AN$1444,$AN50,AI$5:AI$1444)</f>
        <v>-18.4872847195913</v>
      </c>
    </row>
    <row r="51" customFormat="false" ht="15" hidden="false" customHeight="false" outlineLevel="0" collapsed="false">
      <c r="A51" s="115" t="s">
        <v>318</v>
      </c>
      <c r="B51" s="0" t="s">
        <v>319</v>
      </c>
      <c r="C51" s="90" t="n">
        <f aca="false">C50</f>
        <v>1</v>
      </c>
      <c r="D51" s="90" t="n">
        <f aca="false">D50</f>
        <v>1</v>
      </c>
      <c r="E51" s="90" t="s">
        <v>403</v>
      </c>
      <c r="F51" s="90" t="n">
        <v>3</v>
      </c>
      <c r="G51" s="130" t="s">
        <v>344</v>
      </c>
      <c r="H51" s="130" t="s">
        <v>334</v>
      </c>
      <c r="I51" s="130" t="n">
        <v>10</v>
      </c>
      <c r="J51" s="131" t="n">
        <v>41836</v>
      </c>
      <c r="K51" s="132" t="s">
        <v>323</v>
      </c>
      <c r="L51" s="131" t="n">
        <v>41838</v>
      </c>
      <c r="M51" s="108" t="s">
        <v>324</v>
      </c>
      <c r="N51" s="134" t="n">
        <v>45.0333333333333</v>
      </c>
      <c r="O51" s="134" t="n">
        <v>40</v>
      </c>
      <c r="P51" s="135" t="n">
        <v>0.0481666666666667</v>
      </c>
      <c r="Q51" s="134" t="n">
        <v>423.049444230769</v>
      </c>
      <c r="R51" s="134" t="n">
        <v>30184.3477295652</v>
      </c>
      <c r="S51" s="136" t="n">
        <f aca="false">R51-Q51</f>
        <v>29761.2982853344</v>
      </c>
      <c r="T51" s="137" t="n">
        <f aca="false">((S51/1000000)*(0.473-P51))*0.8/(0.08206*296)*1000000/(O51*N51)*12</f>
        <v>2.77411449409155</v>
      </c>
      <c r="U51" s="138" t="n">
        <f aca="false">IF(N51&lt;=48,T51* 48,T51* 72)</f>
        <v>133.157495716394</v>
      </c>
      <c r="V51" s="139" t="n">
        <v>1012.48145684463</v>
      </c>
      <c r="W51" s="140" t="n">
        <v>-20.5015371074412</v>
      </c>
      <c r="X51" s="141" t="n">
        <v>1159</v>
      </c>
      <c r="Y51" s="142" t="n">
        <f aca="false">((V51/1000+1)*0.0112372)/((V51/1000+1)*0.0112372+1)</f>
        <v>0.0221145438120846</v>
      </c>
      <c r="Z51" s="142" t="n">
        <f aca="false">((W51/1000+1)*0.0112372)/((W51/1000+1)*0.0112372+1)</f>
        <v>0.0108869889975928</v>
      </c>
      <c r="AA51" s="142" t="n">
        <f aca="false">IF(ISNUMBER(X51),((X51/1000+1)*0.0112372)/((X51/1000+1)*0.0112372+1),"")</f>
        <v>0.0236864549961338</v>
      </c>
      <c r="AB51" s="143" t="n">
        <f aca="false">IF(ISNUMBER(AA51),(Y51-Y43)/(AA51-Y43),"")</f>
        <v>0.877737711115316</v>
      </c>
      <c r="AC51" s="143" t="n">
        <f aca="false">IF(ISNUMBER(AB51),1-AB51,"")</f>
        <v>0.122262288884684</v>
      </c>
      <c r="AD51" s="144" t="n">
        <f aca="false">IF(ISNUMBER(AB51),AB51*T51,"")</f>
        <v>2.43494490641574</v>
      </c>
      <c r="AE51" s="144" t="n">
        <f aca="false">IF(ISNUMBER(AC51),AC51*T51,T51)</f>
        <v>0.33916958767581</v>
      </c>
      <c r="AF51" s="149" t="n">
        <f aca="false">IF(ISNUMBER(AD51),AE51-AE43,"")</f>
        <v>-0.0699305986608714</v>
      </c>
      <c r="AG51" s="145" t="n">
        <f aca="false">IF(ISNUMBER(AD51),U51*AB51,"")</f>
        <v>116.877355507956</v>
      </c>
      <c r="AH51" s="146" t="n">
        <f aca="false">IF(ISNUMBER(AC51),AC51*U51,U51)</f>
        <v>16.2801402084389</v>
      </c>
      <c r="AI51" s="145" t="n">
        <f aca="false">AH51-AH43</f>
        <v>-3.35666873572183</v>
      </c>
      <c r="AJ51" s="103" t="s">
        <v>424</v>
      </c>
      <c r="AK51" s="136" t="n">
        <f aca="false">SUMIF($AJ$5:$AJ$1444,AJ51,AG$5:AG$1444)</f>
        <v>993.009909535841</v>
      </c>
      <c r="AL51" s="136" t="n">
        <f aca="false">SUMIF($AJ$5:$AJ$1444,$AJ51,AH$5:AH$1444)</f>
        <v>149.670157247865</v>
      </c>
      <c r="AM51" s="136" t="n">
        <f aca="false">SUMIF($AJ$5:$AJ$1444,$AJ51,AI$5:AI$1444)</f>
        <v>-99.1421589661735</v>
      </c>
      <c r="AN51" s="147" t="s">
        <v>425</v>
      </c>
      <c r="AO51" s="145" t="n">
        <f aca="false">SUMIF($AN$5:$AN$1444,$AN51,AG$5:AG$1444)</f>
        <v>169.377308182299</v>
      </c>
      <c r="AP51" s="145" t="n">
        <f aca="false">SUMIF($AN$5:$AN$1444,$AN51,AH$5:AH$1444)</f>
        <v>35.1567867406505</v>
      </c>
      <c r="AQ51" s="145" t="n">
        <f aca="false">SUMIF($AN$5:$AN$1444,$AN51,AI$5:AI$1444)</f>
        <v>-19.5726757907211</v>
      </c>
    </row>
    <row r="52" customFormat="false" ht="15" hidden="false" customHeight="false" outlineLevel="0" collapsed="false">
      <c r="A52" s="115" t="s">
        <v>318</v>
      </c>
      <c r="B52" s="0" t="s">
        <v>319</v>
      </c>
      <c r="C52" s="90" t="n">
        <f aca="false">C51</f>
        <v>1</v>
      </c>
      <c r="D52" s="90" t="n">
        <f aca="false">D51</f>
        <v>1</v>
      </c>
      <c r="E52" s="90" t="s">
        <v>403</v>
      </c>
      <c r="F52" s="90" t="n">
        <v>4</v>
      </c>
      <c r="G52" s="130" t="s">
        <v>344</v>
      </c>
      <c r="H52" s="130" t="s">
        <v>334</v>
      </c>
      <c r="I52" s="130" t="n">
        <v>10</v>
      </c>
      <c r="J52" s="131" t="n">
        <v>41836</v>
      </c>
      <c r="K52" s="132" t="s">
        <v>323</v>
      </c>
      <c r="L52" s="131" t="n">
        <v>41838</v>
      </c>
      <c r="M52" s="108" t="s">
        <v>324</v>
      </c>
      <c r="N52" s="134" t="n">
        <v>45.0333333333333</v>
      </c>
      <c r="O52" s="134" t="n">
        <v>40</v>
      </c>
      <c r="P52" s="135" t="n">
        <v>0.0481666666666667</v>
      </c>
      <c r="Q52" s="134" t="n">
        <v>423.049444230769</v>
      </c>
      <c r="R52" s="134" t="n">
        <v>30551.6507295652</v>
      </c>
      <c r="S52" s="136" t="n">
        <f aca="false">R52-Q52</f>
        <v>30128.6012853344</v>
      </c>
      <c r="T52" s="137" t="n">
        <f aca="false">((S52/1000000)*(0.473-P52))*0.8/(0.08206*296)*1000000/(O52*N52)*12</f>
        <v>2.80835159511632</v>
      </c>
      <c r="U52" s="138" t="n">
        <f aca="false">IF(N52&lt;=48,T52* 48,T52* 72)</f>
        <v>134.800876565583</v>
      </c>
      <c r="V52" s="139" t="n">
        <v>1001.93628388888</v>
      </c>
      <c r="W52" s="140" t="n">
        <v>-20.5015371074412</v>
      </c>
      <c r="X52" s="141" t="n">
        <v>1159</v>
      </c>
      <c r="Y52" s="142" t="n">
        <f aca="false">((V52/1000+1)*0.0112372)/((V52/1000+1)*0.0112372+1)</f>
        <v>0.0220012155784654</v>
      </c>
      <c r="Z52" s="142" t="n">
        <f aca="false">((W52/1000+1)*0.0112372)/((W52/1000+1)*0.0112372+1)</f>
        <v>0.0108869889975928</v>
      </c>
      <c r="AA52" s="142" t="n">
        <f aca="false">IF(ISNUMBER(X52),((X52/1000+1)*0.0112372)/((X52/1000+1)*0.0112372+1),"")</f>
        <v>0.0236864549961338</v>
      </c>
      <c r="AB52" s="143" t="n">
        <f aca="false">IF(ISNUMBER(AA52),(Y52-Y44)/(AA52-Y44),"")</f>
        <v>0.868732115133102</v>
      </c>
      <c r="AC52" s="143" t="n">
        <f aca="false">IF(ISNUMBER(AB52),1-AB52,"")</f>
        <v>0.131267884866898</v>
      </c>
      <c r="AD52" s="144" t="n">
        <f aca="false">IF(ISNUMBER(AB52),AB52*T52,"")</f>
        <v>2.43970522126282</v>
      </c>
      <c r="AE52" s="144" t="n">
        <f aca="false">IF(ISNUMBER(AC52),AC52*T52,T52)</f>
        <v>0.368646373853497</v>
      </c>
      <c r="AF52" s="149" t="n">
        <f aca="false">IF(ISNUMBER(AD52),AE52-AE44,"")</f>
        <v>-0.0531369273234844</v>
      </c>
      <c r="AG52" s="145" t="n">
        <f aca="false">IF(ISNUMBER(AD52),U52*AB52,"")</f>
        <v>117.105850620616</v>
      </c>
      <c r="AH52" s="146" t="n">
        <f aca="false">IF(ISNUMBER(AC52),AC52*U52,U52)</f>
        <v>17.6950259449679</v>
      </c>
      <c r="AI52" s="145" t="n">
        <f aca="false">AH52-AH44</f>
        <v>-2.55057251152725</v>
      </c>
      <c r="AJ52" s="103" t="s">
        <v>426</v>
      </c>
      <c r="AK52" s="136" t="n">
        <f aca="false">SUMIF($AJ$5:$AJ$1444,AJ52,AG$5:AG$1444)</f>
        <v>989.903722421378</v>
      </c>
      <c r="AL52" s="136" t="n">
        <f aca="false">SUMIF($AJ$5:$AJ$1444,$AJ52,AH$5:AH$1444)</f>
        <v>166.997092674854</v>
      </c>
      <c r="AM52" s="136" t="n">
        <f aca="false">SUMIF($AJ$5:$AJ$1444,$AJ52,AI$5:AI$1444)</f>
        <v>-84.3479338428935</v>
      </c>
      <c r="AN52" s="147" t="s">
        <v>427</v>
      </c>
      <c r="AO52" s="145" t="n">
        <f aca="false">SUMIF($AN$5:$AN$1444,$AN52,AG$5:AG$1444)</f>
        <v>164.31246030134</v>
      </c>
      <c r="AP52" s="145" t="n">
        <f aca="false">SUMIF($AN$5:$AN$1444,$AN52,AH$5:AH$1444)</f>
        <v>33.5460563632754</v>
      </c>
      <c r="AQ52" s="145" t="n">
        <f aca="false">SUMIF($AN$5:$AN$1444,$AN52,AI$5:AI$1444)</f>
        <v>-22.0398234760636</v>
      </c>
    </row>
    <row r="53" customFormat="false" ht="15" hidden="false" customHeight="false" outlineLevel="0" collapsed="false">
      <c r="A53" s="115" t="s">
        <v>318</v>
      </c>
      <c r="B53" s="0" t="s">
        <v>319</v>
      </c>
      <c r="C53" s="92" t="n">
        <f aca="false">C5</f>
        <v>1</v>
      </c>
      <c r="D53" s="92" t="n">
        <f aca="false">D5+1</f>
        <v>2</v>
      </c>
      <c r="E53" s="92" t="str">
        <f aca="false">E5</f>
        <v>GL</v>
      </c>
      <c r="F53" s="92" t="n">
        <f aca="false">F5</f>
        <v>1</v>
      </c>
      <c r="G53" s="130" t="s">
        <v>321</v>
      </c>
      <c r="H53" s="130" t="s">
        <v>322</v>
      </c>
      <c r="I53" s="130" t="s">
        <v>322</v>
      </c>
      <c r="J53" s="131" t="n">
        <v>41838</v>
      </c>
      <c r="K53" s="132" t="s">
        <v>428</v>
      </c>
      <c r="L53" s="131" t="n">
        <v>41841</v>
      </c>
      <c r="M53" s="108" t="s">
        <v>429</v>
      </c>
      <c r="N53" s="134" t="n">
        <v>71.5</v>
      </c>
      <c r="O53" s="134" t="n">
        <v>40</v>
      </c>
      <c r="P53" s="135" t="n">
        <v>0.0514166666666667</v>
      </c>
      <c r="Q53" s="134" t="n">
        <v>481.009807282609</v>
      </c>
      <c r="R53" s="134" t="n">
        <v>10449.96837</v>
      </c>
      <c r="S53" s="136" t="n">
        <f aca="false">R53-Q53</f>
        <v>9968.95856271739</v>
      </c>
      <c r="T53" s="137" t="n">
        <f aca="false">((S53/1000000)*(0.473-P53))*0.8/(0.08206*296)*1000000/(O53*N53)*12</f>
        <v>0.580784744731905</v>
      </c>
      <c r="U53" s="138" t="n">
        <f aca="false">IF(N53&lt;=48,T53* 48,T53* 72)</f>
        <v>41.8165016206972</v>
      </c>
      <c r="V53" s="139" t="n">
        <v>-21.9707670823747</v>
      </c>
      <c r="W53" s="150" t="n">
        <f aca="false">W5</f>
        <v>-18.16875699075</v>
      </c>
      <c r="X53" s="141" t="s">
        <v>106</v>
      </c>
      <c r="Y53" s="142" t="n">
        <f aca="false">((V53/1000+1)*0.0112372)/((V53/1000+1)*0.0112372+1)</f>
        <v>0.0108708362349158</v>
      </c>
      <c r="Z53" s="142" t="n">
        <f aca="false">((W53/1000+1)*0.0112372)/((W53/1000+1)*0.0112372+1)</f>
        <v>0.0109126345751666</v>
      </c>
      <c r="AA53" s="142" t="str">
        <f aca="false">IF(ISNUMBER(X53),((X53/1000+1)*0.0112372)/((X53/1000+1)*0.0112372+1),"")</f>
        <v/>
      </c>
      <c r="AB53" s="143" t="str">
        <f aca="false">IF(ISNUMBER(AA53),(Y53-Z53)/(AA53-Z53),"")</f>
        <v/>
      </c>
      <c r="AC53" s="143" t="str">
        <f aca="false">IF(ISNUMBER(AB53),1-AB53,"")</f>
        <v/>
      </c>
      <c r="AD53" s="144" t="str">
        <f aca="false">IF(ISNUMBER(AB53),AB53*T53,"")</f>
        <v/>
      </c>
      <c r="AE53" s="144" t="n">
        <f aca="false">IF(ISNUMBER(AC53),AC53*T53,T53)</f>
        <v>0.580784744731905</v>
      </c>
      <c r="AF53" s="102"/>
      <c r="AG53" s="145" t="str">
        <f aca="false">IF(ISNUMBER(AD53),U53*AB53,"")</f>
        <v/>
      </c>
      <c r="AH53" s="146" t="n">
        <f aca="false">IF(ISNUMBER(AC53),AC53*U53,U53)</f>
        <v>41.8165016206972</v>
      </c>
      <c r="AI53" s="102"/>
      <c r="AJ53" s="103" t="s">
        <v>325</v>
      </c>
      <c r="AK53" s="136"/>
      <c r="AL53" s="102"/>
      <c r="AM53" s="102"/>
      <c r="AN53" s="147" t="s">
        <v>326</v>
      </c>
      <c r="AO53" s="102"/>
      <c r="AP53" s="102"/>
      <c r="AQ53" s="102"/>
    </row>
    <row r="54" customFormat="false" ht="15" hidden="false" customHeight="false" outlineLevel="0" collapsed="false">
      <c r="A54" s="115" t="s">
        <v>318</v>
      </c>
      <c r="B54" s="0" t="s">
        <v>319</v>
      </c>
      <c r="C54" s="92" t="n">
        <f aca="false">C53</f>
        <v>1</v>
      </c>
      <c r="D54" s="90" t="n">
        <f aca="false">D53</f>
        <v>2</v>
      </c>
      <c r="E54" s="92" t="str">
        <f aca="false">E6</f>
        <v>GL</v>
      </c>
      <c r="F54" s="92" t="n">
        <f aca="false">F6</f>
        <v>2</v>
      </c>
      <c r="G54" s="130" t="s">
        <v>321</v>
      </c>
      <c r="H54" s="130" t="s">
        <v>322</v>
      </c>
      <c r="I54" s="130" t="s">
        <v>322</v>
      </c>
      <c r="J54" s="131" t="n">
        <v>41838</v>
      </c>
      <c r="K54" s="132" t="s">
        <v>428</v>
      </c>
      <c r="L54" s="131" t="n">
        <v>41841</v>
      </c>
      <c r="M54" s="108" t="s">
        <v>429</v>
      </c>
      <c r="N54" s="134" t="n">
        <v>71.5</v>
      </c>
      <c r="O54" s="134" t="n">
        <v>40</v>
      </c>
      <c r="P54" s="135" t="n">
        <v>0.0514166666666667</v>
      </c>
      <c r="Q54" s="134" t="n">
        <v>481.009807282609</v>
      </c>
      <c r="R54" s="134" t="n">
        <v>9608.35377</v>
      </c>
      <c r="S54" s="136" t="n">
        <f aca="false">R54-Q54</f>
        <v>9127.34396271739</v>
      </c>
      <c r="T54" s="137" t="n">
        <f aca="false">((S54/1000000)*(0.473-P54))*0.8/(0.08206*296)*1000000/(O54*N54)*12</f>
        <v>0.531752850622957</v>
      </c>
      <c r="U54" s="138" t="n">
        <f aca="false">IF(N54&lt;=48,T54* 48,T54* 72)</f>
        <v>38.2862052448529</v>
      </c>
      <c r="V54" s="139" t="n">
        <v>-22.2893070492591</v>
      </c>
      <c r="W54" s="150" t="n">
        <f aca="false">W6</f>
        <v>-18.16875699075</v>
      </c>
      <c r="X54" s="141" t="s">
        <v>106</v>
      </c>
      <c r="Y54" s="142" t="n">
        <f aca="false">((V54/1000+1)*0.0112372)/((V54/1000+1)*0.0112372+1)</f>
        <v>0.0108673341264513</v>
      </c>
      <c r="Z54" s="142" t="n">
        <f aca="false">((W54/1000+1)*0.0112372)/((W54/1000+1)*0.0112372+1)</f>
        <v>0.0109126345751666</v>
      </c>
      <c r="AA54" s="142" t="str">
        <f aca="false">IF(ISNUMBER(X54),((X54/1000+1)*0.0112372)/((X54/1000+1)*0.0112372+1),"")</f>
        <v/>
      </c>
      <c r="AB54" s="143" t="str">
        <f aca="false">IF(ISNUMBER(AA54),(Y54-Z54)/(AA54-Z54),"")</f>
        <v/>
      </c>
      <c r="AC54" s="143" t="str">
        <f aca="false">IF(ISNUMBER(AB54),1-AB54,"")</f>
        <v/>
      </c>
      <c r="AD54" s="144" t="str">
        <f aca="false">IF(ISNUMBER(AB54),AB54*T54,"")</f>
        <v/>
      </c>
      <c r="AE54" s="144" t="n">
        <f aca="false">IF(ISNUMBER(AC54),AC54*T54,T54)</f>
        <v>0.531752850622957</v>
      </c>
      <c r="AF54" s="102"/>
      <c r="AG54" s="145" t="str">
        <f aca="false">IF(ISNUMBER(AD54),U54*AB54,"")</f>
        <v/>
      </c>
      <c r="AH54" s="146" t="n">
        <f aca="false">IF(ISNUMBER(AC54),AC54*U54,U54)</f>
        <v>38.2862052448529</v>
      </c>
      <c r="AI54" s="102"/>
      <c r="AJ54" s="103" t="s">
        <v>327</v>
      </c>
      <c r="AK54" s="136"/>
      <c r="AL54" s="102"/>
      <c r="AM54" s="102"/>
      <c r="AN54" s="147" t="s">
        <v>328</v>
      </c>
      <c r="AO54" s="102"/>
      <c r="AP54" s="102"/>
      <c r="AQ54" s="102"/>
    </row>
    <row r="55" customFormat="false" ht="15" hidden="false" customHeight="false" outlineLevel="0" collapsed="false">
      <c r="A55" s="115" t="s">
        <v>318</v>
      </c>
      <c r="B55" s="0" t="s">
        <v>319</v>
      </c>
      <c r="C55" s="92" t="n">
        <f aca="false">C54</f>
        <v>1</v>
      </c>
      <c r="D55" s="90" t="n">
        <f aca="false">D54</f>
        <v>2</v>
      </c>
      <c r="E55" s="92" t="str">
        <f aca="false">E7</f>
        <v>GL</v>
      </c>
      <c r="F55" s="92" t="n">
        <f aca="false">F7</f>
        <v>3</v>
      </c>
      <c r="G55" s="130" t="s">
        <v>321</v>
      </c>
      <c r="H55" s="130" t="s">
        <v>322</v>
      </c>
      <c r="I55" s="130" t="s">
        <v>322</v>
      </c>
      <c r="J55" s="131" t="n">
        <v>41838</v>
      </c>
      <c r="K55" s="132" t="s">
        <v>428</v>
      </c>
      <c r="L55" s="131" t="n">
        <v>41841</v>
      </c>
      <c r="M55" s="108" t="s">
        <v>429</v>
      </c>
      <c r="N55" s="134" t="n">
        <v>71.5</v>
      </c>
      <c r="O55" s="134" t="n">
        <v>40</v>
      </c>
      <c r="P55" s="135" t="n">
        <v>0.0514166666666667</v>
      </c>
      <c r="Q55" s="134" t="n">
        <v>481.009807282609</v>
      </c>
      <c r="R55" s="134" t="n">
        <v>6912.13517</v>
      </c>
      <c r="S55" s="136" t="n">
        <f aca="false">R55-Q55</f>
        <v>6431.12536271739</v>
      </c>
      <c r="T55" s="137" t="n">
        <f aca="false">((S55/1000000)*(0.473-P55))*0.8/(0.08206*296)*1000000/(O55*N55)*12</f>
        <v>0.37467298902149</v>
      </c>
      <c r="U55" s="138" t="n">
        <f aca="false">IF(N55&lt;=48,T55* 48,T55* 72)</f>
        <v>26.9764552095473</v>
      </c>
      <c r="V55" s="139" t="n">
        <v>-15.592065761335</v>
      </c>
      <c r="W55" s="150" t="n">
        <f aca="false">W7</f>
        <v>-18.16875699075</v>
      </c>
      <c r="X55" s="141" t="s">
        <v>106</v>
      </c>
      <c r="Y55" s="142" t="n">
        <f aca="false">((V55/1000+1)*0.0112372)/((V55/1000+1)*0.0112372+1)</f>
        <v>0.010940960060553</v>
      </c>
      <c r="Z55" s="142" t="n">
        <f aca="false">((W55/1000+1)*0.0112372)/((W55/1000+1)*0.0112372+1)</f>
        <v>0.0109126345751666</v>
      </c>
      <c r="AA55" s="142" t="str">
        <f aca="false">IF(ISNUMBER(X55),((X55/1000+1)*0.0112372)/((X55/1000+1)*0.0112372+1),"")</f>
        <v/>
      </c>
      <c r="AB55" s="143" t="str">
        <f aca="false">IF(ISNUMBER(AA55),(Y55-Z55)/(AA55-Z55),"")</f>
        <v/>
      </c>
      <c r="AC55" s="143" t="str">
        <f aca="false">IF(ISNUMBER(AB55),1-AB55,"")</f>
        <v/>
      </c>
      <c r="AD55" s="144" t="str">
        <f aca="false">IF(ISNUMBER(AB55),AB55*T55,"")</f>
        <v/>
      </c>
      <c r="AE55" s="144" t="n">
        <f aca="false">IF(ISNUMBER(AC55),AC55*T55,T55)</f>
        <v>0.37467298902149</v>
      </c>
      <c r="AF55" s="102"/>
      <c r="AG55" s="145" t="str">
        <f aca="false">IF(ISNUMBER(AD55),U55*AB55,"")</f>
        <v/>
      </c>
      <c r="AH55" s="146" t="n">
        <f aca="false">IF(ISNUMBER(AC55),AC55*U55,U55)</f>
        <v>26.9764552095473</v>
      </c>
      <c r="AI55" s="102"/>
      <c r="AJ55" s="103" t="s">
        <v>329</v>
      </c>
      <c r="AK55" s="136"/>
      <c r="AL55" s="102"/>
      <c r="AM55" s="102"/>
      <c r="AN55" s="147" t="s">
        <v>330</v>
      </c>
      <c r="AO55" s="102"/>
      <c r="AP55" s="102"/>
      <c r="AQ55" s="102"/>
    </row>
    <row r="56" customFormat="false" ht="15" hidden="false" customHeight="false" outlineLevel="0" collapsed="false">
      <c r="A56" s="115" t="s">
        <v>318</v>
      </c>
      <c r="B56" s="0" t="s">
        <v>319</v>
      </c>
      <c r="C56" s="92" t="n">
        <f aca="false">C55</f>
        <v>1</v>
      </c>
      <c r="D56" s="90" t="n">
        <f aca="false">D55</f>
        <v>2</v>
      </c>
      <c r="E56" s="92" t="str">
        <f aca="false">E8</f>
        <v>GL</v>
      </c>
      <c r="F56" s="92" t="n">
        <f aca="false">F8</f>
        <v>4</v>
      </c>
      <c r="G56" s="130" t="s">
        <v>321</v>
      </c>
      <c r="H56" s="130" t="s">
        <v>322</v>
      </c>
      <c r="I56" s="130" t="s">
        <v>322</v>
      </c>
      <c r="J56" s="131" t="n">
        <v>41838</v>
      </c>
      <c r="K56" s="132" t="s">
        <v>428</v>
      </c>
      <c r="L56" s="131" t="n">
        <v>41841</v>
      </c>
      <c r="M56" s="108" t="s">
        <v>429</v>
      </c>
      <c r="N56" s="134" t="n">
        <v>71.5</v>
      </c>
      <c r="O56" s="134" t="n">
        <v>40</v>
      </c>
      <c r="P56" s="135" t="n">
        <v>0.0514166666666667</v>
      </c>
      <c r="Q56" s="134" t="n">
        <v>481.009807282609</v>
      </c>
      <c r="R56" s="134" t="n">
        <v>7324.13897</v>
      </c>
      <c r="S56" s="136" t="n">
        <f aca="false">R56-Q56</f>
        <v>6843.12916271739</v>
      </c>
      <c r="T56" s="137" t="n">
        <f aca="false">((S56/1000000)*(0.473-P56))*0.8/(0.08206*296)*1000000/(O56*N56)*12</f>
        <v>0.398676050154322</v>
      </c>
      <c r="U56" s="138" t="n">
        <f aca="false">IF(N56&lt;=48,T56* 48,T56* 72)</f>
        <v>28.7046756111112</v>
      </c>
      <c r="V56" s="139" t="n">
        <v>-18.5091305197362</v>
      </c>
      <c r="W56" s="150" t="n">
        <f aca="false">W8</f>
        <v>-18.16875699075</v>
      </c>
      <c r="X56" s="141" t="s">
        <v>106</v>
      </c>
      <c r="Y56" s="142" t="n">
        <f aca="false">((V56/1000+1)*0.0112372)/((V56/1000+1)*0.0112372+1)</f>
        <v>0.0109088927383877</v>
      </c>
      <c r="Z56" s="142" t="n">
        <f aca="false">((W56/1000+1)*0.0112372)/((W56/1000+1)*0.0112372+1)</f>
        <v>0.0109126345751666</v>
      </c>
      <c r="AA56" s="142" t="str">
        <f aca="false">IF(ISNUMBER(X56),((X56/1000+1)*0.0112372)/((X56/1000+1)*0.0112372+1),"")</f>
        <v/>
      </c>
      <c r="AB56" s="143" t="str">
        <f aca="false">IF(ISNUMBER(AA56),(Y56-Z56)/(AA56-Z56),"")</f>
        <v/>
      </c>
      <c r="AC56" s="143" t="str">
        <f aca="false">IF(ISNUMBER(AB56),1-AB56,"")</f>
        <v/>
      </c>
      <c r="AD56" s="144" t="str">
        <f aca="false">IF(ISNUMBER(AB56),AB56*T56,"")</f>
        <v/>
      </c>
      <c r="AE56" s="144" t="n">
        <f aca="false">IF(ISNUMBER(AC56),AC56*T56,T56)</f>
        <v>0.398676050154322</v>
      </c>
      <c r="AF56" s="102"/>
      <c r="AG56" s="145" t="str">
        <f aca="false">IF(ISNUMBER(AD56),U56*AB56,"")</f>
        <v/>
      </c>
      <c r="AH56" s="146" t="n">
        <f aca="false">IF(ISNUMBER(AC56),AC56*U56,U56)</f>
        <v>28.7046756111112</v>
      </c>
      <c r="AI56" s="102"/>
      <c r="AJ56" s="103" t="s">
        <v>331</v>
      </c>
      <c r="AK56" s="136"/>
      <c r="AL56" s="102"/>
      <c r="AM56" s="102"/>
      <c r="AN56" s="147" t="s">
        <v>332</v>
      </c>
      <c r="AO56" s="102"/>
      <c r="AP56" s="102"/>
      <c r="AQ56" s="102"/>
    </row>
    <row r="57" customFormat="false" ht="15" hidden="false" customHeight="false" outlineLevel="0" collapsed="false">
      <c r="A57" s="115" t="s">
        <v>318</v>
      </c>
      <c r="B57" s="0" t="s">
        <v>319</v>
      </c>
      <c r="C57" s="92" t="n">
        <f aca="false">C56</f>
        <v>1</v>
      </c>
      <c r="D57" s="90" t="n">
        <f aca="false">D56</f>
        <v>2</v>
      </c>
      <c r="E57" s="92" t="str">
        <f aca="false">E9</f>
        <v>GL</v>
      </c>
      <c r="F57" s="92" t="n">
        <f aca="false">F9</f>
        <v>1</v>
      </c>
      <c r="G57" s="130" t="s">
        <v>333</v>
      </c>
      <c r="H57" s="130" t="s">
        <v>334</v>
      </c>
      <c r="I57" s="148" t="s">
        <v>335</v>
      </c>
      <c r="J57" s="131" t="n">
        <v>41838</v>
      </c>
      <c r="K57" s="132" t="s">
        <v>428</v>
      </c>
      <c r="L57" s="131" t="n">
        <v>41841</v>
      </c>
      <c r="M57" s="108" t="s">
        <v>429</v>
      </c>
      <c r="N57" s="134" t="n">
        <v>71.5</v>
      </c>
      <c r="O57" s="134" t="n">
        <v>40</v>
      </c>
      <c r="P57" s="135" t="n">
        <v>0.0514166666666667</v>
      </c>
      <c r="Q57" s="134" t="n">
        <v>481.009807282609</v>
      </c>
      <c r="R57" s="134" t="n">
        <v>15329.45497</v>
      </c>
      <c r="S57" s="136" t="n">
        <f aca="false">R57-Q57</f>
        <v>14848.4451627174</v>
      </c>
      <c r="T57" s="137" t="n">
        <f aca="false">((S57/1000000)*(0.473-P57))*0.8/(0.08206*296)*1000000/(O57*N57)*12</f>
        <v>0.865060314900517</v>
      </c>
      <c r="U57" s="138" t="n">
        <f aca="false">IF(N57&lt;=48,T57* 48,T57* 72)</f>
        <v>62.2843426728372</v>
      </c>
      <c r="V57" s="139" t="n">
        <v>670.293244130582</v>
      </c>
      <c r="W57" s="150" t="n">
        <f aca="false">W9</f>
        <v>-18.16875699075</v>
      </c>
      <c r="X57" s="141" t="n">
        <v>1159</v>
      </c>
      <c r="Y57" s="142" t="n">
        <f aca="false">((V57/1000+1)*0.0112372)/((V57/1000+1)*0.0112372+1)</f>
        <v>0.0184236186210731</v>
      </c>
      <c r="Z57" s="142" t="n">
        <f aca="false">((W57/1000+1)*0.0112372)/((W57/1000+1)*0.0112372+1)</f>
        <v>0.0109126345751666</v>
      </c>
      <c r="AA57" s="142" t="n">
        <f aca="false">IF(ISNUMBER(X57),((X57/1000+1)*0.0112372)/((X57/1000+1)*0.0112372+1),"")</f>
        <v>0.0236864549961338</v>
      </c>
      <c r="AB57" s="143" t="n">
        <f aca="false">IF(ISNUMBER(AA57),(Y57-Y53)/(AA57-Y53),"")</f>
        <v>0.589341999546149</v>
      </c>
      <c r="AC57" s="143" t="n">
        <f aca="false">IF(ISNUMBER(AB57),1-AB57,"")</f>
        <v>0.410658000453851</v>
      </c>
      <c r="AD57" s="144" t="n">
        <f aca="false">IF(ISNUMBER(AB57),AB57*T57,"")</f>
        <v>0.509816375711492</v>
      </c>
      <c r="AE57" s="144" t="n">
        <f aca="false">IF(ISNUMBER(AC57),AC57*T57,T57)</f>
        <v>0.355243939189025</v>
      </c>
      <c r="AF57" s="149" t="n">
        <f aca="false">IF(ISNUMBER(AD57),AE57-AE53,"")</f>
        <v>-0.22554080554288</v>
      </c>
      <c r="AG57" s="145" t="n">
        <f aca="false">IF(ISNUMBER(AD57),U57*AB57,"")</f>
        <v>36.7067790512274</v>
      </c>
      <c r="AH57" s="146" t="n">
        <f aca="false">IF(ISNUMBER(AC57),AC57*U57,U57)</f>
        <v>25.5775636216098</v>
      </c>
      <c r="AI57" s="145" t="n">
        <f aca="false">AH57-AH53</f>
        <v>-16.2389379990874</v>
      </c>
      <c r="AJ57" s="103" t="s">
        <v>336</v>
      </c>
      <c r="AK57" s="136"/>
      <c r="AL57" s="102"/>
      <c r="AM57" s="102"/>
      <c r="AN57" s="147" t="s">
        <v>337</v>
      </c>
      <c r="AO57" s="102"/>
      <c r="AP57" s="102"/>
      <c r="AQ57" s="102"/>
    </row>
    <row r="58" customFormat="false" ht="15" hidden="false" customHeight="false" outlineLevel="0" collapsed="false">
      <c r="A58" s="115" t="s">
        <v>318</v>
      </c>
      <c r="B58" s="0" t="s">
        <v>319</v>
      </c>
      <c r="C58" s="92" t="n">
        <f aca="false">C57</f>
        <v>1</v>
      </c>
      <c r="D58" s="90" t="n">
        <f aca="false">D57</f>
        <v>2</v>
      </c>
      <c r="E58" s="92" t="str">
        <f aca="false">E10</f>
        <v>GL</v>
      </c>
      <c r="F58" s="92" t="n">
        <f aca="false">F10</f>
        <v>2</v>
      </c>
      <c r="G58" s="130" t="s">
        <v>333</v>
      </c>
      <c r="H58" s="130" t="s">
        <v>334</v>
      </c>
      <c r="I58" s="148" t="s">
        <v>335</v>
      </c>
      <c r="J58" s="131" t="n">
        <v>41838</v>
      </c>
      <c r="K58" s="132" t="s">
        <v>428</v>
      </c>
      <c r="L58" s="131" t="n">
        <v>41841</v>
      </c>
      <c r="M58" s="108" t="s">
        <v>429</v>
      </c>
      <c r="N58" s="134" t="n">
        <v>71.5</v>
      </c>
      <c r="O58" s="134" t="n">
        <v>40</v>
      </c>
      <c r="P58" s="135" t="n">
        <v>0.0514166666666667</v>
      </c>
      <c r="Q58" s="134" t="n">
        <v>481.009807282609</v>
      </c>
      <c r="R58" s="134" t="n">
        <v>14604.04657</v>
      </c>
      <c r="S58" s="136" t="n">
        <f aca="false">R58-Q58</f>
        <v>14123.0367627174</v>
      </c>
      <c r="T58" s="137" t="n">
        <f aca="false">((S58/1000000)*(0.473-P58))*0.8/(0.08206*296)*1000000/(O58*N58)*12</f>
        <v>0.82279851495724</v>
      </c>
      <c r="U58" s="138" t="n">
        <f aca="false">IF(N58&lt;=48,T58* 48,T58* 72)</f>
        <v>59.2414930769213</v>
      </c>
      <c r="V58" s="139" t="n">
        <v>668.464154573662</v>
      </c>
      <c r="W58" s="150" t="n">
        <f aca="false">W10</f>
        <v>-18.16875699075</v>
      </c>
      <c r="X58" s="141" t="n">
        <v>1159</v>
      </c>
      <c r="Y58" s="142" t="n">
        <f aca="false">((V58/1000+1)*0.0112372)/((V58/1000+1)*0.0112372+1)</f>
        <v>0.0184038147521809</v>
      </c>
      <c r="Z58" s="142" t="n">
        <f aca="false">((W58/1000+1)*0.0112372)/((W58/1000+1)*0.0112372+1)</f>
        <v>0.0109126345751666</v>
      </c>
      <c r="AA58" s="142" t="n">
        <f aca="false">IF(ISNUMBER(X58),((X58/1000+1)*0.0112372)/((X58/1000+1)*0.0112372+1),"")</f>
        <v>0.0236864549961338</v>
      </c>
      <c r="AB58" s="143" t="n">
        <f aca="false">IF(ISNUMBER(AA58),(Y58-Y54)/(AA58-Y54),"")</f>
        <v>0.587909319394405</v>
      </c>
      <c r="AC58" s="143" t="n">
        <f aca="false">IF(ISNUMBER(AB58),1-AB58,"")</f>
        <v>0.412090680605596</v>
      </c>
      <c r="AD58" s="144" t="n">
        <f aca="false">IF(ISNUMBER(AB58),AB58*T58,"")</f>
        <v>0.483730914927238</v>
      </c>
      <c r="AE58" s="144" t="n">
        <f aca="false">IF(ISNUMBER(AC58),AC58*T58,T58)</f>
        <v>0.339067600030002</v>
      </c>
      <c r="AF58" s="149" t="n">
        <f aca="false">IF(ISNUMBER(AD58),AE58-AE54,"")</f>
        <v>-0.192685250592955</v>
      </c>
      <c r="AG58" s="145" t="n">
        <f aca="false">IF(ISNUMBER(AD58),U58*AB58,"")</f>
        <v>34.8286258747611</v>
      </c>
      <c r="AH58" s="146" t="n">
        <f aca="false">IF(ISNUMBER(AC58),AC58*U58,U58)</f>
        <v>24.4128672021602</v>
      </c>
      <c r="AI58" s="145" t="n">
        <f aca="false">AH58-AH54</f>
        <v>-13.8733380426928</v>
      </c>
      <c r="AJ58" s="103" t="s">
        <v>338</v>
      </c>
      <c r="AK58" s="136"/>
      <c r="AL58" s="102"/>
      <c r="AM58" s="102"/>
      <c r="AN58" s="147" t="s">
        <v>339</v>
      </c>
      <c r="AO58" s="102"/>
      <c r="AP58" s="102"/>
      <c r="AQ58" s="102"/>
    </row>
    <row r="59" customFormat="false" ht="15" hidden="false" customHeight="false" outlineLevel="0" collapsed="false">
      <c r="A59" s="115" t="s">
        <v>318</v>
      </c>
      <c r="B59" s="0" t="s">
        <v>319</v>
      </c>
      <c r="C59" s="92" t="n">
        <f aca="false">C58</f>
        <v>1</v>
      </c>
      <c r="D59" s="90" t="n">
        <f aca="false">D58</f>
        <v>2</v>
      </c>
      <c r="E59" s="92" t="str">
        <f aca="false">E11</f>
        <v>GL</v>
      </c>
      <c r="F59" s="92" t="n">
        <f aca="false">F11</f>
        <v>3</v>
      </c>
      <c r="G59" s="130" t="s">
        <v>333</v>
      </c>
      <c r="H59" s="130" t="s">
        <v>334</v>
      </c>
      <c r="I59" s="148" t="s">
        <v>335</v>
      </c>
      <c r="J59" s="131" t="n">
        <v>41838</v>
      </c>
      <c r="K59" s="132" t="s">
        <v>428</v>
      </c>
      <c r="L59" s="131" t="n">
        <v>41841</v>
      </c>
      <c r="M59" s="108" t="s">
        <v>429</v>
      </c>
      <c r="N59" s="134" t="n">
        <v>71.5</v>
      </c>
      <c r="O59" s="134" t="n">
        <v>40</v>
      </c>
      <c r="P59" s="135" t="n">
        <v>0.0514166666666667</v>
      </c>
      <c r="Q59" s="134" t="n">
        <v>481.009807282609</v>
      </c>
      <c r="R59" s="134" t="n">
        <v>12694.27397</v>
      </c>
      <c r="S59" s="136" t="n">
        <f aca="false">R59-Q59</f>
        <v>12213.2641627174</v>
      </c>
      <c r="T59" s="137" t="n">
        <f aca="false">((S59/1000000)*(0.473-P59))*0.8/(0.08206*296)*1000000/(O59*N59)*12</f>
        <v>0.711536462355765</v>
      </c>
      <c r="U59" s="138" t="n">
        <f aca="false">IF(N59&lt;=48,T59* 48,T59* 72)</f>
        <v>51.2306252896151</v>
      </c>
      <c r="V59" s="139" t="n">
        <v>745.782879262184</v>
      </c>
      <c r="W59" s="150" t="n">
        <f aca="false">W11</f>
        <v>-18.16875699075</v>
      </c>
      <c r="X59" s="141" t="n">
        <v>1159</v>
      </c>
      <c r="Y59" s="142" t="n">
        <f aca="false">((V59/1000+1)*0.0112372)/((V59/1000+1)*0.0112372+1)</f>
        <v>0.0192402614745379</v>
      </c>
      <c r="Z59" s="142" t="n">
        <f aca="false">((W59/1000+1)*0.0112372)/((W59/1000+1)*0.0112372+1)</f>
        <v>0.0109126345751666</v>
      </c>
      <c r="AA59" s="142" t="n">
        <f aca="false">IF(ISNUMBER(X59),((X59/1000+1)*0.0112372)/((X59/1000+1)*0.0112372+1),"")</f>
        <v>0.0236864549961338</v>
      </c>
      <c r="AB59" s="143" t="n">
        <f aca="false">IF(ISNUMBER(AA59),(Y59-Y55)/(AA59-Y55),"")</f>
        <v>0.651155679393533</v>
      </c>
      <c r="AC59" s="143" t="n">
        <f aca="false">IF(ISNUMBER(AB59),1-AB59,"")</f>
        <v>0.348844320606467</v>
      </c>
      <c r="AD59" s="144" t="n">
        <f aca="false">IF(ISNUMBER(AB59),AB59*T59,"")</f>
        <v>0.463321008558539</v>
      </c>
      <c r="AE59" s="144" t="n">
        <f aca="false">IF(ISNUMBER(AC59),AC59*T59,T59)</f>
        <v>0.248215453797226</v>
      </c>
      <c r="AF59" s="149" t="n">
        <f aca="false">IF(ISNUMBER(AD59),AE59-AE55,"")</f>
        <v>-0.126457535224264</v>
      </c>
      <c r="AG59" s="145" t="n">
        <f aca="false">IF(ISNUMBER(AD59),U59*AB59,"")</f>
        <v>33.3591126162148</v>
      </c>
      <c r="AH59" s="146" t="n">
        <f aca="false">IF(ISNUMBER(AC59),AC59*U59,U59)</f>
        <v>17.8715126734002</v>
      </c>
      <c r="AI59" s="145" t="n">
        <f aca="false">AH59-AH55</f>
        <v>-9.10494253614703</v>
      </c>
      <c r="AJ59" s="103" t="s">
        <v>340</v>
      </c>
      <c r="AK59" s="136"/>
      <c r="AL59" s="102"/>
      <c r="AM59" s="102"/>
      <c r="AN59" s="147" t="s">
        <v>341</v>
      </c>
      <c r="AO59" s="102"/>
      <c r="AP59" s="102"/>
      <c r="AQ59" s="102"/>
    </row>
    <row r="60" customFormat="false" ht="15" hidden="false" customHeight="false" outlineLevel="0" collapsed="false">
      <c r="A60" s="115" t="s">
        <v>318</v>
      </c>
      <c r="B60" s="0" t="s">
        <v>319</v>
      </c>
      <c r="C60" s="92" t="n">
        <f aca="false">C59</f>
        <v>1</v>
      </c>
      <c r="D60" s="90" t="n">
        <f aca="false">D59</f>
        <v>2</v>
      </c>
      <c r="E60" s="92" t="str">
        <f aca="false">E12</f>
        <v>GL</v>
      </c>
      <c r="F60" s="92" t="n">
        <f aca="false">F12</f>
        <v>4</v>
      </c>
      <c r="G60" s="130" t="s">
        <v>333</v>
      </c>
      <c r="H60" s="130" t="s">
        <v>334</v>
      </c>
      <c r="I60" s="148" t="s">
        <v>335</v>
      </c>
      <c r="J60" s="131" t="n">
        <v>41838</v>
      </c>
      <c r="K60" s="132" t="s">
        <v>428</v>
      </c>
      <c r="L60" s="131" t="n">
        <v>41841</v>
      </c>
      <c r="M60" s="108" t="s">
        <v>429</v>
      </c>
      <c r="N60" s="134" t="n">
        <v>71.5</v>
      </c>
      <c r="O60" s="134" t="n">
        <v>40</v>
      </c>
      <c r="P60" s="135" t="n">
        <v>0.0514166666666667</v>
      </c>
      <c r="Q60" s="134" t="n">
        <v>481.009807282609</v>
      </c>
      <c r="R60" s="134" t="n">
        <v>15939.83097</v>
      </c>
      <c r="S60" s="136" t="n">
        <f aca="false">R60-Q60</f>
        <v>15458.8211627174</v>
      </c>
      <c r="T60" s="137" t="n">
        <f aca="false">((S60/1000000)*(0.473-P60))*0.8/(0.08206*296)*1000000/(O60*N60)*12</f>
        <v>0.900620405467675</v>
      </c>
      <c r="U60" s="138" t="n">
        <f aca="false">IF(N60&lt;=48,T60* 48,T60* 72)</f>
        <v>64.8446691936726</v>
      </c>
      <c r="V60" s="139" t="n">
        <v>751.998939497768</v>
      </c>
      <c r="W60" s="150" t="n">
        <f aca="false">W12</f>
        <v>-18.16875699075</v>
      </c>
      <c r="X60" s="141" t="n">
        <v>1159</v>
      </c>
      <c r="Y60" s="142" t="n">
        <f aca="false">((V60/1000+1)*0.0112372)/((V60/1000+1)*0.0112372+1)</f>
        <v>0.0193074459346992</v>
      </c>
      <c r="Z60" s="142" t="n">
        <f aca="false">((W60/1000+1)*0.0112372)/((W60/1000+1)*0.0112372+1)</f>
        <v>0.0109126345751666</v>
      </c>
      <c r="AA60" s="142" t="n">
        <f aca="false">IF(ISNUMBER(X60),((X60/1000+1)*0.0112372)/((X60/1000+1)*0.0112372+1),"")</f>
        <v>0.0236864549961338</v>
      </c>
      <c r="AB60" s="143" t="n">
        <f aca="false">IF(ISNUMBER(AA60),(Y60-Y56)/(AA60-Y56),"")</f>
        <v>0.657289162588126</v>
      </c>
      <c r="AC60" s="143" t="n">
        <f aca="false">IF(ISNUMBER(AB60),1-AB60,"")</f>
        <v>0.342710837411874</v>
      </c>
      <c r="AD60" s="144" t="n">
        <f aca="false">IF(ISNUMBER(AB60),AB60*T60,"")</f>
        <v>0.591968032119627</v>
      </c>
      <c r="AE60" s="144" t="n">
        <f aca="false">IF(ISNUMBER(AC60),AC60*T60,T60)</f>
        <v>0.308652373348049</v>
      </c>
      <c r="AF60" s="149" t="n">
        <f aca="false">IF(ISNUMBER(AD60),AE60-AE56,"")</f>
        <v>-0.0900236768062733</v>
      </c>
      <c r="AG60" s="145" t="n">
        <f aca="false">IF(ISNUMBER(AD60),U60*AB60,"")</f>
        <v>42.6216983126131</v>
      </c>
      <c r="AH60" s="146" t="n">
        <f aca="false">IF(ISNUMBER(AC60),AC60*U60,U60)</f>
        <v>22.2229708810595</v>
      </c>
      <c r="AI60" s="145" t="n">
        <f aca="false">AH60-AH56</f>
        <v>-6.48170473005168</v>
      </c>
      <c r="AJ60" s="103" t="s">
        <v>342</v>
      </c>
      <c r="AK60" s="136"/>
      <c r="AL60" s="102"/>
      <c r="AM60" s="102"/>
      <c r="AN60" s="147" t="s">
        <v>343</v>
      </c>
      <c r="AO60" s="102"/>
      <c r="AP60" s="102"/>
      <c r="AQ60" s="102"/>
    </row>
    <row r="61" customFormat="false" ht="15" hidden="false" customHeight="false" outlineLevel="0" collapsed="false">
      <c r="A61" s="115" t="s">
        <v>318</v>
      </c>
      <c r="B61" s="0" t="s">
        <v>319</v>
      </c>
      <c r="C61" s="92" t="n">
        <f aca="false">C60</f>
        <v>1</v>
      </c>
      <c r="D61" s="90" t="n">
        <f aca="false">D60</f>
        <v>2</v>
      </c>
      <c r="E61" s="92" t="str">
        <f aca="false">E13</f>
        <v>GL</v>
      </c>
      <c r="F61" s="92" t="n">
        <f aca="false">F13</f>
        <v>1</v>
      </c>
      <c r="G61" s="130" t="s">
        <v>344</v>
      </c>
      <c r="H61" s="130" t="s">
        <v>334</v>
      </c>
      <c r="I61" s="130" t="n">
        <v>10</v>
      </c>
      <c r="J61" s="131" t="n">
        <v>41838</v>
      </c>
      <c r="K61" s="132" t="s">
        <v>428</v>
      </c>
      <c r="L61" s="131" t="n">
        <v>41841</v>
      </c>
      <c r="M61" s="108" t="s">
        <v>429</v>
      </c>
      <c r="N61" s="134" t="n">
        <v>71.5</v>
      </c>
      <c r="O61" s="134" t="n">
        <v>40</v>
      </c>
      <c r="P61" s="135" t="n">
        <v>0.0514166666666667</v>
      </c>
      <c r="Q61" s="134" t="n">
        <v>481.009807282609</v>
      </c>
      <c r="R61" s="134" t="n">
        <v>13265.91457</v>
      </c>
      <c r="S61" s="136" t="n">
        <f aca="false">R61-Q61</f>
        <v>12784.9047627174</v>
      </c>
      <c r="T61" s="137" t="n">
        <f aca="false">((S61/1000000)*(0.473-P61))*0.8/(0.08206*296)*1000000/(O61*N61)*12</f>
        <v>0.7448398548677</v>
      </c>
      <c r="U61" s="138" t="n">
        <f aca="false">IF(N61&lt;=48,T61* 48,T61* 72)</f>
        <v>53.6284695504744</v>
      </c>
      <c r="V61" s="139" t="n">
        <v>702.005360284192</v>
      </c>
      <c r="W61" s="150" t="n">
        <f aca="false">W13</f>
        <v>-18.16875699075</v>
      </c>
      <c r="X61" s="141" t="n">
        <v>1159</v>
      </c>
      <c r="Y61" s="142" t="n">
        <f aca="false">((V61/1000+1)*0.0112372)/((V61/1000+1)*0.0112372+1)</f>
        <v>0.0187668442017799</v>
      </c>
      <c r="Z61" s="142" t="n">
        <f aca="false">((W61/1000+1)*0.0112372)/((W61/1000+1)*0.0112372+1)</f>
        <v>0.0109126345751666</v>
      </c>
      <c r="AA61" s="142" t="n">
        <f aca="false">IF(ISNUMBER(X61),((X61/1000+1)*0.0112372)/((X61/1000+1)*0.0112372+1),"")</f>
        <v>0.0236864549961338</v>
      </c>
      <c r="AB61" s="143" t="n">
        <f aca="false">IF(ISNUMBER(AA61),(Y61-Y53)/(AA61-Y53),"")</f>
        <v>0.616123818442433</v>
      </c>
      <c r="AC61" s="143" t="n">
        <f aca="false">IF(ISNUMBER(AB61),1-AB61,"")</f>
        <v>0.383876181557567</v>
      </c>
      <c r="AD61" s="144" t="n">
        <f aca="false">IF(ISNUMBER(AB61),AB61*T61,"")</f>
        <v>0.458913575509195</v>
      </c>
      <c r="AE61" s="144" t="n">
        <f aca="false">IF(ISNUMBER(AC61),AC61*T61,T61)</f>
        <v>0.285926279358505</v>
      </c>
      <c r="AF61" s="149" t="n">
        <f aca="false">IF(ISNUMBER(AD61),AE61-AE53,"")</f>
        <v>-0.2948584653734</v>
      </c>
      <c r="AG61" s="145" t="n">
        <f aca="false">IF(ISNUMBER(AD61),U61*AB61,"")</f>
        <v>33.041777436662</v>
      </c>
      <c r="AH61" s="146" t="n">
        <f aca="false">IF(ISNUMBER(AC61),AC61*U61,U61)</f>
        <v>20.5866921138124</v>
      </c>
      <c r="AI61" s="145" t="n">
        <f aca="false">AH61-AH53</f>
        <v>-21.2298095068848</v>
      </c>
      <c r="AJ61" s="103" t="s">
        <v>345</v>
      </c>
      <c r="AK61" s="136"/>
      <c r="AL61" s="102"/>
      <c r="AM61" s="102"/>
      <c r="AN61" s="147" t="s">
        <v>346</v>
      </c>
      <c r="AO61" s="102"/>
      <c r="AP61" s="102"/>
      <c r="AQ61" s="102"/>
    </row>
    <row r="62" customFormat="false" ht="15" hidden="false" customHeight="false" outlineLevel="0" collapsed="false">
      <c r="A62" s="115" t="s">
        <v>318</v>
      </c>
      <c r="B62" s="0" t="s">
        <v>319</v>
      </c>
      <c r="C62" s="92" t="n">
        <f aca="false">C61</f>
        <v>1</v>
      </c>
      <c r="D62" s="90" t="n">
        <f aca="false">D61</f>
        <v>2</v>
      </c>
      <c r="E62" s="92" t="str">
        <f aca="false">E14</f>
        <v>GL</v>
      </c>
      <c r="F62" s="92" t="n">
        <f aca="false">F14</f>
        <v>2</v>
      </c>
      <c r="G62" s="130" t="s">
        <v>344</v>
      </c>
      <c r="H62" s="130" t="s">
        <v>334</v>
      </c>
      <c r="I62" s="130" t="n">
        <v>10</v>
      </c>
      <c r="J62" s="131" t="n">
        <v>41838</v>
      </c>
      <c r="K62" s="132" t="s">
        <v>428</v>
      </c>
      <c r="L62" s="131" t="n">
        <v>41841</v>
      </c>
      <c r="M62" s="108" t="s">
        <v>429</v>
      </c>
      <c r="N62" s="134" t="n">
        <v>71.5</v>
      </c>
      <c r="O62" s="134" t="n">
        <v>40</v>
      </c>
      <c r="P62" s="135" t="n">
        <v>0.0514166666666667</v>
      </c>
      <c r="Q62" s="134" t="n">
        <v>481.009807282609</v>
      </c>
      <c r="R62" s="134" t="n">
        <v>14413.89097</v>
      </c>
      <c r="S62" s="136" t="n">
        <f aca="false">R62-Q62</f>
        <v>13932.8811627174</v>
      </c>
      <c r="T62" s="137" t="n">
        <f aca="false">((S62/1000000)*(0.473-P62))*0.8/(0.08206*296)*1000000/(O62*N62)*12</f>
        <v>0.811720179049779</v>
      </c>
      <c r="U62" s="138" t="n">
        <f aca="false">IF(N62&lt;=48,T62* 48,T62* 72)</f>
        <v>58.4438528915841</v>
      </c>
      <c r="V62" s="139" t="n">
        <v>740.845805447597</v>
      </c>
      <c r="W62" s="150" t="n">
        <f aca="false">W14</f>
        <v>-18.16875699075</v>
      </c>
      <c r="X62" s="141" t="n">
        <v>1159</v>
      </c>
      <c r="Y62" s="142" t="n">
        <f aca="false">((V62/1000+1)*0.0112372)/((V62/1000+1)*0.0112372+1)</f>
        <v>0.0191868940038086</v>
      </c>
      <c r="Z62" s="142" t="n">
        <f aca="false">((W62/1000+1)*0.0112372)/((W62/1000+1)*0.0112372+1)</f>
        <v>0.0109126345751666</v>
      </c>
      <c r="AA62" s="142" t="n">
        <f aca="false">IF(ISNUMBER(X62),((X62/1000+1)*0.0112372)/((X62/1000+1)*0.0112372+1),"")</f>
        <v>0.0236864549961338</v>
      </c>
      <c r="AB62" s="143" t="n">
        <f aca="false">IF(ISNUMBER(AA62),(Y62-Y54)/(AA62-Y54),"")</f>
        <v>0.648996133348996</v>
      </c>
      <c r="AC62" s="143" t="n">
        <f aca="false">IF(ISNUMBER(AB62),1-AB62,"")</f>
        <v>0.351003866651004</v>
      </c>
      <c r="AD62" s="144" t="n">
        <f aca="false">IF(ISNUMBER(AB62),AB62*T62,"")</f>
        <v>0.526803257564661</v>
      </c>
      <c r="AE62" s="144" t="n">
        <f aca="false">IF(ISNUMBER(AC62),AC62*T62,T62)</f>
        <v>0.284916921485118</v>
      </c>
      <c r="AF62" s="149" t="n">
        <f aca="false">IF(ISNUMBER(AD62),AE62-AE54,"")</f>
        <v>-0.24683592913784</v>
      </c>
      <c r="AG62" s="145" t="n">
        <f aca="false">IF(ISNUMBER(AD62),U62*AB62,"")</f>
        <v>37.9298345446556</v>
      </c>
      <c r="AH62" s="146" t="n">
        <f aca="false">IF(ISNUMBER(AC62),AC62*U62,U62)</f>
        <v>20.5140183469285</v>
      </c>
      <c r="AI62" s="145" t="n">
        <f aca="false">AH62-AH54</f>
        <v>-17.7721868979245</v>
      </c>
      <c r="AJ62" s="103" t="s">
        <v>347</v>
      </c>
      <c r="AK62" s="136"/>
      <c r="AL62" s="102"/>
      <c r="AM62" s="102"/>
      <c r="AN62" s="147" t="s">
        <v>348</v>
      </c>
      <c r="AO62" s="102"/>
      <c r="AP62" s="102"/>
      <c r="AQ62" s="102"/>
    </row>
    <row r="63" customFormat="false" ht="15" hidden="false" customHeight="false" outlineLevel="0" collapsed="false">
      <c r="A63" s="115" t="s">
        <v>318</v>
      </c>
      <c r="B63" s="0" t="s">
        <v>319</v>
      </c>
      <c r="C63" s="92" t="n">
        <f aca="false">C62</f>
        <v>1</v>
      </c>
      <c r="D63" s="90" t="n">
        <f aca="false">D62</f>
        <v>2</v>
      </c>
      <c r="E63" s="92" t="str">
        <f aca="false">E15</f>
        <v>GL</v>
      </c>
      <c r="F63" s="92" t="n">
        <f aca="false">F15</f>
        <v>3</v>
      </c>
      <c r="G63" s="130" t="s">
        <v>344</v>
      </c>
      <c r="H63" s="130" t="s">
        <v>334</v>
      </c>
      <c r="I63" s="130" t="n">
        <v>10</v>
      </c>
      <c r="J63" s="131" t="n">
        <v>41838</v>
      </c>
      <c r="K63" s="132" t="s">
        <v>428</v>
      </c>
      <c r="L63" s="131" t="n">
        <v>41841</v>
      </c>
      <c r="M63" s="108" t="s">
        <v>429</v>
      </c>
      <c r="N63" s="134" t="n">
        <v>71.5</v>
      </c>
      <c r="O63" s="134" t="n">
        <v>40</v>
      </c>
      <c r="P63" s="135" t="n">
        <v>0.0514166666666667</v>
      </c>
      <c r="Q63" s="134" t="n">
        <v>481.009807282609</v>
      </c>
      <c r="R63" s="134" t="n">
        <v>11709.45577</v>
      </c>
      <c r="S63" s="136" t="n">
        <f aca="false">R63-Q63</f>
        <v>11228.4459627174</v>
      </c>
      <c r="T63" s="137" t="n">
        <f aca="false">((S63/1000000)*(0.473-P63))*0.8/(0.08206*296)*1000000/(O63*N63)*12</f>
        <v>0.654161623921446</v>
      </c>
      <c r="U63" s="138" t="n">
        <f aca="false">IF(N63&lt;=48,T63* 48,T63* 72)</f>
        <v>47.0996369223441</v>
      </c>
      <c r="V63" s="139" t="n">
        <v>777.87399968903</v>
      </c>
      <c r="W63" s="150" t="n">
        <f aca="false">W15</f>
        <v>-18.16875699075</v>
      </c>
      <c r="X63" s="141" t="n">
        <v>1159</v>
      </c>
      <c r="Y63" s="142" t="n">
        <f aca="false">((V63/1000+1)*0.0112372)/((V63/1000+1)*0.0112372+1)</f>
        <v>0.0195870100429952</v>
      </c>
      <c r="Z63" s="142" t="n">
        <f aca="false">((W63/1000+1)*0.0112372)/((W63/1000+1)*0.0112372+1)</f>
        <v>0.0109126345751666</v>
      </c>
      <c r="AA63" s="142" t="n">
        <f aca="false">IF(ISNUMBER(X63),((X63/1000+1)*0.0112372)/((X63/1000+1)*0.0112372+1),"")</f>
        <v>0.0236864549961338</v>
      </c>
      <c r="AB63" s="143" t="n">
        <f aca="false">IF(ISNUMBER(AA63),(Y63-Y55)/(AA63-Y55),"")</f>
        <v>0.678361258322386</v>
      </c>
      <c r="AC63" s="143" t="n">
        <f aca="false">IF(ISNUMBER(AB63),1-AB63,"")</f>
        <v>0.321638741677614</v>
      </c>
      <c r="AD63" s="144" t="n">
        <f aca="false">IF(ISNUMBER(AB63),AB63*T63,"")</f>
        <v>0.443757902349568</v>
      </c>
      <c r="AE63" s="144" t="n">
        <f aca="false">IF(ISNUMBER(AC63),AC63*T63,T63)</f>
        <v>0.210403721571878</v>
      </c>
      <c r="AF63" s="149" t="n">
        <f aca="false">IF(ISNUMBER(AD63),AE63-AE55,"")</f>
        <v>-0.164269267449612</v>
      </c>
      <c r="AG63" s="145" t="n">
        <f aca="false">IF(ISNUMBER(AD63),U63*AB63,"")</f>
        <v>31.9505689691689</v>
      </c>
      <c r="AH63" s="146" t="n">
        <f aca="false">IF(ISNUMBER(AC63),AC63*U63,U63)</f>
        <v>15.1490679531752</v>
      </c>
      <c r="AI63" s="145" t="n">
        <f aca="false">AH63-AH55</f>
        <v>-11.827387256372</v>
      </c>
      <c r="AJ63" s="103" t="s">
        <v>349</v>
      </c>
      <c r="AK63" s="136"/>
      <c r="AL63" s="102"/>
      <c r="AM63" s="102"/>
      <c r="AN63" s="147" t="s">
        <v>350</v>
      </c>
      <c r="AO63" s="102"/>
      <c r="AP63" s="102"/>
      <c r="AQ63" s="102"/>
    </row>
    <row r="64" customFormat="false" ht="15" hidden="false" customHeight="false" outlineLevel="0" collapsed="false">
      <c r="A64" s="115" t="s">
        <v>318</v>
      </c>
      <c r="B64" s="0" t="s">
        <v>319</v>
      </c>
      <c r="C64" s="92" t="n">
        <f aca="false">C63</f>
        <v>1</v>
      </c>
      <c r="D64" s="90" t="n">
        <f aca="false">D63</f>
        <v>2</v>
      </c>
      <c r="E64" s="92" t="str">
        <f aca="false">E16</f>
        <v>GL</v>
      </c>
      <c r="F64" s="92" t="n">
        <f aca="false">F16</f>
        <v>4</v>
      </c>
      <c r="G64" s="130" t="s">
        <v>344</v>
      </c>
      <c r="H64" s="130" t="s">
        <v>334</v>
      </c>
      <c r="I64" s="130" t="n">
        <v>10</v>
      </c>
      <c r="J64" s="131" t="n">
        <v>41838</v>
      </c>
      <c r="K64" s="132" t="s">
        <v>428</v>
      </c>
      <c r="L64" s="131" t="n">
        <v>41841</v>
      </c>
      <c r="M64" s="108" t="s">
        <v>429</v>
      </c>
      <c r="N64" s="134" t="n">
        <v>71.5</v>
      </c>
      <c r="O64" s="134" t="n">
        <v>40</v>
      </c>
      <c r="P64" s="135" t="n">
        <v>0.0514166666666667</v>
      </c>
      <c r="Q64" s="134" t="n">
        <v>481.009807282609</v>
      </c>
      <c r="R64" s="134" t="n">
        <v>13024.11177</v>
      </c>
      <c r="S64" s="136" t="n">
        <f aca="false">R64-Q64</f>
        <v>12543.1019627174</v>
      </c>
      <c r="T64" s="137" t="n">
        <f aca="false">((S64/1000000)*(0.473-P64))*0.8/(0.08206*296)*1000000/(O64*N64)*12</f>
        <v>0.730752588219941</v>
      </c>
      <c r="U64" s="138" t="n">
        <f aca="false">IF(N64&lt;=48,T64* 48,T64* 72)</f>
        <v>52.6141863518358</v>
      </c>
      <c r="V64" s="139" t="n">
        <v>785.025474505205</v>
      </c>
      <c r="W64" s="150" t="n">
        <f aca="false">W16</f>
        <v>-18.16875699075</v>
      </c>
      <c r="X64" s="141" t="n">
        <v>1159</v>
      </c>
      <c r="Y64" s="142" t="n">
        <f aca="false">((V64/1000+1)*0.0112372)/((V64/1000+1)*0.0112372+1)</f>
        <v>0.0196642492171546</v>
      </c>
      <c r="Z64" s="142" t="n">
        <f aca="false">((W64/1000+1)*0.0112372)/((W64/1000+1)*0.0112372+1)</f>
        <v>0.0109126345751666</v>
      </c>
      <c r="AA64" s="142" t="n">
        <f aca="false">IF(ISNUMBER(X64),((X64/1000+1)*0.0112372)/((X64/1000+1)*0.0112372+1),"")</f>
        <v>0.0236864549961338</v>
      </c>
      <c r="AB64" s="143" t="n">
        <f aca="false">IF(ISNUMBER(AA64),(Y64-Y56)/(AA64-Y56),"")</f>
        <v>0.685213368728386</v>
      </c>
      <c r="AC64" s="143" t="n">
        <f aca="false">IF(ISNUMBER(AB64),1-AB64,"")</f>
        <v>0.314786631271614</v>
      </c>
      <c r="AD64" s="144" t="n">
        <f aca="false">IF(ISNUMBER(AB64),AB64*T64,"")</f>
        <v>0.500721442681173</v>
      </c>
      <c r="AE64" s="144" t="n">
        <f aca="false">IF(ISNUMBER(AC64),AC64*T64,T64)</f>
        <v>0.230031145538768</v>
      </c>
      <c r="AF64" s="149" t="n">
        <f aca="false">IF(ISNUMBER(AD64),AE64-AE56,"")</f>
        <v>-0.168644904615554</v>
      </c>
      <c r="AG64" s="145" t="n">
        <f aca="false">IF(ISNUMBER(AD64),U64*AB64,"")</f>
        <v>36.0519438730444</v>
      </c>
      <c r="AH64" s="146" t="n">
        <f aca="false">IF(ISNUMBER(AC64),AC64*U64,U64)</f>
        <v>16.5622424787913</v>
      </c>
      <c r="AI64" s="145" t="n">
        <f aca="false">AH64-AH56</f>
        <v>-12.1424331323199</v>
      </c>
      <c r="AJ64" s="103" t="s">
        <v>351</v>
      </c>
      <c r="AK64" s="136"/>
      <c r="AL64" s="102"/>
      <c r="AM64" s="102"/>
      <c r="AN64" s="147" t="s">
        <v>352</v>
      </c>
      <c r="AO64" s="102"/>
      <c r="AP64" s="102"/>
      <c r="AQ64" s="102"/>
    </row>
    <row r="65" customFormat="false" ht="15" hidden="false" customHeight="false" outlineLevel="0" collapsed="false">
      <c r="A65" s="115" t="s">
        <v>318</v>
      </c>
      <c r="B65" s="0" t="s">
        <v>319</v>
      </c>
      <c r="C65" s="92" t="n">
        <f aca="false">C64</f>
        <v>1</v>
      </c>
      <c r="D65" s="90" t="n">
        <f aca="false">D64</f>
        <v>2</v>
      </c>
      <c r="E65" s="92" t="str">
        <f aca="false">E17</f>
        <v>MC</v>
      </c>
      <c r="F65" s="92" t="n">
        <f aca="false">F17</f>
        <v>1</v>
      </c>
      <c r="G65" s="130" t="s">
        <v>321</v>
      </c>
      <c r="H65" s="130" t="s">
        <v>322</v>
      </c>
      <c r="I65" s="130" t="s">
        <v>322</v>
      </c>
      <c r="J65" s="131" t="n">
        <v>41838</v>
      </c>
      <c r="K65" s="132" t="s">
        <v>428</v>
      </c>
      <c r="L65" s="131" t="n">
        <v>41841</v>
      </c>
      <c r="M65" s="108" t="s">
        <v>429</v>
      </c>
      <c r="N65" s="134" t="n">
        <v>71.5</v>
      </c>
      <c r="O65" s="134" t="n">
        <v>40</v>
      </c>
      <c r="P65" s="135" t="n">
        <v>0.0756666666666667</v>
      </c>
      <c r="Q65" s="134" t="n">
        <v>481.009807282609</v>
      </c>
      <c r="R65" s="134" t="n">
        <v>11299.79957</v>
      </c>
      <c r="S65" s="136" t="n">
        <f aca="false">R65-Q65</f>
        <v>10818.7897627174</v>
      </c>
      <c r="T65" s="137" t="n">
        <f aca="false">((S65/1000000)*(0.473-P65))*0.8/(0.08206*296)*1000000/(O65*N65)*12</f>
        <v>0.59403995744797</v>
      </c>
      <c r="U65" s="138" t="n">
        <f aca="false">IF(N65&lt;=48,T65* 48,T65* 72)</f>
        <v>42.7708769362538</v>
      </c>
      <c r="V65" s="139" t="n">
        <v>-31.2723888558575</v>
      </c>
      <c r="W65" s="150" t="n">
        <f aca="false">W17</f>
        <v>-21.3230515566104</v>
      </c>
      <c r="X65" s="141" t="s">
        <v>106</v>
      </c>
      <c r="Y65" s="142" t="n">
        <f aca="false">((V65/1000+1)*0.0112372)/((V65/1000+1)*0.0112372+1)</f>
        <v>0.0107685616551909</v>
      </c>
      <c r="Z65" s="142" t="n">
        <f aca="false">((W65/1000+1)*0.0112372)/((W65/1000+1)*0.0112372+1)</f>
        <v>0.0108779573057363</v>
      </c>
      <c r="AA65" s="142" t="str">
        <f aca="false">IF(ISNUMBER(X65),((X65/1000+1)*0.0112372)/((X65/1000+1)*0.0112372+1),"")</f>
        <v/>
      </c>
      <c r="AB65" s="143" t="str">
        <f aca="false">IF(ISNUMBER(AA65),(Y65-Z65)/(AA65-Z65),"")</f>
        <v/>
      </c>
      <c r="AC65" s="143" t="str">
        <f aca="false">IF(ISNUMBER(AB65),1-AB65,"")</f>
        <v/>
      </c>
      <c r="AD65" s="144" t="str">
        <f aca="false">IF(ISNUMBER(AB65),AB65*T65,"")</f>
        <v/>
      </c>
      <c r="AE65" s="144" t="n">
        <f aca="false">IF(ISNUMBER(AC65),AC65*T65,T65)</f>
        <v>0.59403995744797</v>
      </c>
      <c r="AF65" s="102"/>
      <c r="AG65" s="145" t="str">
        <f aca="false">IF(ISNUMBER(AD65),U65*AB65,"")</f>
        <v/>
      </c>
      <c r="AH65" s="146" t="n">
        <f aca="false">IF(ISNUMBER(AC65),AC65*U65,U65)</f>
        <v>42.7708769362538</v>
      </c>
      <c r="AI65" s="102"/>
      <c r="AJ65" s="103" t="s">
        <v>354</v>
      </c>
      <c r="AK65" s="136"/>
      <c r="AL65" s="102"/>
      <c r="AM65" s="102"/>
      <c r="AN65" s="147" t="s">
        <v>355</v>
      </c>
      <c r="AO65" s="102"/>
      <c r="AP65" s="102"/>
      <c r="AQ65" s="102"/>
    </row>
    <row r="66" customFormat="false" ht="15" hidden="false" customHeight="false" outlineLevel="0" collapsed="false">
      <c r="A66" s="115" t="s">
        <v>318</v>
      </c>
      <c r="B66" s="0" t="s">
        <v>319</v>
      </c>
      <c r="C66" s="92" t="n">
        <f aca="false">C65</f>
        <v>1</v>
      </c>
      <c r="D66" s="90" t="n">
        <f aca="false">D65</f>
        <v>2</v>
      </c>
      <c r="E66" s="92" t="str">
        <f aca="false">E18</f>
        <v>MC</v>
      </c>
      <c r="F66" s="92" t="n">
        <f aca="false">F18</f>
        <v>2</v>
      </c>
      <c r="G66" s="130" t="s">
        <v>321</v>
      </c>
      <c r="H66" s="130" t="s">
        <v>322</v>
      </c>
      <c r="I66" s="130" t="s">
        <v>322</v>
      </c>
      <c r="J66" s="131" t="n">
        <v>41838</v>
      </c>
      <c r="K66" s="132" t="s">
        <v>428</v>
      </c>
      <c r="L66" s="131" t="n">
        <v>41841</v>
      </c>
      <c r="M66" s="108" t="s">
        <v>429</v>
      </c>
      <c r="N66" s="134" t="n">
        <v>71.5</v>
      </c>
      <c r="O66" s="134" t="n">
        <v>40</v>
      </c>
      <c r="P66" s="135" t="n">
        <v>0.0756666666666667</v>
      </c>
      <c r="Q66" s="134" t="n">
        <v>481.009807282609</v>
      </c>
      <c r="R66" s="134" t="n">
        <v>6707.07231</v>
      </c>
      <c r="S66" s="136" t="n">
        <f aca="false">R66-Q66</f>
        <v>6226.06250271739</v>
      </c>
      <c r="T66" s="137" t="n">
        <f aca="false">((S66/1000000)*(0.473-P66))*0.8/(0.08206*296)*1000000/(O66*N66)*12</f>
        <v>0.341861704063068</v>
      </c>
      <c r="U66" s="138" t="n">
        <f aca="false">IF(N66&lt;=48,T66* 48,T66* 72)</f>
        <v>24.6140426925409</v>
      </c>
      <c r="V66" s="139" t="n">
        <v>-26.360047501431</v>
      </c>
      <c r="W66" s="150" t="n">
        <f aca="false">W18</f>
        <v>-21.3230515566104</v>
      </c>
      <c r="X66" s="141" t="s">
        <v>106</v>
      </c>
      <c r="Y66" s="142" t="n">
        <f aca="false">((V66/1000+1)*0.0112372)/((V66/1000+1)*0.0112372+1)</f>
        <v>0.010822577199136</v>
      </c>
      <c r="Z66" s="142" t="n">
        <f aca="false">((W66/1000+1)*0.0112372)/((W66/1000+1)*0.0112372+1)</f>
        <v>0.0108779573057363</v>
      </c>
      <c r="AA66" s="142" t="str">
        <f aca="false">IF(ISNUMBER(X66),((X66/1000+1)*0.0112372)/((X66/1000+1)*0.0112372+1),"")</f>
        <v/>
      </c>
      <c r="AB66" s="143" t="str">
        <f aca="false">IF(ISNUMBER(AA66),(Y66-Z66)/(AA66-Z66),"")</f>
        <v/>
      </c>
      <c r="AC66" s="143" t="str">
        <f aca="false">IF(ISNUMBER(AB66),1-AB66,"")</f>
        <v/>
      </c>
      <c r="AD66" s="144" t="str">
        <f aca="false">IF(ISNUMBER(AB66),AB66*T66,"")</f>
        <v/>
      </c>
      <c r="AE66" s="144" t="n">
        <f aca="false">IF(ISNUMBER(AC66),AC66*T66,T66)</f>
        <v>0.341861704063068</v>
      </c>
      <c r="AF66" s="102"/>
      <c r="AG66" s="145" t="str">
        <f aca="false">IF(ISNUMBER(AD66),U66*AB66,"")</f>
        <v/>
      </c>
      <c r="AH66" s="146" t="n">
        <f aca="false">IF(ISNUMBER(AC66),AC66*U66,U66)</f>
        <v>24.6140426925409</v>
      </c>
      <c r="AI66" s="102"/>
      <c r="AJ66" s="103" t="s">
        <v>356</v>
      </c>
      <c r="AK66" s="136"/>
      <c r="AL66" s="102"/>
      <c r="AM66" s="102"/>
      <c r="AN66" s="147" t="s">
        <v>357</v>
      </c>
      <c r="AO66" s="102"/>
      <c r="AP66" s="102"/>
      <c r="AQ66" s="102"/>
    </row>
    <row r="67" customFormat="false" ht="15" hidden="false" customHeight="false" outlineLevel="0" collapsed="false">
      <c r="A67" s="115" t="s">
        <v>318</v>
      </c>
      <c r="B67" s="0" t="s">
        <v>319</v>
      </c>
      <c r="C67" s="92" t="n">
        <f aca="false">C66</f>
        <v>1</v>
      </c>
      <c r="D67" s="90" t="n">
        <f aca="false">D66</f>
        <v>2</v>
      </c>
      <c r="E67" s="92" t="str">
        <f aca="false">E19</f>
        <v>MC</v>
      </c>
      <c r="F67" s="92" t="n">
        <f aca="false">F19</f>
        <v>3</v>
      </c>
      <c r="G67" s="130" t="s">
        <v>321</v>
      </c>
      <c r="H67" s="130" t="s">
        <v>322</v>
      </c>
      <c r="I67" s="130" t="s">
        <v>322</v>
      </c>
      <c r="J67" s="131" t="n">
        <v>41838</v>
      </c>
      <c r="K67" s="132" t="s">
        <v>428</v>
      </c>
      <c r="L67" s="131" t="n">
        <v>41841</v>
      </c>
      <c r="M67" s="108" t="s">
        <v>429</v>
      </c>
      <c r="N67" s="134" t="n">
        <v>71.5</v>
      </c>
      <c r="O67" s="134" t="n">
        <v>40</v>
      </c>
      <c r="P67" s="135" t="n">
        <v>0.0756666666666667</v>
      </c>
      <c r="Q67" s="134" t="n">
        <v>481.009807282609</v>
      </c>
      <c r="R67" s="134" t="n">
        <v>7254.88477</v>
      </c>
      <c r="S67" s="136" t="n">
        <f aca="false">R67-Q67</f>
        <v>6773.87496271739</v>
      </c>
      <c r="T67" s="137" t="n">
        <f aca="false">((S67/1000000)*(0.473-P67))*0.8/(0.08206*296)*1000000/(O67*N67)*12</f>
        <v>0.371941084249316</v>
      </c>
      <c r="U67" s="138" t="n">
        <f aca="false">IF(N67&lt;=48,T67* 48,T67* 72)</f>
        <v>26.7797580659508</v>
      </c>
      <c r="V67" s="139" t="n">
        <v>-25.7728431831762</v>
      </c>
      <c r="W67" s="150" t="n">
        <f aca="false">W19</f>
        <v>-21.3230515566104</v>
      </c>
      <c r="X67" s="141" t="s">
        <v>106</v>
      </c>
      <c r="Y67" s="142" t="n">
        <f aca="false">((V67/1000+1)*0.0112372)/((V67/1000+1)*0.0112372+1)</f>
        <v>0.0108290336359814</v>
      </c>
      <c r="Z67" s="142" t="n">
        <f aca="false">((W67/1000+1)*0.0112372)/((W67/1000+1)*0.0112372+1)</f>
        <v>0.0108779573057363</v>
      </c>
      <c r="AA67" s="142" t="str">
        <f aca="false">IF(ISNUMBER(X67),((X67/1000+1)*0.0112372)/((X67/1000+1)*0.0112372+1),"")</f>
        <v/>
      </c>
      <c r="AB67" s="143" t="str">
        <f aca="false">IF(ISNUMBER(AA67),(Y67-Z67)/(AA67-Z67),"")</f>
        <v/>
      </c>
      <c r="AC67" s="143" t="str">
        <f aca="false">IF(ISNUMBER(AB67),1-AB67,"")</f>
        <v/>
      </c>
      <c r="AD67" s="144" t="str">
        <f aca="false">IF(ISNUMBER(AB67),AB67*T67,"")</f>
        <v/>
      </c>
      <c r="AE67" s="144" t="n">
        <f aca="false">IF(ISNUMBER(AC67),AC67*T67,T67)</f>
        <v>0.371941084249316</v>
      </c>
      <c r="AF67" s="102"/>
      <c r="AG67" s="145" t="str">
        <f aca="false">IF(ISNUMBER(AD67),U67*AB67,"")</f>
        <v/>
      </c>
      <c r="AH67" s="146" t="n">
        <f aca="false">IF(ISNUMBER(AC67),AC67*U67,U67)</f>
        <v>26.7797580659508</v>
      </c>
      <c r="AI67" s="102"/>
      <c r="AJ67" s="103" t="s">
        <v>358</v>
      </c>
      <c r="AK67" s="136"/>
      <c r="AL67" s="102"/>
      <c r="AM67" s="102"/>
      <c r="AN67" s="147" t="s">
        <v>359</v>
      </c>
      <c r="AO67" s="102"/>
      <c r="AP67" s="102"/>
      <c r="AQ67" s="102"/>
    </row>
    <row r="68" customFormat="false" ht="15" hidden="false" customHeight="false" outlineLevel="0" collapsed="false">
      <c r="A68" s="115" t="s">
        <v>318</v>
      </c>
      <c r="B68" s="0" t="s">
        <v>319</v>
      </c>
      <c r="C68" s="92" t="n">
        <f aca="false">C67</f>
        <v>1</v>
      </c>
      <c r="D68" s="90" t="n">
        <f aca="false">D67</f>
        <v>2</v>
      </c>
      <c r="E68" s="92" t="str">
        <f aca="false">E20</f>
        <v>MC</v>
      </c>
      <c r="F68" s="92" t="n">
        <f aca="false">F20</f>
        <v>4</v>
      </c>
      <c r="G68" s="130" t="s">
        <v>321</v>
      </c>
      <c r="H68" s="130" t="s">
        <v>322</v>
      </c>
      <c r="I68" s="130" t="s">
        <v>322</v>
      </c>
      <c r="J68" s="131" t="n">
        <v>41838</v>
      </c>
      <c r="K68" s="132" t="s">
        <v>428</v>
      </c>
      <c r="L68" s="131" t="n">
        <v>41841</v>
      </c>
      <c r="M68" s="108" t="s">
        <v>429</v>
      </c>
      <c r="N68" s="134" t="n">
        <v>71.5</v>
      </c>
      <c r="O68" s="134" t="n">
        <v>40</v>
      </c>
      <c r="P68" s="135" t="n">
        <v>0.0756666666666667</v>
      </c>
      <c r="Q68" s="134" t="n">
        <v>481.009807282609</v>
      </c>
      <c r="R68" s="134" t="n">
        <v>5350.15951</v>
      </c>
      <c r="S68" s="136" t="n">
        <f aca="false">R68-Q68</f>
        <v>4869.14970271739</v>
      </c>
      <c r="T68" s="137" t="n">
        <f aca="false">((S68/1000000)*(0.473-P68))*0.8/(0.08206*296)*1000000/(O68*N68)*12</f>
        <v>0.267356104115986</v>
      </c>
      <c r="U68" s="138" t="n">
        <f aca="false">IF(N68&lt;=48,T68* 48,T68* 72)</f>
        <v>19.249639496351</v>
      </c>
      <c r="V68" s="139" t="n">
        <v>-28.2843836516033</v>
      </c>
      <c r="W68" s="150" t="n">
        <f aca="false">W20</f>
        <v>-21.3230515566104</v>
      </c>
      <c r="X68" s="141" t="s">
        <v>106</v>
      </c>
      <c r="Y68" s="142" t="n">
        <f aca="false">((V68/1000+1)*0.0112372)/((V68/1000+1)*0.0112372+1)</f>
        <v>0.0108014181216263</v>
      </c>
      <c r="Z68" s="142" t="n">
        <f aca="false">((W68/1000+1)*0.0112372)/((W68/1000+1)*0.0112372+1)</f>
        <v>0.0108779573057363</v>
      </c>
      <c r="AA68" s="142" t="str">
        <f aca="false">IF(ISNUMBER(X68),((X68/1000+1)*0.0112372)/((X68/1000+1)*0.0112372+1),"")</f>
        <v/>
      </c>
      <c r="AB68" s="143" t="str">
        <f aca="false">IF(ISNUMBER(AA68),(Y68-Z68)/(AA68-Z68),"")</f>
        <v/>
      </c>
      <c r="AC68" s="143" t="str">
        <f aca="false">IF(ISNUMBER(AB68),1-AB68,"")</f>
        <v/>
      </c>
      <c r="AD68" s="144" t="str">
        <f aca="false">IF(ISNUMBER(AB68),AB68*T68,"")</f>
        <v/>
      </c>
      <c r="AE68" s="144" t="n">
        <f aca="false">IF(ISNUMBER(AC68),AC68*T68,T68)</f>
        <v>0.267356104115986</v>
      </c>
      <c r="AF68" s="102"/>
      <c r="AG68" s="145" t="str">
        <f aca="false">IF(ISNUMBER(AD68),U68*AB68,"")</f>
        <v/>
      </c>
      <c r="AH68" s="146" t="n">
        <f aca="false">IF(ISNUMBER(AC68),AC68*U68,U68)</f>
        <v>19.249639496351</v>
      </c>
      <c r="AI68" s="102"/>
      <c r="AJ68" s="103" t="s">
        <v>360</v>
      </c>
      <c r="AK68" s="136"/>
      <c r="AL68" s="102"/>
      <c r="AM68" s="102"/>
      <c r="AN68" s="147" t="s">
        <v>361</v>
      </c>
      <c r="AO68" s="102"/>
      <c r="AP68" s="102"/>
      <c r="AQ68" s="102"/>
    </row>
    <row r="69" customFormat="false" ht="15" hidden="false" customHeight="false" outlineLevel="0" collapsed="false">
      <c r="A69" s="115" t="s">
        <v>318</v>
      </c>
      <c r="B69" s="0" t="s">
        <v>319</v>
      </c>
      <c r="C69" s="92" t="n">
        <f aca="false">C68</f>
        <v>1</v>
      </c>
      <c r="D69" s="90" t="n">
        <f aca="false">D68</f>
        <v>2</v>
      </c>
      <c r="E69" s="92" t="str">
        <f aca="false">E21</f>
        <v>MC</v>
      </c>
      <c r="F69" s="92" t="n">
        <f aca="false">F21</f>
        <v>1</v>
      </c>
      <c r="G69" s="130" t="s">
        <v>333</v>
      </c>
      <c r="H69" s="130" t="s">
        <v>334</v>
      </c>
      <c r="I69" s="148" t="s">
        <v>335</v>
      </c>
      <c r="J69" s="131" t="n">
        <v>41838</v>
      </c>
      <c r="K69" s="132" t="s">
        <v>428</v>
      </c>
      <c r="L69" s="131" t="n">
        <v>41841</v>
      </c>
      <c r="M69" s="108" t="s">
        <v>429</v>
      </c>
      <c r="N69" s="134" t="n">
        <v>71.5</v>
      </c>
      <c r="O69" s="134" t="n">
        <v>40</v>
      </c>
      <c r="P69" s="135" t="n">
        <v>0.0756666666666667</v>
      </c>
      <c r="Q69" s="134" t="n">
        <v>481.009807282609</v>
      </c>
      <c r="R69" s="134" t="n">
        <v>15864.70777</v>
      </c>
      <c r="S69" s="136" t="n">
        <f aca="false">R69-Q69</f>
        <v>15383.6979627174</v>
      </c>
      <c r="T69" s="137" t="n">
        <f aca="false">((S69/1000000)*(0.473-P69))*0.8/(0.08206*296)*1000000/(O69*N69)*12</f>
        <v>0.844690717131535</v>
      </c>
      <c r="U69" s="138" t="n">
        <f aca="false">IF(N69&lt;=48,T69* 48,T69* 72)</f>
        <v>60.8177316334705</v>
      </c>
      <c r="V69" s="139" t="n">
        <v>456.97060397496</v>
      </c>
      <c r="W69" s="150" t="n">
        <f aca="false">W21</f>
        <v>-21.3230515566104</v>
      </c>
      <c r="X69" s="141" t="n">
        <v>1159</v>
      </c>
      <c r="Y69" s="142" t="n">
        <f aca="false">((V69/1000+1)*0.0112372)/((V69/1000+1)*0.0112372+1)</f>
        <v>0.0161085367567574</v>
      </c>
      <c r="Z69" s="142" t="n">
        <f aca="false">((W69/1000+1)*0.0112372)/((W69/1000+1)*0.0112372+1)</f>
        <v>0.0108779573057363</v>
      </c>
      <c r="AA69" s="142" t="n">
        <f aca="false">IF(ISNUMBER(X69),((X69/1000+1)*0.0112372)/((X69/1000+1)*0.0112372+1),"")</f>
        <v>0.0236864549961338</v>
      </c>
      <c r="AB69" s="143" t="n">
        <f aca="false">IF(ISNUMBER(AA69),(Y69-Y65)/(AA69-Y65),"")</f>
        <v>0.413378169383204</v>
      </c>
      <c r="AC69" s="143" t="n">
        <f aca="false">IF(ISNUMBER(AB69),1-AB69,"")</f>
        <v>0.586621830616796</v>
      </c>
      <c r="AD69" s="144" t="n">
        <f aca="false">IF(ISNUMBER(AB69),AB69*T69,"")</f>
        <v>0.34917670234282</v>
      </c>
      <c r="AE69" s="144" t="n">
        <f aca="false">IF(ISNUMBER(AC69),AC69*T69,T69)</f>
        <v>0.495514014788715</v>
      </c>
      <c r="AF69" s="149" t="n">
        <f aca="false">IF(ISNUMBER(AD69),AE69-AE65,"")</f>
        <v>-0.0985259426592549</v>
      </c>
      <c r="AG69" s="145" t="n">
        <f aca="false">IF(ISNUMBER(AD69),U69*AB69,"")</f>
        <v>25.140722568683</v>
      </c>
      <c r="AH69" s="146" t="n">
        <f aca="false">IF(ISNUMBER(AC69),AC69*U69,U69)</f>
        <v>35.6770090647875</v>
      </c>
      <c r="AI69" s="145" t="n">
        <f aca="false">AH69-AH65</f>
        <v>-7.09386787146636</v>
      </c>
      <c r="AJ69" s="103" t="s">
        <v>362</v>
      </c>
      <c r="AK69" s="136"/>
      <c r="AL69" s="102"/>
      <c r="AM69" s="102"/>
      <c r="AN69" s="147" t="s">
        <v>363</v>
      </c>
      <c r="AO69" s="102"/>
      <c r="AP69" s="102"/>
      <c r="AQ69" s="102"/>
    </row>
    <row r="70" customFormat="false" ht="15" hidden="false" customHeight="false" outlineLevel="0" collapsed="false">
      <c r="A70" s="115" t="s">
        <v>318</v>
      </c>
      <c r="B70" s="0" t="s">
        <v>319</v>
      </c>
      <c r="C70" s="92" t="n">
        <f aca="false">C69</f>
        <v>1</v>
      </c>
      <c r="D70" s="90" t="n">
        <f aca="false">D69</f>
        <v>2</v>
      </c>
      <c r="E70" s="92" t="str">
        <f aca="false">E22</f>
        <v>MC</v>
      </c>
      <c r="F70" s="92" t="n">
        <f aca="false">F22</f>
        <v>2</v>
      </c>
      <c r="G70" s="130" t="s">
        <v>333</v>
      </c>
      <c r="H70" s="130" t="s">
        <v>334</v>
      </c>
      <c r="I70" s="148" t="s">
        <v>335</v>
      </c>
      <c r="J70" s="131" t="n">
        <v>41838</v>
      </c>
      <c r="K70" s="132" t="s">
        <v>428</v>
      </c>
      <c r="L70" s="131" t="n">
        <v>41841</v>
      </c>
      <c r="M70" s="108" t="s">
        <v>429</v>
      </c>
      <c r="N70" s="134" t="n">
        <v>71.5</v>
      </c>
      <c r="O70" s="134" t="n">
        <v>40</v>
      </c>
      <c r="P70" s="135" t="n">
        <v>0.0756666666666667</v>
      </c>
      <c r="Q70" s="134" t="n">
        <v>481.009807282609</v>
      </c>
      <c r="R70" s="134" t="n">
        <v>11278.67117</v>
      </c>
      <c r="S70" s="136" t="n">
        <f aca="false">R70-Q70</f>
        <v>10797.6613627174</v>
      </c>
      <c r="T70" s="137" t="n">
        <f aca="false">((S70/1000000)*(0.473-P70))*0.8/(0.08206*296)*1000000/(O70*N70)*12</f>
        <v>0.592879835649486</v>
      </c>
      <c r="U70" s="138" t="n">
        <f aca="false">IF(N70&lt;=48,T70* 48,T70* 72)</f>
        <v>42.687348166763</v>
      </c>
      <c r="V70" s="139" t="n">
        <v>585.456265382244</v>
      </c>
      <c r="W70" s="150" t="n">
        <f aca="false">W22</f>
        <v>-21.3230515566104</v>
      </c>
      <c r="X70" s="141" t="n">
        <v>1159</v>
      </c>
      <c r="Y70" s="142" t="n">
        <f aca="false">((V70/1000+1)*0.0112372)/((V70/1000+1)*0.0112372+1)</f>
        <v>0.0175042321843362</v>
      </c>
      <c r="Z70" s="142" t="n">
        <f aca="false">((W70/1000+1)*0.0112372)/((W70/1000+1)*0.0112372+1)</f>
        <v>0.0108779573057363</v>
      </c>
      <c r="AA70" s="142" t="n">
        <f aca="false">IF(ISNUMBER(X70),((X70/1000+1)*0.0112372)/((X70/1000+1)*0.0112372+1),"")</f>
        <v>0.0236864549961338</v>
      </c>
      <c r="AB70" s="143" t="n">
        <f aca="false">IF(ISNUMBER(AA70),(Y70-Y66)/(AA70-Y66),"")</f>
        <v>0.519412193635706</v>
      </c>
      <c r="AC70" s="143" t="n">
        <f aca="false">IF(ISNUMBER(AB70),1-AB70,"")</f>
        <v>0.480587806364294</v>
      </c>
      <c r="AD70" s="144" t="n">
        <f aca="false">IF(ISNUMBER(AB70),AB70*T70,"")</f>
        <v>0.307949015997076</v>
      </c>
      <c r="AE70" s="144" t="n">
        <f aca="false">IF(ISNUMBER(AC70),AC70*T70,T70)</f>
        <v>0.28493081965241</v>
      </c>
      <c r="AF70" s="149" t="n">
        <f aca="false">IF(ISNUMBER(AD70),AE70-AE66,"")</f>
        <v>-0.0569308844106582</v>
      </c>
      <c r="AG70" s="145" t="n">
        <f aca="false">IF(ISNUMBER(AD70),U70*AB70,"")</f>
        <v>22.1723291517895</v>
      </c>
      <c r="AH70" s="146" t="n">
        <f aca="false">IF(ISNUMBER(AC70),AC70*U70,U70)</f>
        <v>20.5150190149735</v>
      </c>
      <c r="AI70" s="145" t="n">
        <f aca="false">AH70-AH66</f>
        <v>-4.09902367756739</v>
      </c>
      <c r="AJ70" s="103" t="s">
        <v>364</v>
      </c>
      <c r="AK70" s="136"/>
      <c r="AL70" s="102"/>
      <c r="AM70" s="102"/>
      <c r="AN70" s="147" t="s">
        <v>365</v>
      </c>
      <c r="AO70" s="102"/>
      <c r="AP70" s="102"/>
      <c r="AQ70" s="102"/>
    </row>
    <row r="71" customFormat="false" ht="15" hidden="false" customHeight="false" outlineLevel="0" collapsed="false">
      <c r="A71" s="115" t="s">
        <v>318</v>
      </c>
      <c r="B71" s="0" t="s">
        <v>319</v>
      </c>
      <c r="C71" s="92" t="n">
        <f aca="false">C70</f>
        <v>1</v>
      </c>
      <c r="D71" s="90" t="n">
        <f aca="false">D70</f>
        <v>2</v>
      </c>
      <c r="E71" s="92" t="str">
        <f aca="false">E23</f>
        <v>MC</v>
      </c>
      <c r="F71" s="92" t="n">
        <f aca="false">F23</f>
        <v>3</v>
      </c>
      <c r="G71" s="130" t="s">
        <v>333</v>
      </c>
      <c r="H71" s="130" t="s">
        <v>334</v>
      </c>
      <c r="I71" s="148" t="s">
        <v>335</v>
      </c>
      <c r="J71" s="131" t="n">
        <v>41838</v>
      </c>
      <c r="K71" s="132" t="s">
        <v>428</v>
      </c>
      <c r="L71" s="131" t="n">
        <v>41841</v>
      </c>
      <c r="M71" s="108" t="s">
        <v>429</v>
      </c>
      <c r="N71" s="134" t="n">
        <v>71.5</v>
      </c>
      <c r="O71" s="134" t="n">
        <v>40</v>
      </c>
      <c r="P71" s="135" t="n">
        <v>0.0756666666666667</v>
      </c>
      <c r="Q71" s="134" t="n">
        <v>481.009807282609</v>
      </c>
      <c r="R71" s="134" t="n">
        <v>11833.87857</v>
      </c>
      <c r="S71" s="136" t="n">
        <f aca="false">R71-Q71</f>
        <v>11352.8687627174</v>
      </c>
      <c r="T71" s="137" t="n">
        <f aca="false">((S71/1000000)*(0.473-P71))*0.8/(0.08206*296)*1000000/(O71*N71)*12</f>
        <v>0.623365258465204</v>
      </c>
      <c r="U71" s="138" t="n">
        <f aca="false">IF(N71&lt;=48,T71* 48,T71* 72)</f>
        <v>44.8822986094947</v>
      </c>
      <c r="V71" s="139" t="n">
        <v>574.924563846257</v>
      </c>
      <c r="W71" s="150" t="n">
        <f aca="false">W23</f>
        <v>-21.3230515566104</v>
      </c>
      <c r="X71" s="141" t="n">
        <v>1159</v>
      </c>
      <c r="Y71" s="142" t="n">
        <f aca="false">((V71/1000+1)*0.0112372)/((V71/1000+1)*0.0112372+1)</f>
        <v>0.0173899789427677</v>
      </c>
      <c r="Z71" s="142" t="n">
        <f aca="false">((W71/1000+1)*0.0112372)/((W71/1000+1)*0.0112372+1)</f>
        <v>0.0108779573057363</v>
      </c>
      <c r="AA71" s="142" t="n">
        <f aca="false">IF(ISNUMBER(X71),((X71/1000+1)*0.0112372)/((X71/1000+1)*0.0112372+1),"")</f>
        <v>0.0236864549961338</v>
      </c>
      <c r="AB71" s="143" t="n">
        <f aca="false">IF(ISNUMBER(AA71),(Y71-Y67)/(AA71-Y67),"")</f>
        <v>0.51028469263051</v>
      </c>
      <c r="AC71" s="143" t="n">
        <f aca="false">IF(ISNUMBER(AB71),1-AB71,"")</f>
        <v>0.48971530736949</v>
      </c>
      <c r="AD71" s="144" t="n">
        <f aca="false">IF(ISNUMBER(AB71),AB71*T71,"")</f>
        <v>0.318093749312455</v>
      </c>
      <c r="AE71" s="144" t="n">
        <f aca="false">IF(ISNUMBER(AC71),AC71*T71,T71)</f>
        <v>0.305271509152749</v>
      </c>
      <c r="AF71" s="149" t="n">
        <f aca="false">IF(ISNUMBER(AD71),AE71-AE67,"")</f>
        <v>-0.0666695750965673</v>
      </c>
      <c r="AG71" s="145" t="n">
        <f aca="false">IF(ISNUMBER(AD71),U71*AB71,"")</f>
        <v>22.9027499504968</v>
      </c>
      <c r="AH71" s="146" t="n">
        <f aca="false">IF(ISNUMBER(AC71),AC71*U71,U71)</f>
        <v>21.9795486589979</v>
      </c>
      <c r="AI71" s="145" t="n">
        <f aca="false">AH71-AH67</f>
        <v>-4.80020940695284</v>
      </c>
      <c r="AJ71" s="103" t="s">
        <v>366</v>
      </c>
      <c r="AK71" s="136"/>
      <c r="AL71" s="102"/>
      <c r="AM71" s="102"/>
      <c r="AN71" s="147" t="s">
        <v>367</v>
      </c>
      <c r="AO71" s="102"/>
      <c r="AP71" s="102"/>
      <c r="AQ71" s="102"/>
    </row>
    <row r="72" customFormat="false" ht="15" hidden="false" customHeight="false" outlineLevel="0" collapsed="false">
      <c r="A72" s="115" t="s">
        <v>318</v>
      </c>
      <c r="B72" s="0" t="s">
        <v>319</v>
      </c>
      <c r="C72" s="92" t="n">
        <f aca="false">C71</f>
        <v>1</v>
      </c>
      <c r="D72" s="90" t="n">
        <f aca="false">D71</f>
        <v>2</v>
      </c>
      <c r="E72" s="92" t="str">
        <f aca="false">E24</f>
        <v>MC</v>
      </c>
      <c r="F72" s="92" t="n">
        <f aca="false">F24</f>
        <v>4</v>
      </c>
      <c r="G72" s="130" t="s">
        <v>333</v>
      </c>
      <c r="H72" s="130" t="s">
        <v>334</v>
      </c>
      <c r="I72" s="148" t="s">
        <v>335</v>
      </c>
      <c r="J72" s="131" t="n">
        <v>41838</v>
      </c>
      <c r="K72" s="132" t="s">
        <v>428</v>
      </c>
      <c r="L72" s="131" t="n">
        <v>41841</v>
      </c>
      <c r="M72" s="108" t="s">
        <v>429</v>
      </c>
      <c r="N72" s="134" t="n">
        <v>71.5</v>
      </c>
      <c r="O72" s="134" t="n">
        <v>40</v>
      </c>
      <c r="P72" s="135" t="n">
        <v>0.0756666666666667</v>
      </c>
      <c r="Q72" s="134" t="n">
        <v>481.009807282609</v>
      </c>
      <c r="R72" s="134" t="n">
        <v>11502.86697</v>
      </c>
      <c r="S72" s="136" t="n">
        <f aca="false">R72-Q72</f>
        <v>11021.8571627174</v>
      </c>
      <c r="T72" s="137" t="n">
        <f aca="false">((S72/1000000)*(0.473-P72))*0.8/(0.08206*296)*1000000/(O72*N72)*12</f>
        <v>0.605190016955621</v>
      </c>
      <c r="U72" s="138" t="n">
        <f aca="false">IF(N72&lt;=48,T72* 48,T72* 72)</f>
        <v>43.5736812208048</v>
      </c>
      <c r="V72" s="139" t="n">
        <v>642.362181536622</v>
      </c>
      <c r="W72" s="150" t="n">
        <f aca="false">W24</f>
        <v>-21.3230515566104</v>
      </c>
      <c r="X72" s="141" t="n">
        <v>1159</v>
      </c>
      <c r="Y72" s="142" t="n">
        <f aca="false">((V72/1000+1)*0.0112372)/((V72/1000+1)*0.0112372+1)</f>
        <v>0.018121117082203</v>
      </c>
      <c r="Z72" s="142" t="n">
        <f aca="false">((W72/1000+1)*0.0112372)/((W72/1000+1)*0.0112372+1)</f>
        <v>0.0108779573057363</v>
      </c>
      <c r="AA72" s="142" t="n">
        <f aca="false">IF(ISNUMBER(X72),((X72/1000+1)*0.0112372)/((X72/1000+1)*0.0112372+1),"")</f>
        <v>0.0236864549961338</v>
      </c>
      <c r="AB72" s="143" t="n">
        <f aca="false">IF(ISNUMBER(AA72),(Y72-Y68)/(AA72-Y68),"")</f>
        <v>0.568077455413298</v>
      </c>
      <c r="AC72" s="143" t="n">
        <f aca="false">IF(ISNUMBER(AB72),1-AB72,"")</f>
        <v>0.431922544586702</v>
      </c>
      <c r="AD72" s="144" t="n">
        <f aca="false">IF(ISNUMBER(AB72),AB72*T72,"")</f>
        <v>0.34379480487368</v>
      </c>
      <c r="AE72" s="144" t="n">
        <f aca="false">IF(ISNUMBER(AC72),AC72*T72,T72)</f>
        <v>0.261395212081941</v>
      </c>
      <c r="AF72" s="149" t="n">
        <f aca="false">IF(ISNUMBER(AD72),AE72-AE68,"")</f>
        <v>-0.00596089203404471</v>
      </c>
      <c r="AG72" s="145" t="n">
        <f aca="false">IF(ISNUMBER(AD72),U72*AB72,"")</f>
        <v>24.753225950905</v>
      </c>
      <c r="AH72" s="146" t="n">
        <f aca="false">IF(ISNUMBER(AC72),AC72*U72,U72)</f>
        <v>18.8204552698998</v>
      </c>
      <c r="AI72" s="145" t="n">
        <f aca="false">AH72-AH68</f>
        <v>-0.429184226451216</v>
      </c>
      <c r="AJ72" s="103" t="s">
        <v>368</v>
      </c>
      <c r="AK72" s="136"/>
      <c r="AL72" s="102"/>
      <c r="AM72" s="102"/>
      <c r="AN72" s="147" t="s">
        <v>369</v>
      </c>
      <c r="AO72" s="102"/>
      <c r="AP72" s="102"/>
      <c r="AQ72" s="102"/>
    </row>
    <row r="73" customFormat="false" ht="15" hidden="false" customHeight="false" outlineLevel="0" collapsed="false">
      <c r="A73" s="115" t="s">
        <v>318</v>
      </c>
      <c r="B73" s="0" t="s">
        <v>319</v>
      </c>
      <c r="C73" s="92" t="n">
        <f aca="false">C72</f>
        <v>1</v>
      </c>
      <c r="D73" s="90" t="n">
        <f aca="false">D72</f>
        <v>2</v>
      </c>
      <c r="E73" s="92" t="str">
        <f aca="false">E25</f>
        <v>MC</v>
      </c>
      <c r="F73" s="92" t="n">
        <f aca="false">F25</f>
        <v>1</v>
      </c>
      <c r="G73" s="130" t="s">
        <v>344</v>
      </c>
      <c r="H73" s="130" t="s">
        <v>334</v>
      </c>
      <c r="I73" s="130" t="n">
        <v>10</v>
      </c>
      <c r="J73" s="131" t="n">
        <v>41838</v>
      </c>
      <c r="K73" s="132" t="s">
        <v>428</v>
      </c>
      <c r="L73" s="131" t="n">
        <v>41841</v>
      </c>
      <c r="M73" s="108" t="s">
        <v>429</v>
      </c>
      <c r="N73" s="134" t="n">
        <v>71.5</v>
      </c>
      <c r="O73" s="134" t="n">
        <v>40</v>
      </c>
      <c r="P73" s="135" t="n">
        <v>0.0756666666666667</v>
      </c>
      <c r="Q73" s="134" t="n">
        <v>481.009807282609</v>
      </c>
      <c r="R73" s="134" t="n">
        <v>16151.11497</v>
      </c>
      <c r="S73" s="136" t="n">
        <f aca="false">R73-Q73</f>
        <v>15670.1051627174</v>
      </c>
      <c r="T73" s="137" t="n">
        <f aca="false">((S73/1000000)*(0.473-P73))*0.8/(0.08206*296)*1000000/(O73*N73)*12</f>
        <v>0.860416812622095</v>
      </c>
      <c r="U73" s="138" t="n">
        <f aca="false">IF(N73&lt;=48,T73* 48,T73* 72)</f>
        <v>61.9500105087909</v>
      </c>
      <c r="V73" s="139" t="n">
        <v>468.641098182826</v>
      </c>
      <c r="W73" s="150" t="n">
        <f aca="false">W25</f>
        <v>-21.3230515566104</v>
      </c>
      <c r="X73" s="141" t="n">
        <v>1159</v>
      </c>
      <c r="Y73" s="142" t="n">
        <f aca="false">((V73/1000+1)*0.0112372)/((V73/1000+1)*0.0112372+1)</f>
        <v>0.0162354730198508</v>
      </c>
      <c r="Z73" s="142" t="n">
        <f aca="false">((W73/1000+1)*0.0112372)/((W73/1000+1)*0.0112372+1)</f>
        <v>0.0108779573057363</v>
      </c>
      <c r="AA73" s="142" t="n">
        <f aca="false">IF(ISNUMBER(X73),((X73/1000+1)*0.0112372)/((X73/1000+1)*0.0112372+1),"")</f>
        <v>0.0236864549961338</v>
      </c>
      <c r="AB73" s="143" t="n">
        <f aca="false">IF(ISNUMBER(AA73),(Y73-Y65)/(AA73-Y65),"")</f>
        <v>0.423204559781642</v>
      </c>
      <c r="AC73" s="143" t="n">
        <f aca="false">IF(ISNUMBER(AB73),1-AB73,"")</f>
        <v>0.576795440218358</v>
      </c>
      <c r="AD73" s="144" t="n">
        <f aca="false">IF(ISNUMBER(AB73),AB73*T73,"")</f>
        <v>0.364132318414457</v>
      </c>
      <c r="AE73" s="144" t="n">
        <f aca="false">IF(ISNUMBER(AC73),AC73*T73,T73)</f>
        <v>0.496284494207638</v>
      </c>
      <c r="AF73" s="149" t="n">
        <f aca="false">IF(ISNUMBER(AD73),AE73-AE65,"")</f>
        <v>-0.0977554632403321</v>
      </c>
      <c r="AG73" s="145" t="n">
        <f aca="false">IF(ISNUMBER(AD73),U73*AB73,"")</f>
        <v>26.2175269258409</v>
      </c>
      <c r="AH73" s="146" t="n">
        <f aca="false">IF(ISNUMBER(AC73),AC73*U73,U73)</f>
        <v>35.7324835829499</v>
      </c>
      <c r="AI73" s="145" t="n">
        <f aca="false">AH73-AH65</f>
        <v>-7.03839335330391</v>
      </c>
      <c r="AJ73" s="103" t="s">
        <v>370</v>
      </c>
      <c r="AK73" s="136"/>
      <c r="AL73" s="102"/>
      <c r="AM73" s="102"/>
      <c r="AN73" s="147" t="s">
        <v>371</v>
      </c>
      <c r="AO73" s="102"/>
      <c r="AP73" s="102"/>
      <c r="AQ73" s="102"/>
    </row>
    <row r="74" customFormat="false" ht="15" hidden="false" customHeight="false" outlineLevel="0" collapsed="false">
      <c r="A74" s="115" t="s">
        <v>318</v>
      </c>
      <c r="B74" s="0" t="s">
        <v>319</v>
      </c>
      <c r="C74" s="92" t="n">
        <f aca="false">C73</f>
        <v>1</v>
      </c>
      <c r="D74" s="90" t="n">
        <f aca="false">D73</f>
        <v>2</v>
      </c>
      <c r="E74" s="92" t="str">
        <f aca="false">E26</f>
        <v>MC</v>
      </c>
      <c r="F74" s="92" t="n">
        <f aca="false">F26</f>
        <v>2</v>
      </c>
      <c r="G74" s="130" t="s">
        <v>344</v>
      </c>
      <c r="H74" s="130" t="s">
        <v>334</v>
      </c>
      <c r="I74" s="130" t="n">
        <v>10</v>
      </c>
      <c r="J74" s="131" t="n">
        <v>41838</v>
      </c>
      <c r="K74" s="132" t="s">
        <v>428</v>
      </c>
      <c r="L74" s="131" t="n">
        <v>41841</v>
      </c>
      <c r="M74" s="108" t="s">
        <v>429</v>
      </c>
      <c r="N74" s="134" t="n">
        <v>71.5</v>
      </c>
      <c r="O74" s="134" t="n">
        <v>40</v>
      </c>
      <c r="P74" s="135" t="n">
        <v>0.0756666666666667</v>
      </c>
      <c r="Q74" s="134" t="n">
        <v>481.009807282609</v>
      </c>
      <c r="R74" s="134" t="n">
        <v>10952.35477</v>
      </c>
      <c r="S74" s="136" t="n">
        <f aca="false">R74-Q74</f>
        <v>10471.3449627174</v>
      </c>
      <c r="T74" s="137" t="n">
        <f aca="false">((S74/1000000)*(0.473-P74))*0.8/(0.08206*296)*1000000/(O74*N74)*12</f>
        <v>0.574962398984011</v>
      </c>
      <c r="U74" s="138" t="n">
        <f aca="false">IF(N74&lt;=48,T74* 48,T74* 72)</f>
        <v>41.3972927268488</v>
      </c>
      <c r="V74" s="139" t="n">
        <v>615.647152165498</v>
      </c>
      <c r="W74" s="150" t="n">
        <f aca="false">W26</f>
        <v>-21.3230515566104</v>
      </c>
      <c r="X74" s="141" t="n">
        <v>1159</v>
      </c>
      <c r="Y74" s="142" t="n">
        <f aca="false">((V74/1000+1)*0.0112372)/((V74/1000+1)*0.0112372+1)</f>
        <v>0.0178316110357172</v>
      </c>
      <c r="Z74" s="142" t="n">
        <f aca="false">((W74/1000+1)*0.0112372)/((W74/1000+1)*0.0112372+1)</f>
        <v>0.0108779573057363</v>
      </c>
      <c r="AA74" s="142" t="n">
        <f aca="false">IF(ISNUMBER(X74),((X74/1000+1)*0.0112372)/((X74/1000+1)*0.0112372+1),"")</f>
        <v>0.0236864549961338</v>
      </c>
      <c r="AB74" s="143" t="n">
        <f aca="false">IF(ISNUMBER(AA74),(Y74-Y66)/(AA74-Y66),"")</f>
        <v>0.54486166202675</v>
      </c>
      <c r="AC74" s="143" t="n">
        <f aca="false">IF(ISNUMBER(AB74),1-AB74,"")</f>
        <v>0.45513833797325</v>
      </c>
      <c r="AD74" s="144" t="n">
        <f aca="false">IF(ISNUMBER(AB74),AB74*T74,"")</f>
        <v>0.313274968313316</v>
      </c>
      <c r="AE74" s="144" t="n">
        <f aca="false">IF(ISNUMBER(AC74),AC74*T74,T74)</f>
        <v>0.261687430670696</v>
      </c>
      <c r="AF74" s="149" t="n">
        <f aca="false">IF(ISNUMBER(AD74),AE74-AE66,"")</f>
        <v>-0.0801742733923723</v>
      </c>
      <c r="AG74" s="145" t="n">
        <f aca="false">IF(ISNUMBER(AD74),U74*AB74,"")</f>
        <v>22.5557977185587</v>
      </c>
      <c r="AH74" s="146" t="n">
        <f aca="false">IF(ISNUMBER(AC74),AC74*U74,U74)</f>
        <v>18.8414950082901</v>
      </c>
      <c r="AI74" s="145" t="n">
        <f aca="false">AH74-AH66</f>
        <v>-5.7725476842508</v>
      </c>
      <c r="AJ74" s="103" t="s">
        <v>372</v>
      </c>
      <c r="AK74" s="136"/>
      <c r="AL74" s="102"/>
      <c r="AM74" s="102"/>
      <c r="AN74" s="147" t="s">
        <v>373</v>
      </c>
      <c r="AO74" s="102"/>
      <c r="AP74" s="102"/>
      <c r="AQ74" s="102"/>
    </row>
    <row r="75" customFormat="false" ht="15" hidden="false" customHeight="false" outlineLevel="0" collapsed="false">
      <c r="A75" s="115" t="s">
        <v>318</v>
      </c>
      <c r="B75" s="0" t="s">
        <v>319</v>
      </c>
      <c r="C75" s="92" t="n">
        <f aca="false">C74</f>
        <v>1</v>
      </c>
      <c r="D75" s="90" t="n">
        <f aca="false">D74</f>
        <v>2</v>
      </c>
      <c r="E75" s="92" t="str">
        <f aca="false">E27</f>
        <v>MC</v>
      </c>
      <c r="F75" s="92" t="n">
        <f aca="false">F27</f>
        <v>3</v>
      </c>
      <c r="G75" s="130" t="s">
        <v>344</v>
      </c>
      <c r="H75" s="130" t="s">
        <v>334</v>
      </c>
      <c r="I75" s="130" t="n">
        <v>10</v>
      </c>
      <c r="J75" s="131" t="n">
        <v>41838</v>
      </c>
      <c r="K75" s="132" t="s">
        <v>428</v>
      </c>
      <c r="L75" s="131" t="n">
        <v>41841</v>
      </c>
      <c r="M75" s="108" t="s">
        <v>429</v>
      </c>
      <c r="N75" s="134" t="n">
        <v>71.5</v>
      </c>
      <c r="O75" s="134" t="n">
        <v>40</v>
      </c>
      <c r="P75" s="135" t="n">
        <v>0.0756666666666667</v>
      </c>
      <c r="Q75" s="134" t="n">
        <v>481.009807282609</v>
      </c>
      <c r="R75" s="134" t="n">
        <v>10803.28217</v>
      </c>
      <c r="S75" s="136" t="n">
        <f aca="false">R75-Q75</f>
        <v>10322.2723627174</v>
      </c>
      <c r="T75" s="137" t="n">
        <f aca="false">((S75/1000000)*(0.473-P75))*0.8/(0.08206*296)*1000000/(O75*N75)*12</f>
        <v>0.566777095183597</v>
      </c>
      <c r="U75" s="138" t="n">
        <f aca="false">IF(N75&lt;=48,T75* 48,T75* 72)</f>
        <v>40.807950853219</v>
      </c>
      <c r="V75" s="139" t="n">
        <v>624.607610496431</v>
      </c>
      <c r="W75" s="150" t="n">
        <f aca="false">W27</f>
        <v>-21.3230515566104</v>
      </c>
      <c r="X75" s="141" t="n">
        <v>1159</v>
      </c>
      <c r="Y75" s="142" t="n">
        <f aca="false">((V75/1000+1)*0.0112372)/((V75/1000+1)*0.0112372+1)</f>
        <v>0.0179287329630611</v>
      </c>
      <c r="Z75" s="142" t="n">
        <f aca="false">((W75/1000+1)*0.0112372)/((W75/1000+1)*0.0112372+1)</f>
        <v>0.0108779573057363</v>
      </c>
      <c r="AA75" s="142" t="n">
        <f aca="false">IF(ISNUMBER(X75),((X75/1000+1)*0.0112372)/((X75/1000+1)*0.0112372+1),"")</f>
        <v>0.0236864549961338</v>
      </c>
      <c r="AB75" s="143" t="n">
        <f aca="false">IF(ISNUMBER(AA75),(Y75-Y67)/(AA75-Y67),"")</f>
        <v>0.552186875440132</v>
      </c>
      <c r="AC75" s="143" t="n">
        <f aca="false">IF(ISNUMBER(AB75),1-AB75,"")</f>
        <v>0.447813124559868</v>
      </c>
      <c r="AD75" s="144" t="n">
        <f aca="false">IF(ISNUMBER(AB75),AB75*T75,"")</f>
        <v>0.312966873260464</v>
      </c>
      <c r="AE75" s="144" t="n">
        <f aca="false">IF(ISNUMBER(AC75),AC75*T75,T75)</f>
        <v>0.253810221923132</v>
      </c>
      <c r="AF75" s="149" t="n">
        <f aca="false">IF(ISNUMBER(AD75),AE75-AE67,"")</f>
        <v>-0.118130862326184</v>
      </c>
      <c r="AG75" s="145" t="n">
        <f aca="false">IF(ISNUMBER(AD75),U75*AB75,"")</f>
        <v>22.5336148747534</v>
      </c>
      <c r="AH75" s="146" t="n">
        <f aca="false">IF(ISNUMBER(AC75),AC75*U75,U75)</f>
        <v>18.2743359784655</v>
      </c>
      <c r="AI75" s="145" t="n">
        <f aca="false">AH75-AH67</f>
        <v>-8.50542208748525</v>
      </c>
      <c r="AJ75" s="103" t="s">
        <v>374</v>
      </c>
      <c r="AK75" s="136"/>
      <c r="AL75" s="102"/>
      <c r="AM75" s="102"/>
      <c r="AN75" s="147" t="s">
        <v>375</v>
      </c>
      <c r="AO75" s="102"/>
      <c r="AP75" s="102"/>
      <c r="AQ75" s="102"/>
    </row>
    <row r="76" customFormat="false" ht="15" hidden="false" customHeight="false" outlineLevel="0" collapsed="false">
      <c r="A76" s="115" t="s">
        <v>318</v>
      </c>
      <c r="B76" s="0" t="s">
        <v>319</v>
      </c>
      <c r="C76" s="92" t="n">
        <f aca="false">C75</f>
        <v>1</v>
      </c>
      <c r="D76" s="90" t="n">
        <f aca="false">D75</f>
        <v>2</v>
      </c>
      <c r="E76" s="92" t="str">
        <f aca="false">E28</f>
        <v>MC</v>
      </c>
      <c r="F76" s="92" t="n">
        <f aca="false">F28</f>
        <v>4</v>
      </c>
      <c r="G76" s="130" t="s">
        <v>344</v>
      </c>
      <c r="H76" s="130" t="s">
        <v>334</v>
      </c>
      <c r="I76" s="130" t="n">
        <v>10</v>
      </c>
      <c r="J76" s="131" t="n">
        <v>41838</v>
      </c>
      <c r="K76" s="132" t="s">
        <v>428</v>
      </c>
      <c r="L76" s="131" t="n">
        <v>41841</v>
      </c>
      <c r="M76" s="108" t="s">
        <v>429</v>
      </c>
      <c r="N76" s="134" t="n">
        <v>71.5</v>
      </c>
      <c r="O76" s="134" t="n">
        <v>40</v>
      </c>
      <c r="P76" s="135" t="n">
        <v>0.0756666666666667</v>
      </c>
      <c r="Q76" s="134" t="n">
        <v>481.009807282609</v>
      </c>
      <c r="R76" s="134" t="n">
        <v>11201.20037</v>
      </c>
      <c r="S76" s="136" t="n">
        <f aca="false">R76-Q76</f>
        <v>10720.1905627174</v>
      </c>
      <c r="T76" s="137" t="n">
        <f aca="false">((S76/1000000)*(0.473-P76))*0.8/(0.08206*296)*1000000/(O76*N76)*12</f>
        <v>0.588626055721711</v>
      </c>
      <c r="U76" s="138" t="n">
        <f aca="false">IF(N76&lt;=48,T76* 48,T76* 72)</f>
        <v>42.3810760119632</v>
      </c>
      <c r="V76" s="139" t="n">
        <v>680.586001741179</v>
      </c>
      <c r="W76" s="150" t="n">
        <f aca="false">W28</f>
        <v>-21.3230515566104</v>
      </c>
      <c r="X76" s="141" t="n">
        <v>1159</v>
      </c>
      <c r="Y76" s="142" t="n">
        <f aca="false">((V76/1000+1)*0.0112372)/((V76/1000+1)*0.0112372+1)</f>
        <v>0.0185350451886911</v>
      </c>
      <c r="Z76" s="142" t="n">
        <f aca="false">((W76/1000+1)*0.0112372)/((W76/1000+1)*0.0112372+1)</f>
        <v>0.0108779573057363</v>
      </c>
      <c r="AA76" s="142" t="n">
        <f aca="false">IF(ISNUMBER(X76),((X76/1000+1)*0.0112372)/((X76/1000+1)*0.0112372+1),"")</f>
        <v>0.0236864549961338</v>
      </c>
      <c r="AB76" s="143" t="n">
        <f aca="false">IF(ISNUMBER(AA76),(Y76-Y68)/(AA76-Y68),"")</f>
        <v>0.600202168017497</v>
      </c>
      <c r="AC76" s="143" t="n">
        <f aca="false">IF(ISNUMBER(AB76),1-AB76,"")</f>
        <v>0.399797831982503</v>
      </c>
      <c r="AD76" s="144" t="n">
        <f aca="false">IF(ISNUMBER(AB76),AB76*T76,"")</f>
        <v>0.353294634795759</v>
      </c>
      <c r="AE76" s="144" t="n">
        <f aca="false">IF(ISNUMBER(AC76),AC76*T76,T76)</f>
        <v>0.235331420925952</v>
      </c>
      <c r="AF76" s="149" t="n">
        <f aca="false">IF(ISNUMBER(AD76),AE76-AE68,"")</f>
        <v>-0.032024683190034</v>
      </c>
      <c r="AG76" s="145" t="n">
        <f aca="false">IF(ISNUMBER(AD76),U76*AB76,"")</f>
        <v>25.4372137052947</v>
      </c>
      <c r="AH76" s="146" t="n">
        <f aca="false">IF(ISNUMBER(AC76),AC76*U76,U76)</f>
        <v>16.9438623066685</v>
      </c>
      <c r="AI76" s="145" t="n">
        <f aca="false">AH76-AH68</f>
        <v>-2.30577718968245</v>
      </c>
      <c r="AJ76" s="103" t="s">
        <v>376</v>
      </c>
      <c r="AK76" s="136"/>
      <c r="AL76" s="102"/>
      <c r="AM76" s="102"/>
      <c r="AN76" s="147" t="s">
        <v>377</v>
      </c>
      <c r="AO76" s="102"/>
      <c r="AP76" s="102"/>
      <c r="AQ76" s="102"/>
    </row>
    <row r="77" customFormat="false" ht="15" hidden="false" customHeight="false" outlineLevel="0" collapsed="false">
      <c r="A77" s="115" t="s">
        <v>318</v>
      </c>
      <c r="B77" s="0" t="s">
        <v>319</v>
      </c>
      <c r="C77" s="92" t="n">
        <f aca="false">C76</f>
        <v>1</v>
      </c>
      <c r="D77" s="90" t="n">
        <f aca="false">D76</f>
        <v>2</v>
      </c>
      <c r="E77" s="92" t="str">
        <f aca="false">E29</f>
        <v>PJ</v>
      </c>
      <c r="F77" s="92" t="n">
        <f aca="false">F29</f>
        <v>1</v>
      </c>
      <c r="G77" s="130" t="s">
        <v>321</v>
      </c>
      <c r="H77" s="130" t="s">
        <v>322</v>
      </c>
      <c r="I77" s="130" t="s">
        <v>322</v>
      </c>
      <c r="J77" s="131" t="n">
        <v>41838</v>
      </c>
      <c r="K77" s="132" t="s">
        <v>428</v>
      </c>
      <c r="L77" s="131" t="n">
        <v>41841</v>
      </c>
      <c r="M77" s="108" t="s">
        <v>429</v>
      </c>
      <c r="N77" s="134" t="n">
        <v>71.5</v>
      </c>
      <c r="O77" s="134" t="n">
        <v>40</v>
      </c>
      <c r="P77" s="135" t="n">
        <v>0.04875</v>
      </c>
      <c r="Q77" s="134" t="n">
        <v>481.009807282609</v>
      </c>
      <c r="R77" s="134" t="n">
        <v>3433.883245</v>
      </c>
      <c r="S77" s="136" t="n">
        <f aca="false">R77-Q77</f>
        <v>2952.87343771739</v>
      </c>
      <c r="T77" s="137" t="n">
        <f aca="false">((S77/1000000)*(0.473-P77))*0.8/(0.08206*296)*1000000/(O77*N77)*12</f>
        <v>0.173120564839931</v>
      </c>
      <c r="U77" s="138" t="n">
        <f aca="false">IF(N77&lt;=48,T77* 48,T77* 72)</f>
        <v>12.464680668475</v>
      </c>
      <c r="V77" s="139" t="n">
        <v>-24.529521923488</v>
      </c>
      <c r="W77" s="150" t="n">
        <f aca="false">W29</f>
        <v>-18.8575504316435</v>
      </c>
      <c r="X77" s="141" t="s">
        <v>106</v>
      </c>
      <c r="Y77" s="142" t="n">
        <f aca="false">((V77/1000+1)*0.0112372)/((V77/1000+1)*0.0112372+1)</f>
        <v>0.010842703940522</v>
      </c>
      <c r="Z77" s="142" t="n">
        <f aca="false">((W77/1000+1)*0.0112372)/((W77/1000+1)*0.0112372+1)</f>
        <v>0.0109050624157837</v>
      </c>
      <c r="AA77" s="142" t="str">
        <f aca="false">IF(ISNUMBER(X77),((X77/1000+1)*0.0112372)/((X77/1000+1)*0.0112372+1),"")</f>
        <v/>
      </c>
      <c r="AB77" s="143" t="str">
        <f aca="false">IF(ISNUMBER(AA77),(Y77-Z77)/(AA77-Z77),"")</f>
        <v/>
      </c>
      <c r="AC77" s="143" t="str">
        <f aca="false">IF(ISNUMBER(AB77),1-AB77,"")</f>
        <v/>
      </c>
      <c r="AD77" s="144" t="str">
        <f aca="false">IF(ISNUMBER(AB77),AB77*T77,"")</f>
        <v/>
      </c>
      <c r="AE77" s="144" t="n">
        <f aca="false">IF(ISNUMBER(AC77),AC77*T77,T77)</f>
        <v>0.173120564839931</v>
      </c>
      <c r="AF77" s="102"/>
      <c r="AG77" s="145" t="str">
        <f aca="false">IF(ISNUMBER(AD77),U77*AB77,"")</f>
        <v/>
      </c>
      <c r="AH77" s="146" t="n">
        <f aca="false">IF(ISNUMBER(AC77),AC77*U77,U77)</f>
        <v>12.464680668475</v>
      </c>
      <c r="AI77" s="102"/>
      <c r="AJ77" s="103" t="s">
        <v>379</v>
      </c>
      <c r="AK77" s="136"/>
      <c r="AL77" s="102"/>
      <c r="AM77" s="102"/>
      <c r="AN77" s="147" t="s">
        <v>380</v>
      </c>
      <c r="AO77" s="102"/>
      <c r="AP77" s="102"/>
      <c r="AQ77" s="102"/>
    </row>
    <row r="78" customFormat="false" ht="15" hidden="false" customHeight="false" outlineLevel="0" collapsed="false">
      <c r="A78" s="115" t="s">
        <v>318</v>
      </c>
      <c r="B78" s="0" t="s">
        <v>319</v>
      </c>
      <c r="C78" s="92" t="n">
        <f aca="false">C77</f>
        <v>1</v>
      </c>
      <c r="D78" s="90" t="n">
        <f aca="false">D77</f>
        <v>2</v>
      </c>
      <c r="E78" s="92" t="str">
        <f aca="false">E30</f>
        <v>PJ</v>
      </c>
      <c r="F78" s="92" t="n">
        <f aca="false">F30</f>
        <v>2</v>
      </c>
      <c r="G78" s="130" t="s">
        <v>321</v>
      </c>
      <c r="H78" s="130" t="s">
        <v>322</v>
      </c>
      <c r="I78" s="130" t="s">
        <v>322</v>
      </c>
      <c r="J78" s="131" t="n">
        <v>41838</v>
      </c>
      <c r="K78" s="132" t="s">
        <v>428</v>
      </c>
      <c r="L78" s="131" t="n">
        <v>41841</v>
      </c>
      <c r="M78" s="108" t="s">
        <v>429</v>
      </c>
      <c r="N78" s="134" t="n">
        <v>71.5</v>
      </c>
      <c r="O78" s="134" t="n">
        <v>40</v>
      </c>
      <c r="P78" s="135" t="n">
        <v>0.04875</v>
      </c>
      <c r="Q78" s="134" t="n">
        <v>481.009807282609</v>
      </c>
      <c r="R78" s="134" t="n">
        <v>3944.664005</v>
      </c>
      <c r="S78" s="136" t="n">
        <f aca="false">R78-Q78</f>
        <v>3463.65419771739</v>
      </c>
      <c r="T78" s="137" t="n">
        <f aca="false">((S78/1000000)*(0.473-P78))*0.8/(0.08206*296)*1000000/(O78*N78)*12</f>
        <v>0.203066532909908</v>
      </c>
      <c r="U78" s="138" t="n">
        <f aca="false">IF(N78&lt;=48,T78* 48,T78* 72)</f>
        <v>14.6207903695134</v>
      </c>
      <c r="V78" s="139" t="n">
        <v>-12.9449134516856</v>
      </c>
      <c r="W78" s="150" t="n">
        <f aca="false">W30</f>
        <v>-18.8575504316435</v>
      </c>
      <c r="X78" s="141" t="s">
        <v>106</v>
      </c>
      <c r="Y78" s="142" t="n">
        <f aca="false">((V78/1000+1)*0.0112372)/((V78/1000+1)*0.0112372+1)</f>
        <v>0.0109700584328969</v>
      </c>
      <c r="Z78" s="142" t="n">
        <f aca="false">((W78/1000+1)*0.0112372)/((W78/1000+1)*0.0112372+1)</f>
        <v>0.0109050624157837</v>
      </c>
      <c r="AA78" s="142" t="str">
        <f aca="false">IF(ISNUMBER(X78),((X78/1000+1)*0.0112372)/((X78/1000+1)*0.0112372+1),"")</f>
        <v/>
      </c>
      <c r="AB78" s="143" t="str">
        <f aca="false">IF(ISNUMBER(AA78),(Y78-Z78)/(AA78-Z78),"")</f>
        <v/>
      </c>
      <c r="AC78" s="143" t="str">
        <f aca="false">IF(ISNUMBER(AB78),1-AB78,"")</f>
        <v/>
      </c>
      <c r="AD78" s="144" t="str">
        <f aca="false">IF(ISNUMBER(AB78),AB78*T78,"")</f>
        <v/>
      </c>
      <c r="AE78" s="144" t="n">
        <f aca="false">IF(ISNUMBER(AC78),AC78*T78,T78)</f>
        <v>0.203066532909908</v>
      </c>
      <c r="AF78" s="102"/>
      <c r="AG78" s="145" t="str">
        <f aca="false">IF(ISNUMBER(AD78),U78*AB78,"")</f>
        <v/>
      </c>
      <c r="AH78" s="146" t="n">
        <f aca="false">IF(ISNUMBER(AC78),AC78*U78,U78)</f>
        <v>14.6207903695134</v>
      </c>
      <c r="AI78" s="102"/>
      <c r="AJ78" s="103" t="s">
        <v>381</v>
      </c>
      <c r="AK78" s="136"/>
      <c r="AL78" s="102"/>
      <c r="AM78" s="102"/>
      <c r="AN78" s="147" t="s">
        <v>382</v>
      </c>
      <c r="AO78" s="102"/>
      <c r="AP78" s="102"/>
      <c r="AQ78" s="102"/>
    </row>
    <row r="79" customFormat="false" ht="15" hidden="false" customHeight="false" outlineLevel="0" collapsed="false">
      <c r="A79" s="115" t="s">
        <v>318</v>
      </c>
      <c r="B79" s="0" t="s">
        <v>319</v>
      </c>
      <c r="C79" s="92" t="n">
        <f aca="false">C78</f>
        <v>1</v>
      </c>
      <c r="D79" s="90" t="n">
        <f aca="false">D78</f>
        <v>2</v>
      </c>
      <c r="E79" s="92" t="str">
        <f aca="false">E31</f>
        <v>PJ</v>
      </c>
      <c r="F79" s="92" t="n">
        <f aca="false">F31</f>
        <v>3</v>
      </c>
      <c r="G79" s="130" t="s">
        <v>321</v>
      </c>
      <c r="H79" s="130" t="s">
        <v>322</v>
      </c>
      <c r="I79" s="130" t="s">
        <v>322</v>
      </c>
      <c r="J79" s="131" t="n">
        <v>41838</v>
      </c>
      <c r="K79" s="132" t="s">
        <v>428</v>
      </c>
      <c r="L79" s="131" t="n">
        <v>41841</v>
      </c>
      <c r="M79" s="108" t="s">
        <v>429</v>
      </c>
      <c r="N79" s="134" t="n">
        <v>71.5</v>
      </c>
      <c r="O79" s="134" t="n">
        <v>40</v>
      </c>
      <c r="P79" s="135" t="n">
        <v>0.04875</v>
      </c>
      <c r="Q79" s="134" t="n">
        <v>481.009807282609</v>
      </c>
      <c r="R79" s="134" t="n">
        <v>3436.920825</v>
      </c>
      <c r="S79" s="136" t="n">
        <f aca="false">R79-Q79</f>
        <v>2955.91101771739</v>
      </c>
      <c r="T79" s="137" t="n">
        <f aca="false">((S79/1000000)*(0.473-P79))*0.8/(0.08206*296)*1000000/(O79*N79)*12</f>
        <v>0.173298651566788</v>
      </c>
      <c r="U79" s="138" t="n">
        <f aca="false">IF(N79&lt;=48,T79* 48,T79* 72)</f>
        <v>12.4775029128087</v>
      </c>
      <c r="V79" s="139" t="n">
        <v>-16.6293125060822</v>
      </c>
      <c r="W79" s="150" t="n">
        <f aca="false">W31</f>
        <v>-18.8575504316435</v>
      </c>
      <c r="X79" s="141" t="s">
        <v>106</v>
      </c>
      <c r="Y79" s="142" t="n">
        <f aca="false">((V79/1000+1)*0.0112372)/((V79/1000+1)*0.0112372+1)</f>
        <v>0.0109295578349099</v>
      </c>
      <c r="Z79" s="142" t="n">
        <f aca="false">((W79/1000+1)*0.0112372)/((W79/1000+1)*0.0112372+1)</f>
        <v>0.0109050624157837</v>
      </c>
      <c r="AA79" s="142" t="str">
        <f aca="false">IF(ISNUMBER(X79),((X79/1000+1)*0.0112372)/((X79/1000+1)*0.0112372+1),"")</f>
        <v/>
      </c>
      <c r="AB79" s="143" t="str">
        <f aca="false">IF(ISNUMBER(AA79),(Y79-Z79)/(AA79-Z79),"")</f>
        <v/>
      </c>
      <c r="AC79" s="143" t="str">
        <f aca="false">IF(ISNUMBER(AB79),1-AB79,"")</f>
        <v/>
      </c>
      <c r="AD79" s="144" t="str">
        <f aca="false">IF(ISNUMBER(AB79),AB79*T79,"")</f>
        <v/>
      </c>
      <c r="AE79" s="144" t="n">
        <f aca="false">IF(ISNUMBER(AC79),AC79*T79,T79)</f>
        <v>0.173298651566788</v>
      </c>
      <c r="AF79" s="102"/>
      <c r="AG79" s="145" t="str">
        <f aca="false">IF(ISNUMBER(AD79),U79*AB79,"")</f>
        <v/>
      </c>
      <c r="AH79" s="146" t="n">
        <f aca="false">IF(ISNUMBER(AC79),AC79*U79,U79)</f>
        <v>12.4775029128087</v>
      </c>
      <c r="AI79" s="102"/>
      <c r="AJ79" s="103" t="s">
        <v>383</v>
      </c>
      <c r="AK79" s="136"/>
      <c r="AL79" s="102"/>
      <c r="AM79" s="102"/>
      <c r="AN79" s="147" t="s">
        <v>384</v>
      </c>
      <c r="AO79" s="102"/>
      <c r="AP79" s="102"/>
      <c r="AQ79" s="102"/>
    </row>
    <row r="80" customFormat="false" ht="15" hidden="false" customHeight="false" outlineLevel="0" collapsed="false">
      <c r="A80" s="115" t="s">
        <v>318</v>
      </c>
      <c r="B80" s="0" t="s">
        <v>319</v>
      </c>
      <c r="C80" s="92" t="n">
        <f aca="false">C79</f>
        <v>1</v>
      </c>
      <c r="D80" s="90" t="n">
        <f aca="false">D79</f>
        <v>2</v>
      </c>
      <c r="E80" s="92" t="str">
        <f aca="false">E32</f>
        <v>PJ</v>
      </c>
      <c r="F80" s="92" t="n">
        <f aca="false">F32</f>
        <v>4</v>
      </c>
      <c r="G80" s="130" t="s">
        <v>321</v>
      </c>
      <c r="H80" s="130" t="s">
        <v>322</v>
      </c>
      <c r="I80" s="130" t="s">
        <v>322</v>
      </c>
      <c r="J80" s="131" t="n">
        <v>41838</v>
      </c>
      <c r="K80" s="132" t="s">
        <v>428</v>
      </c>
      <c r="L80" s="131" t="n">
        <v>41841</v>
      </c>
      <c r="M80" s="108" t="s">
        <v>429</v>
      </c>
      <c r="N80" s="134" t="n">
        <v>71.5</v>
      </c>
      <c r="O80" s="134" t="n">
        <v>40</v>
      </c>
      <c r="P80" s="135" t="n">
        <v>0.04875</v>
      </c>
      <c r="Q80" s="134" t="n">
        <v>481.009807282609</v>
      </c>
      <c r="R80" s="134" t="n">
        <v>3753.07841</v>
      </c>
      <c r="S80" s="136" t="n">
        <f aca="false">R80-Q80</f>
        <v>3272.06860271739</v>
      </c>
      <c r="T80" s="137" t="n">
        <f aca="false">((S80/1000000)*(0.473-P80))*0.8/(0.08206*296)*1000000/(O80*N80)*12</f>
        <v>0.191834285026222</v>
      </c>
      <c r="U80" s="138" t="n">
        <f aca="false">IF(N80&lt;=48,T80* 48,T80* 72)</f>
        <v>13.812068521888</v>
      </c>
      <c r="V80" s="139" t="n">
        <v>-12.4768124051937</v>
      </c>
      <c r="W80" s="150" t="n">
        <f aca="false">W32</f>
        <v>-18.8575504316435</v>
      </c>
      <c r="X80" s="141" t="s">
        <v>106</v>
      </c>
      <c r="Y80" s="142" t="n">
        <f aca="false">((V80/1000+1)*0.0112372)/((V80/1000+1)*0.0112372+1)</f>
        <v>0.0109752037760277</v>
      </c>
      <c r="Z80" s="142" t="n">
        <f aca="false">((W80/1000+1)*0.0112372)/((W80/1000+1)*0.0112372+1)</f>
        <v>0.0109050624157837</v>
      </c>
      <c r="AA80" s="142" t="str">
        <f aca="false">IF(ISNUMBER(X80),((X80/1000+1)*0.0112372)/((X80/1000+1)*0.0112372+1),"")</f>
        <v/>
      </c>
      <c r="AB80" s="143" t="str">
        <f aca="false">IF(ISNUMBER(AA80),(Y80-Z80)/(AA80-Z80),"")</f>
        <v/>
      </c>
      <c r="AC80" s="143" t="str">
        <f aca="false">IF(ISNUMBER(AB80),1-AB80,"")</f>
        <v/>
      </c>
      <c r="AD80" s="144" t="str">
        <f aca="false">IF(ISNUMBER(AB80),AB80*T80,"")</f>
        <v/>
      </c>
      <c r="AE80" s="144" t="n">
        <f aca="false">IF(ISNUMBER(AC80),AC80*T80,T80)</f>
        <v>0.191834285026222</v>
      </c>
      <c r="AF80" s="102"/>
      <c r="AG80" s="145" t="str">
        <f aca="false">IF(ISNUMBER(AD80),U80*AB80,"")</f>
        <v/>
      </c>
      <c r="AH80" s="146" t="n">
        <f aca="false">IF(ISNUMBER(AC80),AC80*U80,U80)</f>
        <v>13.812068521888</v>
      </c>
      <c r="AI80" s="102"/>
      <c r="AJ80" s="103" t="s">
        <v>385</v>
      </c>
      <c r="AK80" s="136"/>
      <c r="AL80" s="102"/>
      <c r="AM80" s="102"/>
      <c r="AN80" s="147" t="s">
        <v>386</v>
      </c>
      <c r="AO80" s="102"/>
      <c r="AP80" s="102"/>
      <c r="AQ80" s="102"/>
    </row>
    <row r="81" customFormat="false" ht="15" hidden="false" customHeight="false" outlineLevel="0" collapsed="false">
      <c r="A81" s="115" t="s">
        <v>318</v>
      </c>
      <c r="B81" s="0" t="s">
        <v>319</v>
      </c>
      <c r="C81" s="92" t="n">
        <f aca="false">C80</f>
        <v>1</v>
      </c>
      <c r="D81" s="90" t="n">
        <f aca="false">D80</f>
        <v>2</v>
      </c>
      <c r="E81" s="92" t="str">
        <f aca="false">E33</f>
        <v>PJ</v>
      </c>
      <c r="F81" s="92" t="n">
        <f aca="false">F33</f>
        <v>1</v>
      </c>
      <c r="G81" s="130" t="s">
        <v>333</v>
      </c>
      <c r="H81" s="130" t="s">
        <v>334</v>
      </c>
      <c r="I81" s="148" t="s">
        <v>335</v>
      </c>
      <c r="J81" s="131" t="n">
        <v>41838</v>
      </c>
      <c r="K81" s="132" t="s">
        <v>428</v>
      </c>
      <c r="L81" s="131" t="n">
        <v>41841</v>
      </c>
      <c r="M81" s="108" t="s">
        <v>429</v>
      </c>
      <c r="N81" s="134" t="n">
        <v>71.5</v>
      </c>
      <c r="O81" s="134" t="n">
        <v>40</v>
      </c>
      <c r="P81" s="135" t="n">
        <v>0.04875</v>
      </c>
      <c r="Q81" s="134" t="n">
        <v>481.009807282609</v>
      </c>
      <c r="R81" s="134" t="n">
        <v>8902.111395</v>
      </c>
      <c r="S81" s="136" t="n">
        <f aca="false">R81-Q81</f>
        <v>8421.10158771739</v>
      </c>
      <c r="T81" s="137" t="n">
        <f aca="false">((S81/1000000)*(0.473-P81))*0.8/(0.08206*296)*1000000/(O81*N81)*12</f>
        <v>0.493710920630253</v>
      </c>
      <c r="U81" s="138" t="n">
        <f aca="false">IF(N81&lt;=48,T81* 48,T81* 72)</f>
        <v>35.5471862853782</v>
      </c>
      <c r="V81" s="139" t="n">
        <v>910.145109741316</v>
      </c>
      <c r="W81" s="150" t="n">
        <f aca="false">W33</f>
        <v>-18.8575504316435</v>
      </c>
      <c r="X81" s="141" t="n">
        <v>1159</v>
      </c>
      <c r="Y81" s="142" t="n">
        <f aca="false">((V81/1000+1)*0.0112372)/((V81/1000+1)*0.0112372+1)</f>
        <v>0.0210136316920703</v>
      </c>
      <c r="Z81" s="142" t="n">
        <f aca="false">((W81/1000+1)*0.0112372)/((W81/1000+1)*0.0112372+1)</f>
        <v>0.0109050624157837</v>
      </c>
      <c r="AA81" s="142" t="n">
        <f aca="false">IF(ISNUMBER(X81),((X81/1000+1)*0.0112372)/((X81/1000+1)*0.0112372+1),"")</f>
        <v>0.0236864549961338</v>
      </c>
      <c r="AB81" s="143" t="n">
        <f aca="false">IF(ISNUMBER(AA81),(Y81-Y77)/(AA81-Y77),"")</f>
        <v>0.791896986130414</v>
      </c>
      <c r="AC81" s="143" t="n">
        <f aca="false">IF(ISNUMBER(AB81),1-AB81,"")</f>
        <v>0.208103013869586</v>
      </c>
      <c r="AD81" s="144" t="n">
        <f aca="false">IF(ISNUMBER(AB81),AB81*T81,"")</f>
        <v>0.39096819006677</v>
      </c>
      <c r="AE81" s="144" t="n">
        <f aca="false">IF(ISNUMBER(AC81),AC81*T81,T81)</f>
        <v>0.102742730563484</v>
      </c>
      <c r="AF81" s="149" t="n">
        <f aca="false">IF(ISNUMBER(AD81),AE81-AE77,"")</f>
        <v>-0.0703778342764473</v>
      </c>
      <c r="AG81" s="145" t="n">
        <f aca="false">IF(ISNUMBER(AD81),U81*AB81,"")</f>
        <v>28.1497096848074</v>
      </c>
      <c r="AH81" s="146" t="n">
        <f aca="false">IF(ISNUMBER(AC81),AC81*U81,U81)</f>
        <v>7.39747660057082</v>
      </c>
      <c r="AI81" s="145" t="n">
        <f aca="false">AH81-AH77</f>
        <v>-5.06720406790421</v>
      </c>
      <c r="AJ81" s="103" t="s">
        <v>387</v>
      </c>
      <c r="AK81" s="136"/>
      <c r="AL81" s="102"/>
      <c r="AM81" s="102"/>
      <c r="AN81" s="147" t="s">
        <v>388</v>
      </c>
      <c r="AO81" s="102"/>
      <c r="AP81" s="102"/>
      <c r="AQ81" s="102"/>
    </row>
    <row r="82" customFormat="false" ht="15" hidden="false" customHeight="false" outlineLevel="0" collapsed="false">
      <c r="A82" s="115" t="s">
        <v>318</v>
      </c>
      <c r="B82" s="0" t="s">
        <v>319</v>
      </c>
      <c r="C82" s="92" t="n">
        <f aca="false">C81</f>
        <v>1</v>
      </c>
      <c r="D82" s="90" t="n">
        <f aca="false">D81</f>
        <v>2</v>
      </c>
      <c r="E82" s="92" t="str">
        <f aca="false">E34</f>
        <v>PJ</v>
      </c>
      <c r="F82" s="92" t="n">
        <f aca="false">F34</f>
        <v>2</v>
      </c>
      <c r="G82" s="130" t="s">
        <v>333</v>
      </c>
      <c r="H82" s="130" t="s">
        <v>334</v>
      </c>
      <c r="I82" s="148" t="s">
        <v>335</v>
      </c>
      <c r="J82" s="131" t="n">
        <v>41838</v>
      </c>
      <c r="K82" s="132" t="s">
        <v>428</v>
      </c>
      <c r="L82" s="131" t="n">
        <v>41841</v>
      </c>
      <c r="M82" s="108" t="s">
        <v>429</v>
      </c>
      <c r="N82" s="134" t="n">
        <v>71.5</v>
      </c>
      <c r="O82" s="134" t="n">
        <v>40</v>
      </c>
      <c r="P82" s="135" t="n">
        <v>0.04875</v>
      </c>
      <c r="Q82" s="134" t="n">
        <v>481.009807282609</v>
      </c>
      <c r="R82" s="134" t="n">
        <v>9434.856195</v>
      </c>
      <c r="S82" s="136" t="n">
        <f aca="false">R82-Q82</f>
        <v>8953.84638771739</v>
      </c>
      <c r="T82" s="137" t="n">
        <f aca="false">((S82/1000000)*(0.473-P82))*0.8/(0.08206*296)*1000000/(O82*N82)*12</f>
        <v>0.524944592725197</v>
      </c>
      <c r="U82" s="138" t="n">
        <f aca="false">IF(N82&lt;=48,T82* 48,T82* 72)</f>
        <v>37.7960106762142</v>
      </c>
      <c r="V82" s="139" t="n">
        <v>845.94481792266</v>
      </c>
      <c r="W82" s="150" t="n">
        <f aca="false">W34</f>
        <v>-18.8575504316435</v>
      </c>
      <c r="X82" s="141" t="n">
        <v>1159</v>
      </c>
      <c r="Y82" s="142" t="n">
        <f aca="false">((V82/1000+1)*0.0112372)/((V82/1000+1)*0.0112372+1)</f>
        <v>0.020321712718105</v>
      </c>
      <c r="Z82" s="142" t="n">
        <f aca="false">((W82/1000+1)*0.0112372)/((W82/1000+1)*0.0112372+1)</f>
        <v>0.0109050624157837</v>
      </c>
      <c r="AA82" s="142" t="n">
        <f aca="false">IF(ISNUMBER(X82),((X82/1000+1)*0.0112372)/((X82/1000+1)*0.0112372+1),"")</f>
        <v>0.0236864549961338</v>
      </c>
      <c r="AB82" s="143" t="n">
        <f aca="false">IF(ISNUMBER(AA82),(Y82-Y78)/(AA82-Y78),"")</f>
        <v>0.735401278082487</v>
      </c>
      <c r="AC82" s="143" t="n">
        <f aca="false">IF(ISNUMBER(AB82),1-AB82,"")</f>
        <v>0.264598721917513</v>
      </c>
      <c r="AD82" s="144" t="n">
        <f aca="false">IF(ISNUMBER(AB82),AB82*T82,"")</f>
        <v>0.386044924412601</v>
      </c>
      <c r="AE82" s="144" t="n">
        <f aca="false">IF(ISNUMBER(AC82),AC82*T82,T82)</f>
        <v>0.138899668312597</v>
      </c>
      <c r="AF82" s="149" t="n">
        <f aca="false">IF(ISNUMBER(AD82),AE82-AE78,"")</f>
        <v>-0.0641668645973118</v>
      </c>
      <c r="AG82" s="145" t="n">
        <f aca="false">IF(ISNUMBER(AD82),U82*AB82,"")</f>
        <v>27.7952345577073</v>
      </c>
      <c r="AH82" s="146" t="n">
        <f aca="false">IF(ISNUMBER(AC82),AC82*U82,U82)</f>
        <v>10.0007761185069</v>
      </c>
      <c r="AI82" s="145" t="n">
        <f aca="false">AH82-AH78</f>
        <v>-4.62001425100645</v>
      </c>
      <c r="AJ82" s="103" t="s">
        <v>389</v>
      </c>
      <c r="AK82" s="136"/>
      <c r="AL82" s="102"/>
      <c r="AM82" s="102"/>
      <c r="AN82" s="147" t="s">
        <v>390</v>
      </c>
      <c r="AO82" s="102"/>
      <c r="AP82" s="102"/>
      <c r="AQ82" s="102"/>
    </row>
    <row r="83" customFormat="false" ht="15" hidden="false" customHeight="false" outlineLevel="0" collapsed="false">
      <c r="A83" s="115" t="s">
        <v>318</v>
      </c>
      <c r="B83" s="0" t="s">
        <v>319</v>
      </c>
      <c r="C83" s="92" t="n">
        <f aca="false">C82</f>
        <v>1</v>
      </c>
      <c r="D83" s="90" t="n">
        <f aca="false">D82</f>
        <v>2</v>
      </c>
      <c r="E83" s="92" t="str">
        <f aca="false">E35</f>
        <v>PJ</v>
      </c>
      <c r="F83" s="92" t="n">
        <f aca="false">F35</f>
        <v>3</v>
      </c>
      <c r="G83" s="130" t="s">
        <v>333</v>
      </c>
      <c r="H83" s="130" t="s">
        <v>334</v>
      </c>
      <c r="I83" s="148" t="s">
        <v>335</v>
      </c>
      <c r="J83" s="131" t="n">
        <v>41838</v>
      </c>
      <c r="K83" s="132" t="s">
        <v>428</v>
      </c>
      <c r="L83" s="131" t="n">
        <v>41841</v>
      </c>
      <c r="M83" s="108" t="s">
        <v>429</v>
      </c>
      <c r="N83" s="134" t="n">
        <v>71.5</v>
      </c>
      <c r="O83" s="134" t="n">
        <v>40</v>
      </c>
      <c r="P83" s="135" t="n">
        <v>0.04875</v>
      </c>
      <c r="Q83" s="134" t="n">
        <v>481.009807282609</v>
      </c>
      <c r="R83" s="134" t="n">
        <v>8918.467595</v>
      </c>
      <c r="S83" s="136" t="n">
        <f aca="false">R83-Q83</f>
        <v>8437.45778771739</v>
      </c>
      <c r="T83" s="137" t="n">
        <f aca="false">((S83/1000000)*(0.473-P83))*0.8/(0.08206*296)*1000000/(O83*N83)*12</f>
        <v>0.494669849159484</v>
      </c>
      <c r="U83" s="138" t="n">
        <f aca="false">IF(N83&lt;=48,T83* 48,T83* 72)</f>
        <v>35.6162291394828</v>
      </c>
      <c r="V83" s="139" t="n">
        <v>850.724739566118</v>
      </c>
      <c r="W83" s="150" t="n">
        <f aca="false">W35</f>
        <v>-18.8575504316435</v>
      </c>
      <c r="X83" s="141" t="n">
        <v>1159</v>
      </c>
      <c r="Y83" s="142" t="n">
        <f aca="false">((V83/1000+1)*0.0112372)/((V83/1000+1)*0.0112372+1)</f>
        <v>0.0203732620452495</v>
      </c>
      <c r="Z83" s="142" t="n">
        <f aca="false">((W83/1000+1)*0.0112372)/((W83/1000+1)*0.0112372+1)</f>
        <v>0.0109050624157837</v>
      </c>
      <c r="AA83" s="142" t="n">
        <f aca="false">IF(ISNUMBER(X83),((X83/1000+1)*0.0112372)/((X83/1000+1)*0.0112372+1),"")</f>
        <v>0.0236864549961338</v>
      </c>
      <c r="AB83" s="143" t="n">
        <f aca="false">IF(ISNUMBER(AA83),(Y83-Y79)/(AA83-Y79),"")</f>
        <v>0.740282224665484</v>
      </c>
      <c r="AC83" s="143" t="n">
        <f aca="false">IF(ISNUMBER(AB83),1-AB83,"")</f>
        <v>0.259717775334516</v>
      </c>
      <c r="AD83" s="144" t="n">
        <f aca="false">IF(ISNUMBER(AB83),AB83*T83,"")</f>
        <v>0.366195296410722</v>
      </c>
      <c r="AE83" s="144" t="n">
        <f aca="false">IF(ISNUMBER(AC83),AC83*T83,T83)</f>
        <v>0.128474552748762</v>
      </c>
      <c r="AF83" s="149" t="n">
        <f aca="false">IF(ISNUMBER(AD83),AE83-AE79,"")</f>
        <v>-0.0448240988180265</v>
      </c>
      <c r="AG83" s="145" t="n">
        <f aca="false">IF(ISNUMBER(AD83),U83*AB83,"")</f>
        <v>26.366061341572</v>
      </c>
      <c r="AH83" s="146" t="n">
        <f aca="false">IF(ISNUMBER(AC83),AC83*U83,U83)</f>
        <v>9.25016779791084</v>
      </c>
      <c r="AI83" s="145" t="n">
        <f aca="false">AH83-AH79</f>
        <v>-3.22733511489791</v>
      </c>
      <c r="AJ83" s="103" t="s">
        <v>391</v>
      </c>
      <c r="AK83" s="136"/>
      <c r="AL83" s="102"/>
      <c r="AM83" s="102"/>
      <c r="AN83" s="147" t="s">
        <v>392</v>
      </c>
      <c r="AO83" s="102"/>
      <c r="AP83" s="102"/>
      <c r="AQ83" s="102"/>
    </row>
    <row r="84" customFormat="false" ht="15" hidden="false" customHeight="false" outlineLevel="0" collapsed="false">
      <c r="A84" s="115" t="s">
        <v>318</v>
      </c>
      <c r="B84" s="0" t="s">
        <v>319</v>
      </c>
      <c r="C84" s="92" t="n">
        <f aca="false">C83</f>
        <v>1</v>
      </c>
      <c r="D84" s="90" t="n">
        <f aca="false">D83</f>
        <v>2</v>
      </c>
      <c r="E84" s="92" t="str">
        <f aca="false">E36</f>
        <v>PJ</v>
      </c>
      <c r="F84" s="92" t="n">
        <f aca="false">F36</f>
        <v>4</v>
      </c>
      <c r="G84" s="130" t="s">
        <v>333</v>
      </c>
      <c r="H84" s="130" t="s">
        <v>334</v>
      </c>
      <c r="I84" s="148" t="s">
        <v>335</v>
      </c>
      <c r="J84" s="131" t="n">
        <v>41838</v>
      </c>
      <c r="K84" s="132" t="s">
        <v>428</v>
      </c>
      <c r="L84" s="131" t="n">
        <v>41841</v>
      </c>
      <c r="M84" s="108" t="s">
        <v>429</v>
      </c>
      <c r="N84" s="134" t="n">
        <v>71.5</v>
      </c>
      <c r="O84" s="134" t="n">
        <v>40</v>
      </c>
      <c r="P84" s="135" t="n">
        <v>0.04875</v>
      </c>
      <c r="Q84" s="134" t="n">
        <v>481.009807282609</v>
      </c>
      <c r="R84" s="134" t="n">
        <v>8487.364895</v>
      </c>
      <c r="S84" s="136" t="n">
        <f aca="false">R84-Q84</f>
        <v>8006.35508771739</v>
      </c>
      <c r="T84" s="137" t="n">
        <f aca="false">((S84/1000000)*(0.473-P84))*0.8/(0.08206*296)*1000000/(O84*N84)*12</f>
        <v>0.469395232924759</v>
      </c>
      <c r="U84" s="138" t="n">
        <f aca="false">IF(N84&lt;=48,T84* 48,T84* 72)</f>
        <v>33.7964567705827</v>
      </c>
      <c r="V84" s="139" t="n">
        <v>913.34614831318</v>
      </c>
      <c r="W84" s="150" t="n">
        <f aca="false">W36</f>
        <v>-18.8575504316435</v>
      </c>
      <c r="X84" s="141" t="n">
        <v>1159</v>
      </c>
      <c r="Y84" s="142" t="n">
        <f aca="false">((V84/1000+1)*0.0112372)/((V84/1000+1)*0.0112372+1)</f>
        <v>0.0210481053218811</v>
      </c>
      <c r="Z84" s="142" t="n">
        <f aca="false">((W84/1000+1)*0.0112372)/((W84/1000+1)*0.0112372+1)</f>
        <v>0.0109050624157837</v>
      </c>
      <c r="AA84" s="142" t="n">
        <f aca="false">IF(ISNUMBER(X84),((X84/1000+1)*0.0112372)/((X84/1000+1)*0.0112372+1),"")</f>
        <v>0.0236864549961338</v>
      </c>
      <c r="AB84" s="143" t="n">
        <f aca="false">IF(ISNUMBER(AA84),(Y84-Y80)/(AA84-Y80),"")</f>
        <v>0.792439813471747</v>
      </c>
      <c r="AC84" s="143" t="n">
        <f aca="false">IF(ISNUMBER(AB84),1-AB84,"")</f>
        <v>0.207560186528253</v>
      </c>
      <c r="AD84" s="144" t="n">
        <f aca="false">IF(ISNUMBER(AB84),AB84*T84,"")</f>
        <v>0.371967470823424</v>
      </c>
      <c r="AE84" s="144" t="n">
        <f aca="false">IF(ISNUMBER(AC84),AC84*T84,T84)</f>
        <v>0.0974277621013356</v>
      </c>
      <c r="AF84" s="149" t="n">
        <f aca="false">IF(ISNUMBER(AD84),AE84-AE80,"")</f>
        <v>-0.0944065229248865</v>
      </c>
      <c r="AG84" s="145" t="n">
        <f aca="false">IF(ISNUMBER(AD84),U84*AB84,"")</f>
        <v>26.7816578992865</v>
      </c>
      <c r="AH84" s="146" t="n">
        <f aca="false">IF(ISNUMBER(AC84),AC84*U84,U84)</f>
        <v>7.01479887129616</v>
      </c>
      <c r="AI84" s="145" t="n">
        <f aca="false">AH84-AH80</f>
        <v>-6.79726965059183</v>
      </c>
      <c r="AJ84" s="103" t="s">
        <v>393</v>
      </c>
      <c r="AK84" s="136"/>
      <c r="AL84" s="102"/>
      <c r="AM84" s="102"/>
      <c r="AN84" s="147" t="s">
        <v>394</v>
      </c>
      <c r="AO84" s="102"/>
      <c r="AP84" s="102"/>
      <c r="AQ84" s="102"/>
    </row>
    <row r="85" customFormat="false" ht="15" hidden="false" customHeight="false" outlineLevel="0" collapsed="false">
      <c r="A85" s="115" t="s">
        <v>318</v>
      </c>
      <c r="B85" s="0" t="s">
        <v>319</v>
      </c>
      <c r="C85" s="92" t="n">
        <f aca="false">C84</f>
        <v>1</v>
      </c>
      <c r="D85" s="90" t="n">
        <f aca="false">D84</f>
        <v>2</v>
      </c>
      <c r="E85" s="92" t="str">
        <f aca="false">E37</f>
        <v>PJ</v>
      </c>
      <c r="F85" s="92" t="n">
        <f aca="false">F37</f>
        <v>1</v>
      </c>
      <c r="G85" s="130" t="s">
        <v>344</v>
      </c>
      <c r="H85" s="130" t="s">
        <v>334</v>
      </c>
      <c r="I85" s="130" t="n">
        <v>10</v>
      </c>
      <c r="J85" s="131" t="n">
        <v>41838</v>
      </c>
      <c r="K85" s="132" t="s">
        <v>428</v>
      </c>
      <c r="L85" s="131" t="n">
        <v>41841</v>
      </c>
      <c r="M85" s="108" t="s">
        <v>429</v>
      </c>
      <c r="N85" s="134" t="n">
        <v>71.5</v>
      </c>
      <c r="O85" s="134" t="n">
        <v>40</v>
      </c>
      <c r="P85" s="135" t="n">
        <v>0.04875</v>
      </c>
      <c r="Q85" s="134" t="n">
        <v>481.009807282609</v>
      </c>
      <c r="R85" s="134" t="n">
        <v>9535.329995</v>
      </c>
      <c r="S85" s="136" t="n">
        <f aca="false">R85-Q85</f>
        <v>9054.32018771739</v>
      </c>
      <c r="T85" s="137" t="n">
        <f aca="false">((S85/1000000)*(0.473-P85))*0.8/(0.08206*296)*1000000/(O85*N85)*12</f>
        <v>0.530835153690472</v>
      </c>
      <c r="U85" s="138" t="n">
        <f aca="false">IF(N85&lt;=48,T85* 48,T85* 72)</f>
        <v>38.220131065714</v>
      </c>
      <c r="V85" s="139" t="n">
        <v>897.502051339178</v>
      </c>
      <c r="W85" s="150" t="n">
        <f aca="false">W37</f>
        <v>-18.8575504316435</v>
      </c>
      <c r="X85" s="141" t="n">
        <v>1159</v>
      </c>
      <c r="Y85" s="142" t="n">
        <f aca="false">((V85/1000+1)*0.0112372)/((V85/1000+1)*0.0112372+1)</f>
        <v>0.0208774483610398</v>
      </c>
      <c r="Z85" s="142" t="n">
        <f aca="false">((W85/1000+1)*0.0112372)/((W85/1000+1)*0.0112372+1)</f>
        <v>0.0109050624157837</v>
      </c>
      <c r="AA85" s="142" t="n">
        <f aca="false">IF(ISNUMBER(X85),((X85/1000+1)*0.0112372)/((X85/1000+1)*0.0112372+1),"")</f>
        <v>0.0236864549961338</v>
      </c>
      <c r="AB85" s="143" t="n">
        <f aca="false">IF(ISNUMBER(AA85),(Y85-Y77)/(AA85-Y77),"")</f>
        <v>0.781293905267138</v>
      </c>
      <c r="AC85" s="143" t="n">
        <f aca="false">IF(ISNUMBER(AB85),1-AB85,"")</f>
        <v>0.218706094732862</v>
      </c>
      <c r="AD85" s="144" t="n">
        <f aca="false">IF(ISNUMBER(AB85),AB85*T85,"")</f>
        <v>0.41473827027991</v>
      </c>
      <c r="AE85" s="144" t="n">
        <f aca="false">IF(ISNUMBER(AC85),AC85*T85,T85)</f>
        <v>0.116096883410562</v>
      </c>
      <c r="AF85" s="149" t="n">
        <f aca="false">IF(ISNUMBER(AD85),AE85-AE77,"")</f>
        <v>-0.0570236814293691</v>
      </c>
      <c r="AG85" s="145" t="n">
        <f aca="false">IF(ISNUMBER(AD85),U85*AB85,"")</f>
        <v>29.8611554601536</v>
      </c>
      <c r="AH85" s="146" t="n">
        <f aca="false">IF(ISNUMBER(AC85),AC85*U85,U85)</f>
        <v>8.35897560556045</v>
      </c>
      <c r="AI85" s="145" t="n">
        <f aca="false">AH85-AH77</f>
        <v>-4.10570506291458</v>
      </c>
      <c r="AJ85" s="103" t="s">
        <v>395</v>
      </c>
      <c r="AK85" s="136"/>
      <c r="AL85" s="102"/>
      <c r="AM85" s="102"/>
      <c r="AN85" s="147" t="s">
        <v>396</v>
      </c>
      <c r="AO85" s="102"/>
      <c r="AP85" s="102"/>
      <c r="AQ85" s="102"/>
    </row>
    <row r="86" customFormat="false" ht="15" hidden="false" customHeight="false" outlineLevel="0" collapsed="false">
      <c r="A86" s="115" t="s">
        <v>318</v>
      </c>
      <c r="B86" s="0" t="s">
        <v>319</v>
      </c>
      <c r="C86" s="92" t="n">
        <f aca="false">C85</f>
        <v>1</v>
      </c>
      <c r="D86" s="90" t="n">
        <f aca="false">D85</f>
        <v>2</v>
      </c>
      <c r="E86" s="92" t="str">
        <f aca="false">E38</f>
        <v>PJ</v>
      </c>
      <c r="F86" s="92" t="n">
        <f aca="false">F38</f>
        <v>2</v>
      </c>
      <c r="G86" s="130" t="s">
        <v>344</v>
      </c>
      <c r="H86" s="130" t="s">
        <v>334</v>
      </c>
      <c r="I86" s="130" t="n">
        <v>10</v>
      </c>
      <c r="J86" s="131" t="n">
        <v>41838</v>
      </c>
      <c r="K86" s="132" t="s">
        <v>428</v>
      </c>
      <c r="L86" s="131" t="n">
        <v>41841</v>
      </c>
      <c r="M86" s="108" t="s">
        <v>429</v>
      </c>
      <c r="N86" s="134" t="n">
        <v>71.5</v>
      </c>
      <c r="O86" s="134" t="n">
        <v>40</v>
      </c>
      <c r="P86" s="135" t="n">
        <v>0.04875</v>
      </c>
      <c r="Q86" s="134" t="n">
        <v>481.009807282609</v>
      </c>
      <c r="R86" s="134" t="n">
        <v>9773.663195</v>
      </c>
      <c r="S86" s="136" t="n">
        <f aca="false">R86-Q86</f>
        <v>9292.65338771739</v>
      </c>
      <c r="T86" s="137" t="n">
        <f aca="false">((S86/1000000)*(0.473-P86))*0.8/(0.08206*296)*1000000/(O86*N86)*12</f>
        <v>0.544808112259263</v>
      </c>
      <c r="U86" s="138" t="n">
        <f aca="false">IF(N86&lt;=48,T86* 48,T86* 72)</f>
        <v>39.2261840826669</v>
      </c>
      <c r="V86" s="139" t="n">
        <v>859.60478305416</v>
      </c>
      <c r="W86" s="150" t="n">
        <f aca="false">W38</f>
        <v>-18.8575504316435</v>
      </c>
      <c r="X86" s="141" t="n">
        <v>1159</v>
      </c>
      <c r="Y86" s="142" t="n">
        <f aca="false">((V86/1000+1)*0.0112372)/((V86/1000+1)*0.0112372+1)</f>
        <v>0.02046901496196</v>
      </c>
      <c r="Z86" s="142" t="n">
        <f aca="false">((W86/1000+1)*0.0112372)/((W86/1000+1)*0.0112372+1)</f>
        <v>0.0109050624157837</v>
      </c>
      <c r="AA86" s="142" t="n">
        <f aca="false">IF(ISNUMBER(X86),((X86/1000+1)*0.0112372)/((X86/1000+1)*0.0112372+1),"")</f>
        <v>0.0236864549961338</v>
      </c>
      <c r="AB86" s="143" t="n">
        <f aca="false">IF(ISNUMBER(AA86),(Y86-Y78)/(AA86-Y78),"")</f>
        <v>0.746984924685708</v>
      </c>
      <c r="AC86" s="143" t="n">
        <f aca="false">IF(ISNUMBER(AB86),1-AB86,"")</f>
        <v>0.253015075314292</v>
      </c>
      <c r="AD86" s="144" t="n">
        <f aca="false">IF(ISNUMBER(AB86),AB86*T86,"")</f>
        <v>0.406963446704148</v>
      </c>
      <c r="AE86" s="144" t="n">
        <f aca="false">IF(ISNUMBER(AC86),AC86*T86,T86)</f>
        <v>0.137844665555115</v>
      </c>
      <c r="AF86" s="149" t="n">
        <f aca="false">IF(ISNUMBER(AD86),AE86-AE78,"")</f>
        <v>-0.0652218673547936</v>
      </c>
      <c r="AG86" s="145" t="n">
        <f aca="false">IF(ISNUMBER(AD86),U86*AB86,"")</f>
        <v>29.3013681626987</v>
      </c>
      <c r="AH86" s="146" t="n">
        <f aca="false">IF(ISNUMBER(AC86),AC86*U86,U86)</f>
        <v>9.92481591996826</v>
      </c>
      <c r="AI86" s="145" t="n">
        <f aca="false">AH86-AH78</f>
        <v>-4.69597444954514</v>
      </c>
      <c r="AJ86" s="103" t="s">
        <v>397</v>
      </c>
      <c r="AK86" s="136"/>
      <c r="AL86" s="102"/>
      <c r="AM86" s="102"/>
      <c r="AN86" s="147" t="s">
        <v>398</v>
      </c>
      <c r="AO86" s="102"/>
      <c r="AP86" s="102"/>
      <c r="AQ86" s="102"/>
    </row>
    <row r="87" customFormat="false" ht="15" hidden="false" customHeight="false" outlineLevel="0" collapsed="false">
      <c r="A87" s="115" t="s">
        <v>318</v>
      </c>
      <c r="B87" s="0" t="s">
        <v>319</v>
      </c>
      <c r="C87" s="92" t="n">
        <f aca="false">C86</f>
        <v>1</v>
      </c>
      <c r="D87" s="90" t="n">
        <f aca="false">D86</f>
        <v>2</v>
      </c>
      <c r="E87" s="92" t="str">
        <f aca="false">E39</f>
        <v>PJ</v>
      </c>
      <c r="F87" s="92" t="n">
        <f aca="false">F39</f>
        <v>3</v>
      </c>
      <c r="G87" s="130" t="s">
        <v>344</v>
      </c>
      <c r="H87" s="130" t="s">
        <v>334</v>
      </c>
      <c r="I87" s="130" t="n">
        <v>10</v>
      </c>
      <c r="J87" s="131" t="n">
        <v>41838</v>
      </c>
      <c r="K87" s="132" t="s">
        <v>428</v>
      </c>
      <c r="L87" s="131" t="n">
        <v>41841</v>
      </c>
      <c r="M87" s="108" t="s">
        <v>429</v>
      </c>
      <c r="N87" s="134" t="n">
        <v>71.5</v>
      </c>
      <c r="O87" s="134" t="n">
        <v>40</v>
      </c>
      <c r="P87" s="135" t="n">
        <v>0.04875</v>
      </c>
      <c r="Q87" s="134" t="n">
        <v>481.009807282609</v>
      </c>
      <c r="R87" s="134" t="n">
        <v>9360.084995</v>
      </c>
      <c r="S87" s="136" t="n">
        <f aca="false">R87-Q87</f>
        <v>8879.07518771739</v>
      </c>
      <c r="T87" s="137" t="n">
        <f aca="false">((S87/1000000)*(0.473-P87))*0.8/(0.08206*296)*1000000/(O87*N87)*12</f>
        <v>0.520560919448714</v>
      </c>
      <c r="U87" s="138" t="n">
        <f aca="false">IF(N87&lt;=48,T87* 48,T87* 72)</f>
        <v>37.4803862003074</v>
      </c>
      <c r="V87" s="139" t="n">
        <v>890.668795140906</v>
      </c>
      <c r="W87" s="150" t="n">
        <f aca="false">W39</f>
        <v>-18.8575504316435</v>
      </c>
      <c r="X87" s="141" t="n">
        <v>1159</v>
      </c>
      <c r="Y87" s="142" t="n">
        <f aca="false">((V87/1000+1)*0.0112372)/((V87/1000+1)*0.0112372+1)</f>
        <v>0.0208038289100086</v>
      </c>
      <c r="Z87" s="142" t="n">
        <f aca="false">((W87/1000+1)*0.0112372)/((W87/1000+1)*0.0112372+1)</f>
        <v>0.0109050624157837</v>
      </c>
      <c r="AA87" s="142" t="n">
        <f aca="false">IF(ISNUMBER(X87),((X87/1000+1)*0.0112372)/((X87/1000+1)*0.0112372+1),"")</f>
        <v>0.0236864549961338</v>
      </c>
      <c r="AB87" s="143" t="n">
        <f aca="false">IF(ISNUMBER(AA87),(Y87-Y79)/(AA87-Y79),"")</f>
        <v>0.774033916735865</v>
      </c>
      <c r="AC87" s="143" t="n">
        <f aca="false">IF(ISNUMBER(AB87),1-AB87,"")</f>
        <v>0.225966083264135</v>
      </c>
      <c r="AD87" s="144" t="n">
        <f aca="false">IF(ISNUMBER(AB87),AB87*T87,"")</f>
        <v>0.402931807380511</v>
      </c>
      <c r="AE87" s="144" t="n">
        <f aca="false">IF(ISNUMBER(AC87),AC87*T87,T87)</f>
        <v>0.117629112068203</v>
      </c>
      <c r="AF87" s="149" t="n">
        <f aca="false">IF(ISNUMBER(AD87),AE87-AE79,"")</f>
        <v>-0.055669539498585</v>
      </c>
      <c r="AG87" s="145" t="n">
        <f aca="false">IF(ISNUMBER(AD87),U87*AB87,"")</f>
        <v>29.0110901313968</v>
      </c>
      <c r="AH87" s="146" t="n">
        <f aca="false">IF(ISNUMBER(AC87),AC87*U87,U87)</f>
        <v>8.46929606891062</v>
      </c>
      <c r="AI87" s="145" t="n">
        <f aca="false">AH87-AH79</f>
        <v>-4.00820684389812</v>
      </c>
      <c r="AJ87" s="103" t="s">
        <v>399</v>
      </c>
      <c r="AK87" s="136"/>
      <c r="AL87" s="102"/>
      <c r="AM87" s="102"/>
      <c r="AN87" s="147" t="s">
        <v>400</v>
      </c>
      <c r="AO87" s="102"/>
      <c r="AP87" s="102"/>
      <c r="AQ87" s="102"/>
    </row>
    <row r="88" customFormat="false" ht="15" hidden="false" customHeight="false" outlineLevel="0" collapsed="false">
      <c r="A88" s="115" t="s">
        <v>318</v>
      </c>
      <c r="B88" s="0" t="s">
        <v>319</v>
      </c>
      <c r="C88" s="92" t="n">
        <f aca="false">C87</f>
        <v>1</v>
      </c>
      <c r="D88" s="90" t="n">
        <f aca="false">D87</f>
        <v>2</v>
      </c>
      <c r="E88" s="92" t="str">
        <f aca="false">E40</f>
        <v>PJ</v>
      </c>
      <c r="F88" s="92" t="n">
        <f aca="false">F40</f>
        <v>4</v>
      </c>
      <c r="G88" s="130" t="s">
        <v>344</v>
      </c>
      <c r="H88" s="130" t="s">
        <v>334</v>
      </c>
      <c r="I88" s="130" t="n">
        <v>10</v>
      </c>
      <c r="J88" s="131" t="n">
        <v>41838</v>
      </c>
      <c r="K88" s="132" t="s">
        <v>428</v>
      </c>
      <c r="L88" s="131" t="n">
        <v>41841</v>
      </c>
      <c r="M88" s="108" t="s">
        <v>429</v>
      </c>
      <c r="N88" s="134" t="n">
        <v>71.5</v>
      </c>
      <c r="O88" s="134" t="n">
        <v>40</v>
      </c>
      <c r="P88" s="135" t="n">
        <v>0.04875</v>
      </c>
      <c r="Q88" s="134" t="n">
        <v>481.009807282609</v>
      </c>
      <c r="R88" s="134" t="n">
        <v>9083.197895</v>
      </c>
      <c r="S88" s="136" t="n">
        <f aca="false">R88-Q88</f>
        <v>8602.18808771739</v>
      </c>
      <c r="T88" s="137" t="n">
        <f aca="false">((S88/1000000)*(0.473-P88))*0.8/(0.08206*296)*1000000/(O88*N88)*12</f>
        <v>0.504327629346737</v>
      </c>
      <c r="U88" s="138" t="n">
        <f aca="false">IF(N88&lt;=48,T88* 48,T88* 72)</f>
        <v>36.311589312965</v>
      </c>
      <c r="V88" s="139" t="n">
        <v>884.515406102729</v>
      </c>
      <c r="W88" s="150" t="n">
        <f aca="false">W40</f>
        <v>-18.8575504316435</v>
      </c>
      <c r="X88" s="141" t="n">
        <v>1159</v>
      </c>
      <c r="Y88" s="142" t="n">
        <f aca="false">((V88/1000+1)*0.0112372)/((V88/1000+1)*0.0112372+1)</f>
        <v>0.0207375246696722</v>
      </c>
      <c r="Z88" s="142" t="n">
        <f aca="false">((W88/1000+1)*0.0112372)/((W88/1000+1)*0.0112372+1)</f>
        <v>0.0109050624157837</v>
      </c>
      <c r="AA88" s="142" t="n">
        <f aca="false">IF(ISNUMBER(X88),((X88/1000+1)*0.0112372)/((X88/1000+1)*0.0112372+1),"")</f>
        <v>0.0236864549961338</v>
      </c>
      <c r="AB88" s="143" t="n">
        <f aca="false">IF(ISNUMBER(AA88),(Y88-Y80)/(AA88-Y80),"")</f>
        <v>0.768006290222862</v>
      </c>
      <c r="AC88" s="143" t="n">
        <f aca="false">IF(ISNUMBER(AB88),1-AB88,"")</f>
        <v>0.231993709777138</v>
      </c>
      <c r="AD88" s="144" t="n">
        <f aca="false">IF(ISNUMBER(AB88),AB88*T88,"")</f>
        <v>0.387326791671478</v>
      </c>
      <c r="AE88" s="144" t="n">
        <f aca="false">IF(ISNUMBER(AC88),AC88*T88,T88)</f>
        <v>0.117000837675259</v>
      </c>
      <c r="AF88" s="149" t="n">
        <f aca="false">IF(ISNUMBER(AD88),AE88-AE80,"")</f>
        <v>-0.0748334473509634</v>
      </c>
      <c r="AG88" s="145" t="n">
        <f aca="false">IF(ISNUMBER(AD88),U88*AB88,"")</f>
        <v>27.8875290003464</v>
      </c>
      <c r="AH88" s="146" t="n">
        <f aca="false">IF(ISNUMBER(AC88),AC88*U88,U88)</f>
        <v>8.42406031261863</v>
      </c>
      <c r="AI88" s="145" t="n">
        <f aca="false">AH88-AH80</f>
        <v>-5.38800820926937</v>
      </c>
      <c r="AJ88" s="103" t="s">
        <v>401</v>
      </c>
      <c r="AK88" s="136"/>
      <c r="AL88" s="102"/>
      <c r="AM88" s="102"/>
      <c r="AN88" s="147" t="s">
        <v>402</v>
      </c>
      <c r="AO88" s="102"/>
      <c r="AP88" s="102"/>
      <c r="AQ88" s="102"/>
    </row>
    <row r="89" customFormat="false" ht="15" hidden="false" customHeight="false" outlineLevel="0" collapsed="false">
      <c r="A89" s="115" t="s">
        <v>318</v>
      </c>
      <c r="B89" s="0" t="s">
        <v>319</v>
      </c>
      <c r="C89" s="92" t="n">
        <f aca="false">C88</f>
        <v>1</v>
      </c>
      <c r="D89" s="90" t="n">
        <f aca="false">D88</f>
        <v>2</v>
      </c>
      <c r="E89" s="92" t="str">
        <f aca="false">E41</f>
        <v>PP</v>
      </c>
      <c r="F89" s="92" t="n">
        <f aca="false">F41</f>
        <v>1</v>
      </c>
      <c r="G89" s="130" t="s">
        <v>321</v>
      </c>
      <c r="H89" s="130" t="s">
        <v>322</v>
      </c>
      <c r="I89" s="130" t="s">
        <v>322</v>
      </c>
      <c r="J89" s="131" t="n">
        <v>41838</v>
      </c>
      <c r="K89" s="132" t="s">
        <v>428</v>
      </c>
      <c r="L89" s="131" t="n">
        <v>41841</v>
      </c>
      <c r="M89" s="108" t="s">
        <v>429</v>
      </c>
      <c r="N89" s="134" t="n">
        <v>71.5</v>
      </c>
      <c r="O89" s="134" t="n">
        <v>40</v>
      </c>
      <c r="P89" s="135" t="n">
        <v>0.0481666666666667</v>
      </c>
      <c r="Q89" s="134" t="n">
        <v>481.009807282609</v>
      </c>
      <c r="R89" s="134" t="n">
        <v>7577.259195</v>
      </c>
      <c r="S89" s="136" t="n">
        <f aca="false">R89-Q89</f>
        <v>7096.24938771739</v>
      </c>
      <c r="T89" s="137" t="n">
        <f aca="false">((S89/1000000)*(0.473-P89))*0.8/(0.08206*296)*1000000/(O89*N89)*12</f>
        <v>0.416609751398457</v>
      </c>
      <c r="U89" s="138" t="n">
        <f aca="false">IF(N89&lt;=48,T89* 48,T89* 72)</f>
        <v>29.9959021006889</v>
      </c>
      <c r="V89" s="139" t="n">
        <v>-20.8690323986239</v>
      </c>
      <c r="W89" s="150" t="n">
        <f aca="false">W41</f>
        <v>-20.5015371074412</v>
      </c>
      <c r="X89" s="141" t="s">
        <v>106</v>
      </c>
      <c r="Y89" s="142" t="n">
        <f aca="false">((V89/1000+1)*0.0112372)/((V89/1000+1)*0.0112372+1)</f>
        <v>0.0108829487917479</v>
      </c>
      <c r="Z89" s="142" t="n">
        <f aca="false">((W89/1000+1)*0.0112372)/((W89/1000+1)*0.0112372+1)</f>
        <v>0.0108869889975928</v>
      </c>
      <c r="AA89" s="142" t="str">
        <f aca="false">IF(ISNUMBER(X89),((X89/1000+1)*0.0112372)/((X89/1000+1)*0.0112372+1),"")</f>
        <v/>
      </c>
      <c r="AB89" s="143" t="str">
        <f aca="false">IF(ISNUMBER(AA89),(Y89-Z89)/(AA89-Z89),"")</f>
        <v/>
      </c>
      <c r="AC89" s="143" t="str">
        <f aca="false">IF(ISNUMBER(AB89),1-AB89,"")</f>
        <v/>
      </c>
      <c r="AD89" s="144" t="str">
        <f aca="false">IF(ISNUMBER(AB89),AB89*T89,"")</f>
        <v/>
      </c>
      <c r="AE89" s="144" t="n">
        <f aca="false">IF(ISNUMBER(AC89),AC89*T89,T89)</f>
        <v>0.416609751398457</v>
      </c>
      <c r="AF89" s="102"/>
      <c r="AG89" s="145" t="str">
        <f aca="false">IF(ISNUMBER(AD89),U89*AB89,"")</f>
        <v/>
      </c>
      <c r="AH89" s="146" t="n">
        <f aca="false">IF(ISNUMBER(AC89),AC89*U89,U89)</f>
        <v>29.9959021006889</v>
      </c>
      <c r="AI89" s="102"/>
      <c r="AJ89" s="103" t="s">
        <v>404</v>
      </c>
      <c r="AK89" s="136"/>
      <c r="AL89" s="102"/>
      <c r="AM89" s="102"/>
      <c r="AN89" s="147" t="s">
        <v>405</v>
      </c>
      <c r="AO89" s="102"/>
      <c r="AP89" s="102"/>
      <c r="AQ89" s="102"/>
    </row>
    <row r="90" customFormat="false" ht="15" hidden="false" customHeight="false" outlineLevel="0" collapsed="false">
      <c r="A90" s="115" t="s">
        <v>318</v>
      </c>
      <c r="B90" s="0" t="s">
        <v>319</v>
      </c>
      <c r="C90" s="92" t="n">
        <f aca="false">C89</f>
        <v>1</v>
      </c>
      <c r="D90" s="90" t="n">
        <f aca="false">D89</f>
        <v>2</v>
      </c>
      <c r="E90" s="92" t="str">
        <f aca="false">E42</f>
        <v>PP</v>
      </c>
      <c r="F90" s="92" t="n">
        <f aca="false">F42</f>
        <v>2</v>
      </c>
      <c r="G90" s="130" t="s">
        <v>321</v>
      </c>
      <c r="H90" s="130" t="s">
        <v>322</v>
      </c>
      <c r="I90" s="130" t="s">
        <v>322</v>
      </c>
      <c r="J90" s="131" t="n">
        <v>41838</v>
      </c>
      <c r="K90" s="132" t="s">
        <v>428</v>
      </c>
      <c r="L90" s="131" t="n">
        <v>41841</v>
      </c>
      <c r="M90" s="108" t="s">
        <v>429</v>
      </c>
      <c r="N90" s="134" t="n">
        <v>71.5</v>
      </c>
      <c r="O90" s="134" t="n">
        <v>40</v>
      </c>
      <c r="P90" s="135" t="n">
        <v>0.0481666666666667</v>
      </c>
      <c r="Q90" s="134" t="n">
        <v>481.009807282609</v>
      </c>
      <c r="R90" s="134" t="n">
        <v>7259.481595</v>
      </c>
      <c r="S90" s="136" t="n">
        <f aca="false">R90-Q90</f>
        <v>6778.47178771739</v>
      </c>
      <c r="T90" s="137" t="n">
        <f aca="false">((S90/1000000)*(0.473-P90))*0.8/(0.08206*296)*1000000/(O90*N90)*12</f>
        <v>0.397953523340133</v>
      </c>
      <c r="U90" s="138" t="n">
        <f aca="false">IF(N90&lt;=48,T90* 48,T90* 72)</f>
        <v>28.6526536804896</v>
      </c>
      <c r="V90" s="139" t="n">
        <v>-18.8577359239934</v>
      </c>
      <c r="W90" s="150" t="n">
        <f aca="false">W42</f>
        <v>-20.5015371074412</v>
      </c>
      <c r="X90" s="141" t="s">
        <v>106</v>
      </c>
      <c r="Y90" s="142" t="n">
        <f aca="false">((V90/1000+1)*0.0112372)/((V90/1000+1)*0.0112372+1)</f>
        <v>0.0109050603765826</v>
      </c>
      <c r="Z90" s="142" t="n">
        <f aca="false">((W90/1000+1)*0.0112372)/((W90/1000+1)*0.0112372+1)</f>
        <v>0.0108869889975928</v>
      </c>
      <c r="AA90" s="142" t="str">
        <f aca="false">IF(ISNUMBER(X90),((X90/1000+1)*0.0112372)/((X90/1000+1)*0.0112372+1),"")</f>
        <v/>
      </c>
      <c r="AB90" s="143" t="str">
        <f aca="false">IF(ISNUMBER(AA90),(Y90-Z90)/(AA90-Z90),"")</f>
        <v/>
      </c>
      <c r="AC90" s="143" t="str">
        <f aca="false">IF(ISNUMBER(AB90),1-AB90,"")</f>
        <v/>
      </c>
      <c r="AD90" s="144" t="str">
        <f aca="false">IF(ISNUMBER(AB90),AB90*T90,"")</f>
        <v/>
      </c>
      <c r="AE90" s="144" t="n">
        <f aca="false">IF(ISNUMBER(AC90),AC90*T90,T90)</f>
        <v>0.397953523340133</v>
      </c>
      <c r="AF90" s="102"/>
      <c r="AG90" s="145" t="str">
        <f aca="false">IF(ISNUMBER(AD90),U90*AB90,"")</f>
        <v/>
      </c>
      <c r="AH90" s="146" t="n">
        <f aca="false">IF(ISNUMBER(AC90),AC90*U90,U90)</f>
        <v>28.6526536804896</v>
      </c>
      <c r="AI90" s="102"/>
      <c r="AJ90" s="103" t="s">
        <v>406</v>
      </c>
      <c r="AK90" s="136"/>
      <c r="AL90" s="102"/>
      <c r="AM90" s="102"/>
      <c r="AN90" s="147" t="s">
        <v>407</v>
      </c>
      <c r="AO90" s="102"/>
      <c r="AP90" s="102"/>
      <c r="AQ90" s="102"/>
    </row>
    <row r="91" customFormat="false" ht="15" hidden="false" customHeight="false" outlineLevel="0" collapsed="false">
      <c r="A91" s="115" t="s">
        <v>318</v>
      </c>
      <c r="B91" s="0" t="s">
        <v>319</v>
      </c>
      <c r="C91" s="92" t="n">
        <f aca="false">C90</f>
        <v>1</v>
      </c>
      <c r="D91" s="90" t="n">
        <f aca="false">D90</f>
        <v>2</v>
      </c>
      <c r="E91" s="92" t="str">
        <f aca="false">E43</f>
        <v>PP</v>
      </c>
      <c r="F91" s="92" t="n">
        <f aca="false">F43</f>
        <v>3</v>
      </c>
      <c r="G91" s="130" t="s">
        <v>321</v>
      </c>
      <c r="H91" s="130" t="s">
        <v>322</v>
      </c>
      <c r="I91" s="130" t="s">
        <v>322</v>
      </c>
      <c r="J91" s="131" t="n">
        <v>41838</v>
      </c>
      <c r="K91" s="132" t="s">
        <v>428</v>
      </c>
      <c r="L91" s="131" t="n">
        <v>41841</v>
      </c>
      <c r="M91" s="108" t="s">
        <v>429</v>
      </c>
      <c r="N91" s="134" t="n">
        <v>71.5</v>
      </c>
      <c r="O91" s="134" t="n">
        <v>40</v>
      </c>
      <c r="P91" s="135" t="n">
        <v>0.0481666666666667</v>
      </c>
      <c r="Q91" s="134" t="n">
        <v>481.009807282609</v>
      </c>
      <c r="R91" s="134" t="n">
        <v>5072.540825</v>
      </c>
      <c r="S91" s="136" t="n">
        <f aca="false">R91-Q91</f>
        <v>4591.53101771739</v>
      </c>
      <c r="T91" s="137" t="n">
        <f aca="false">((S91/1000000)*(0.473-P91))*0.8/(0.08206*296)*1000000/(O91*N91)*12</f>
        <v>0.269561636199042</v>
      </c>
      <c r="U91" s="138" t="n">
        <f aca="false">IF(N91&lt;=48,T91* 48,T91* 72)</f>
        <v>19.408437806331</v>
      </c>
      <c r="V91" s="139" t="n">
        <v>-26.9295721579681</v>
      </c>
      <c r="W91" s="150" t="n">
        <f aca="false">W43</f>
        <v>-20.5015371074412</v>
      </c>
      <c r="X91" s="141" t="s">
        <v>106</v>
      </c>
      <c r="Y91" s="142" t="n">
        <f aca="false">((V91/1000+1)*0.0112372)/((V91/1000+1)*0.0112372+1)</f>
        <v>0.0108163150734296</v>
      </c>
      <c r="Z91" s="142" t="n">
        <f aca="false">((W91/1000+1)*0.0112372)/((W91/1000+1)*0.0112372+1)</f>
        <v>0.0108869889975928</v>
      </c>
      <c r="AA91" s="142" t="str">
        <f aca="false">IF(ISNUMBER(X91),((X91/1000+1)*0.0112372)/((X91/1000+1)*0.0112372+1),"")</f>
        <v/>
      </c>
      <c r="AB91" s="143" t="str">
        <f aca="false">IF(ISNUMBER(AA91),(Y91-Z91)/(AA91-Z91),"")</f>
        <v/>
      </c>
      <c r="AC91" s="143" t="str">
        <f aca="false">IF(ISNUMBER(AB91),1-AB91,"")</f>
        <v/>
      </c>
      <c r="AD91" s="144" t="str">
        <f aca="false">IF(ISNUMBER(AB91),AB91*T91,"")</f>
        <v/>
      </c>
      <c r="AE91" s="144" t="n">
        <f aca="false">IF(ISNUMBER(AC91),AC91*T91,T91)</f>
        <v>0.269561636199042</v>
      </c>
      <c r="AF91" s="102"/>
      <c r="AG91" s="145" t="str">
        <f aca="false">IF(ISNUMBER(AD91),U91*AB91,"")</f>
        <v/>
      </c>
      <c r="AH91" s="146" t="n">
        <f aca="false">IF(ISNUMBER(AC91),AC91*U91,U91)</f>
        <v>19.408437806331</v>
      </c>
      <c r="AI91" s="102"/>
      <c r="AJ91" s="103" t="s">
        <v>408</v>
      </c>
      <c r="AK91" s="136"/>
      <c r="AL91" s="102"/>
      <c r="AM91" s="102"/>
      <c r="AN91" s="147" t="s">
        <v>409</v>
      </c>
      <c r="AO91" s="102"/>
      <c r="AP91" s="102"/>
      <c r="AQ91" s="102"/>
    </row>
    <row r="92" customFormat="false" ht="15" hidden="false" customHeight="false" outlineLevel="0" collapsed="false">
      <c r="A92" s="115" t="s">
        <v>318</v>
      </c>
      <c r="B92" s="0" t="s">
        <v>319</v>
      </c>
      <c r="C92" s="92" t="n">
        <f aca="false">C91</f>
        <v>1</v>
      </c>
      <c r="D92" s="90" t="n">
        <f aca="false">D91</f>
        <v>2</v>
      </c>
      <c r="E92" s="92" t="str">
        <f aca="false">E44</f>
        <v>PP</v>
      </c>
      <c r="F92" s="92" t="n">
        <f aca="false">F44</f>
        <v>4</v>
      </c>
      <c r="G92" s="130" t="s">
        <v>321</v>
      </c>
      <c r="H92" s="130" t="s">
        <v>322</v>
      </c>
      <c r="I92" s="130" t="s">
        <v>322</v>
      </c>
      <c r="J92" s="131" t="n">
        <v>41838</v>
      </c>
      <c r="K92" s="132" t="s">
        <v>428</v>
      </c>
      <c r="L92" s="131" t="n">
        <v>41841</v>
      </c>
      <c r="M92" s="108" t="s">
        <v>429</v>
      </c>
      <c r="N92" s="134" t="n">
        <v>71.5</v>
      </c>
      <c r="O92" s="134" t="n">
        <v>40</v>
      </c>
      <c r="P92" s="135" t="n">
        <v>0.0481666666666667</v>
      </c>
      <c r="Q92" s="134" t="n">
        <v>481.009807282609</v>
      </c>
      <c r="R92" s="134" t="n">
        <v>5162.383095</v>
      </c>
      <c r="S92" s="136" t="n">
        <f aca="false">R92-Q92</f>
        <v>4681.37328771739</v>
      </c>
      <c r="T92" s="137" t="n">
        <f aca="false">((S92/1000000)*(0.473-P92))*0.8/(0.08206*296)*1000000/(O92*N92)*12</f>
        <v>0.274836135969943</v>
      </c>
      <c r="U92" s="138" t="n">
        <f aca="false">IF(N92&lt;=48,T92* 48,T92* 72)</f>
        <v>19.7882017898359</v>
      </c>
      <c r="V92" s="139" t="n">
        <v>-19.7353467223903</v>
      </c>
      <c r="W92" s="150" t="n">
        <f aca="false">W44</f>
        <v>-20.5015371074412</v>
      </c>
      <c r="X92" s="141" t="s">
        <v>106</v>
      </c>
      <c r="Y92" s="142" t="n">
        <f aca="false">((V92/1000+1)*0.0112372)/((V92/1000+1)*0.0112372+1)</f>
        <v>0.0108954123105987</v>
      </c>
      <c r="Z92" s="142" t="n">
        <f aca="false">((W92/1000+1)*0.0112372)/((W92/1000+1)*0.0112372+1)</f>
        <v>0.0108869889975928</v>
      </c>
      <c r="AA92" s="142" t="str">
        <f aca="false">IF(ISNUMBER(X92),((X92/1000+1)*0.0112372)/((X92/1000+1)*0.0112372+1),"")</f>
        <v/>
      </c>
      <c r="AB92" s="143" t="str">
        <f aca="false">IF(ISNUMBER(AA92),(Y92-Z92)/(AA92-Z92),"")</f>
        <v/>
      </c>
      <c r="AC92" s="143" t="str">
        <f aca="false">IF(ISNUMBER(AB92),1-AB92,"")</f>
        <v/>
      </c>
      <c r="AD92" s="144" t="str">
        <f aca="false">IF(ISNUMBER(AB92),AB92*T92,"")</f>
        <v/>
      </c>
      <c r="AE92" s="144" t="n">
        <f aca="false">IF(ISNUMBER(AC92),AC92*T92,T92)</f>
        <v>0.274836135969943</v>
      </c>
      <c r="AF92" s="102"/>
      <c r="AG92" s="145" t="str">
        <f aca="false">IF(ISNUMBER(AD92),U92*AB92,"")</f>
        <v/>
      </c>
      <c r="AH92" s="146" t="n">
        <f aca="false">IF(ISNUMBER(AC92),AC92*U92,U92)</f>
        <v>19.7882017898359</v>
      </c>
      <c r="AI92" s="102"/>
      <c r="AJ92" s="103" t="s">
        <v>410</v>
      </c>
      <c r="AK92" s="136"/>
      <c r="AL92" s="102"/>
      <c r="AM92" s="102"/>
      <c r="AN92" s="147" t="s">
        <v>411</v>
      </c>
      <c r="AO92" s="102"/>
      <c r="AP92" s="102"/>
      <c r="AQ92" s="102"/>
    </row>
    <row r="93" customFormat="false" ht="15" hidden="false" customHeight="false" outlineLevel="0" collapsed="false">
      <c r="A93" s="115" t="s">
        <v>318</v>
      </c>
      <c r="B93" s="0" t="s">
        <v>319</v>
      </c>
      <c r="C93" s="92" t="n">
        <f aca="false">C92</f>
        <v>1</v>
      </c>
      <c r="D93" s="90" t="n">
        <f aca="false">D92</f>
        <v>2</v>
      </c>
      <c r="E93" s="92" t="str">
        <f aca="false">E45</f>
        <v>PP</v>
      </c>
      <c r="F93" s="92" t="n">
        <f aca="false">F45</f>
        <v>1</v>
      </c>
      <c r="G93" s="130" t="s">
        <v>333</v>
      </c>
      <c r="H93" s="130" t="s">
        <v>334</v>
      </c>
      <c r="I93" s="148" t="s">
        <v>335</v>
      </c>
      <c r="J93" s="131" t="n">
        <v>41838</v>
      </c>
      <c r="K93" s="132" t="s">
        <v>428</v>
      </c>
      <c r="L93" s="131" t="n">
        <v>41841</v>
      </c>
      <c r="M93" s="108" t="s">
        <v>429</v>
      </c>
      <c r="N93" s="134" t="n">
        <v>71.5</v>
      </c>
      <c r="O93" s="134" t="n">
        <v>40</v>
      </c>
      <c r="P93" s="135" t="n">
        <v>0.0481666666666667</v>
      </c>
      <c r="Q93" s="134" t="n">
        <v>481.009807282609</v>
      </c>
      <c r="R93" s="134" t="n">
        <v>12618.473695</v>
      </c>
      <c r="S93" s="136" t="n">
        <f aca="false">R93-Q93</f>
        <v>12137.4638877174</v>
      </c>
      <c r="T93" s="137" t="n">
        <f aca="false">((S93/1000000)*(0.473-P93))*0.8/(0.08206*296)*1000000/(O93*N93)*12</f>
        <v>0.71257160460312</v>
      </c>
      <c r="U93" s="138" t="n">
        <f aca="false">IF(N93&lt;=48,T93* 48,T93* 72)</f>
        <v>51.3051555314247</v>
      </c>
      <c r="V93" s="139" t="n">
        <v>654.077785290302</v>
      </c>
      <c r="W93" s="150" t="n">
        <f aca="false">W45</f>
        <v>-20.5015371074412</v>
      </c>
      <c r="X93" s="141" t="n">
        <v>1159</v>
      </c>
      <c r="Y93" s="142" t="n">
        <f aca="false">((V93/1000+1)*0.0112372)/((V93/1000+1)*0.0112372+1)</f>
        <v>0.0182480231797024</v>
      </c>
      <c r="Z93" s="142" t="n">
        <f aca="false">((W93/1000+1)*0.0112372)/((W93/1000+1)*0.0112372+1)</f>
        <v>0.0108869889975928</v>
      </c>
      <c r="AA93" s="142" t="n">
        <f aca="false">IF(ISNUMBER(X93),((X93/1000+1)*0.0112372)/((X93/1000+1)*0.0112372+1),"")</f>
        <v>0.0236864549961338</v>
      </c>
      <c r="AB93" s="143" t="n">
        <f aca="false">IF(ISNUMBER(AA93),(Y93-Y89)/(AA93-Y89),"")</f>
        <v>0.575238865853133</v>
      </c>
      <c r="AC93" s="143" t="n">
        <f aca="false">IF(ISNUMBER(AB93),1-AB93,"")</f>
        <v>0.424761134146867</v>
      </c>
      <c r="AD93" s="144" t="n">
        <f aca="false">IF(ISNUMBER(AB93),AB93*T93,"")</f>
        <v>0.409898881671046</v>
      </c>
      <c r="AE93" s="144" t="n">
        <f aca="false">IF(ISNUMBER(AC93),AC93*T93,T93)</f>
        <v>0.302672722932074</v>
      </c>
      <c r="AF93" s="149" t="n">
        <f aca="false">IF(ISNUMBER(AD93),AE93-AE89,"")</f>
        <v>-0.113937028466383</v>
      </c>
      <c r="AG93" s="145" t="n">
        <f aca="false">IF(ISNUMBER(AD93),U93*AB93,"")</f>
        <v>29.5127194803153</v>
      </c>
      <c r="AH93" s="146" t="n">
        <f aca="false">IF(ISNUMBER(AC93),AC93*U93,U93)</f>
        <v>21.7924360511093</v>
      </c>
      <c r="AI93" s="145" t="n">
        <f aca="false">AH93-AH89</f>
        <v>-8.20346604957955</v>
      </c>
      <c r="AJ93" s="103" t="s">
        <v>412</v>
      </c>
      <c r="AK93" s="136"/>
      <c r="AL93" s="102"/>
      <c r="AM93" s="102"/>
      <c r="AN93" s="147" t="s">
        <v>413</v>
      </c>
      <c r="AO93" s="102"/>
      <c r="AP93" s="102"/>
      <c r="AQ93" s="102"/>
    </row>
    <row r="94" customFormat="false" ht="15" hidden="false" customHeight="false" outlineLevel="0" collapsed="false">
      <c r="A94" s="115" t="s">
        <v>318</v>
      </c>
      <c r="B94" s="0" t="s">
        <v>319</v>
      </c>
      <c r="C94" s="92" t="n">
        <f aca="false">C93</f>
        <v>1</v>
      </c>
      <c r="D94" s="90" t="n">
        <f aca="false">D93</f>
        <v>2</v>
      </c>
      <c r="E94" s="92" t="str">
        <f aca="false">E46</f>
        <v>PP</v>
      </c>
      <c r="F94" s="92" t="n">
        <f aca="false">F46</f>
        <v>2</v>
      </c>
      <c r="G94" s="130" t="s">
        <v>333</v>
      </c>
      <c r="H94" s="130" t="s">
        <v>334</v>
      </c>
      <c r="I94" s="148" t="s">
        <v>335</v>
      </c>
      <c r="J94" s="131" t="n">
        <v>41838</v>
      </c>
      <c r="K94" s="132" t="s">
        <v>428</v>
      </c>
      <c r="L94" s="131" t="n">
        <v>41841</v>
      </c>
      <c r="M94" s="108" t="s">
        <v>429</v>
      </c>
      <c r="N94" s="134" t="n">
        <v>71.5</v>
      </c>
      <c r="O94" s="134" t="n">
        <v>40</v>
      </c>
      <c r="P94" s="135" t="n">
        <v>0.0481666666666667</v>
      </c>
      <c r="Q94" s="134" t="n">
        <v>481.009807282609</v>
      </c>
      <c r="R94" s="134" t="n">
        <v>15123.308895</v>
      </c>
      <c r="S94" s="136" t="n">
        <f aca="false">R94-Q94</f>
        <v>14642.2990877174</v>
      </c>
      <c r="T94" s="137" t="n">
        <f aca="false">((S94/1000000)*(0.473-P94))*0.8/(0.08206*296)*1000000/(O94*N94)*12</f>
        <v>0.85962657870991</v>
      </c>
      <c r="U94" s="138" t="n">
        <f aca="false">IF(N94&lt;=48,T94* 48,T94* 72)</f>
        <v>61.8931136671136</v>
      </c>
      <c r="V94" s="139" t="n">
        <v>657.083746056266</v>
      </c>
      <c r="W94" s="150" t="n">
        <f aca="false">W46</f>
        <v>-20.5015371074412</v>
      </c>
      <c r="X94" s="141" t="n">
        <v>1159</v>
      </c>
      <c r="Y94" s="142" t="n">
        <f aca="false">((V94/1000+1)*0.0112372)/((V94/1000+1)*0.0112372+1)</f>
        <v>0.0182805791456302</v>
      </c>
      <c r="Z94" s="142" t="n">
        <f aca="false">((W94/1000+1)*0.0112372)/((W94/1000+1)*0.0112372+1)</f>
        <v>0.0108869889975928</v>
      </c>
      <c r="AA94" s="142" t="n">
        <f aca="false">IF(ISNUMBER(X94),((X94/1000+1)*0.0112372)/((X94/1000+1)*0.0112372+1),"")</f>
        <v>0.0236864549961338</v>
      </c>
      <c r="AB94" s="143" t="n">
        <f aca="false">IF(ISNUMBER(AA94),(Y94-Y90)/(AA94-Y90),"")</f>
        <v>0.577051173880946</v>
      </c>
      <c r="AC94" s="143" t="n">
        <f aca="false">IF(ISNUMBER(AB94),1-AB94,"")</f>
        <v>0.422948826119054</v>
      </c>
      <c r="AD94" s="144" t="n">
        <f aca="false">IF(ISNUMBER(AB94),AB94*T94,"")</f>
        <v>0.496048526343815</v>
      </c>
      <c r="AE94" s="144" t="n">
        <f aca="false">IF(ISNUMBER(AC94),AC94*T94,T94)</f>
        <v>0.363578052366095</v>
      </c>
      <c r="AF94" s="149" t="n">
        <f aca="false">IF(ISNUMBER(AD94),AE94-AE90,"")</f>
        <v>-0.0343754709740378</v>
      </c>
      <c r="AG94" s="145" t="n">
        <f aca="false">IF(ISNUMBER(AD94),U94*AB94,"")</f>
        <v>35.7154938967547</v>
      </c>
      <c r="AH94" s="146" t="n">
        <f aca="false">IF(ISNUMBER(AC94),AC94*U94,U94)</f>
        <v>26.1776197703589</v>
      </c>
      <c r="AI94" s="145" t="n">
        <f aca="false">AH94-AH90</f>
        <v>-2.47503391013072</v>
      </c>
      <c r="AJ94" s="103" t="s">
        <v>414</v>
      </c>
      <c r="AK94" s="136"/>
      <c r="AL94" s="102"/>
      <c r="AM94" s="102"/>
      <c r="AN94" s="147" t="s">
        <v>415</v>
      </c>
      <c r="AO94" s="102"/>
      <c r="AP94" s="102"/>
      <c r="AQ94" s="102"/>
    </row>
    <row r="95" customFormat="false" ht="15" hidden="false" customHeight="false" outlineLevel="0" collapsed="false">
      <c r="A95" s="115" t="s">
        <v>318</v>
      </c>
      <c r="B95" s="0" t="s">
        <v>319</v>
      </c>
      <c r="C95" s="92" t="n">
        <f aca="false">C94</f>
        <v>1</v>
      </c>
      <c r="D95" s="90" t="n">
        <f aca="false">D94</f>
        <v>2</v>
      </c>
      <c r="E95" s="92" t="str">
        <f aca="false">E47</f>
        <v>PP</v>
      </c>
      <c r="F95" s="92" t="n">
        <f aca="false">F47</f>
        <v>3</v>
      </c>
      <c r="G95" s="130" t="s">
        <v>333</v>
      </c>
      <c r="H95" s="130" t="s">
        <v>334</v>
      </c>
      <c r="I95" s="148" t="s">
        <v>335</v>
      </c>
      <c r="J95" s="131" t="n">
        <v>41838</v>
      </c>
      <c r="K95" s="132" t="s">
        <v>428</v>
      </c>
      <c r="L95" s="131" t="n">
        <v>41841</v>
      </c>
      <c r="M95" s="108" t="s">
        <v>429</v>
      </c>
      <c r="N95" s="134" t="n">
        <v>71.5</v>
      </c>
      <c r="O95" s="134" t="n">
        <v>40</v>
      </c>
      <c r="P95" s="135" t="n">
        <v>0.0481666666666667</v>
      </c>
      <c r="Q95" s="134" t="n">
        <v>481.009807282609</v>
      </c>
      <c r="R95" s="134" t="n">
        <v>10406.881795</v>
      </c>
      <c r="S95" s="136" t="n">
        <f aca="false">R95-Q95</f>
        <v>9925.87198771739</v>
      </c>
      <c r="T95" s="137" t="n">
        <f aca="false">((S95/1000000)*(0.473-P95))*0.8/(0.08206*296)*1000000/(O95*N95)*12</f>
        <v>0.582732488006034</v>
      </c>
      <c r="U95" s="138" t="n">
        <f aca="false">IF(N95&lt;=48,T95* 48,T95* 72)</f>
        <v>41.9567391364344</v>
      </c>
      <c r="V95" s="139" t="n">
        <v>849.513622559816</v>
      </c>
      <c r="W95" s="150" t="n">
        <f aca="false">W47</f>
        <v>-20.5015371074412</v>
      </c>
      <c r="X95" s="141" t="n">
        <v>1159</v>
      </c>
      <c r="Y95" s="142" t="n">
        <f aca="false">((V95/1000+1)*0.0112372)/((V95/1000+1)*0.0112372+1)</f>
        <v>0.0203602012006045</v>
      </c>
      <c r="Z95" s="142" t="n">
        <f aca="false">((W95/1000+1)*0.0112372)/((W95/1000+1)*0.0112372+1)</f>
        <v>0.0108869889975928</v>
      </c>
      <c r="AA95" s="142" t="n">
        <f aca="false">IF(ISNUMBER(X95),((X95/1000+1)*0.0112372)/((X95/1000+1)*0.0112372+1),"")</f>
        <v>0.0236864549961338</v>
      </c>
      <c r="AB95" s="143" t="n">
        <f aca="false">IF(ISNUMBER(AA95),(Y95-Y91)/(AA95-Y91),"")</f>
        <v>0.741552631478277</v>
      </c>
      <c r="AC95" s="143" t="n">
        <f aca="false">IF(ISNUMBER(AB95),1-AB95,"")</f>
        <v>0.258447368521723</v>
      </c>
      <c r="AD95" s="144" t="n">
        <f aca="false">IF(ISNUMBER(AB95),AB95*T95,"")</f>
        <v>0.432126809928758</v>
      </c>
      <c r="AE95" s="144" t="n">
        <f aca="false">IF(ISNUMBER(AC95),AC95*T95,T95)</f>
        <v>0.150605678077276</v>
      </c>
      <c r="AF95" s="149" t="n">
        <f aca="false">IF(ISNUMBER(AD95),AE95-AE91,"")</f>
        <v>-0.118955958121766</v>
      </c>
      <c r="AG95" s="145" t="n">
        <f aca="false">IF(ISNUMBER(AD95),U95*AB95,"")</f>
        <v>31.1131303148706</v>
      </c>
      <c r="AH95" s="146" t="n">
        <f aca="false">IF(ISNUMBER(AC95),AC95*U95,U95)</f>
        <v>10.8436088215639</v>
      </c>
      <c r="AI95" s="145" t="n">
        <f aca="false">AH95-AH91</f>
        <v>-8.56482898476712</v>
      </c>
      <c r="AJ95" s="103" t="s">
        <v>416</v>
      </c>
      <c r="AK95" s="136"/>
      <c r="AL95" s="102"/>
      <c r="AM95" s="102"/>
      <c r="AN95" s="147" t="s">
        <v>417</v>
      </c>
      <c r="AO95" s="102"/>
      <c r="AP95" s="102"/>
      <c r="AQ95" s="102"/>
    </row>
    <row r="96" customFormat="false" ht="15" hidden="false" customHeight="false" outlineLevel="0" collapsed="false">
      <c r="A96" s="115" t="s">
        <v>318</v>
      </c>
      <c r="B96" s="0" t="s">
        <v>319</v>
      </c>
      <c r="C96" s="92" t="n">
        <f aca="false">C95</f>
        <v>1</v>
      </c>
      <c r="D96" s="90" t="n">
        <f aca="false">D95</f>
        <v>2</v>
      </c>
      <c r="E96" s="92" t="str">
        <f aca="false">E48</f>
        <v>PP</v>
      </c>
      <c r="F96" s="92" t="n">
        <f aca="false">F48</f>
        <v>4</v>
      </c>
      <c r="G96" s="130" t="s">
        <v>333</v>
      </c>
      <c r="H96" s="130" t="s">
        <v>334</v>
      </c>
      <c r="I96" s="148" t="s">
        <v>335</v>
      </c>
      <c r="J96" s="131" t="n">
        <v>41838</v>
      </c>
      <c r="K96" s="132" t="s">
        <v>428</v>
      </c>
      <c r="L96" s="131" t="n">
        <v>41841</v>
      </c>
      <c r="M96" s="108" t="s">
        <v>429</v>
      </c>
      <c r="N96" s="134" t="n">
        <v>71.5</v>
      </c>
      <c r="O96" s="134" t="n">
        <v>40</v>
      </c>
      <c r="P96" s="135" t="n">
        <v>0.0481666666666667</v>
      </c>
      <c r="Q96" s="134" t="n">
        <v>481.009807282609</v>
      </c>
      <c r="R96" s="134" t="n">
        <v>10682.600595</v>
      </c>
      <c r="S96" s="136" t="n">
        <f aca="false">R96-Q96</f>
        <v>10201.5907877174</v>
      </c>
      <c r="T96" s="137" t="n">
        <f aca="false">((S96/1000000)*(0.473-P96))*0.8/(0.08206*296)*1000000/(O96*N96)*12</f>
        <v>0.59891950940958</v>
      </c>
      <c r="U96" s="138" t="n">
        <f aca="false">IF(N96&lt;=48,T96* 48,T96* 72)</f>
        <v>43.1222046774897</v>
      </c>
      <c r="V96" s="139" t="n">
        <v>810.878839145861</v>
      </c>
      <c r="W96" s="150" t="n">
        <f aca="false">W48</f>
        <v>-20.5015371074412</v>
      </c>
      <c r="X96" s="141" t="n">
        <v>1159</v>
      </c>
      <c r="Y96" s="142" t="n">
        <f aca="false">((V96/1000+1)*0.0112372)/((V96/1000+1)*0.0112372+1)</f>
        <v>0.0199433757951301</v>
      </c>
      <c r="Z96" s="142" t="n">
        <f aca="false">((W96/1000+1)*0.0112372)/((W96/1000+1)*0.0112372+1)</f>
        <v>0.0108869889975928</v>
      </c>
      <c r="AA96" s="142" t="n">
        <f aca="false">IF(ISNUMBER(X96),((X96/1000+1)*0.0112372)/((X96/1000+1)*0.0112372+1),"")</f>
        <v>0.0236864549961338</v>
      </c>
      <c r="AB96" s="143" t="n">
        <f aca="false">IF(ISNUMBER(AA96),(Y96-Y92)/(AA96-Y92),"")</f>
        <v>0.707367155827213</v>
      </c>
      <c r="AC96" s="143" t="n">
        <f aca="false">IF(ISNUMBER(AB96),1-AB96,"")</f>
        <v>0.292632844172787</v>
      </c>
      <c r="AD96" s="144" t="n">
        <f aca="false">IF(ISNUMBER(AB96),AB96*T96,"")</f>
        <v>0.423655989940484</v>
      </c>
      <c r="AE96" s="144" t="n">
        <f aca="false">IF(ISNUMBER(AC96),AC96*T96,T96)</f>
        <v>0.175263519469095</v>
      </c>
      <c r="AF96" s="149" t="n">
        <f aca="false">IF(ISNUMBER(AD96),AE96-AE92,"")</f>
        <v>-0.0995726165008474</v>
      </c>
      <c r="AG96" s="145" t="n">
        <f aca="false">IF(ISNUMBER(AD96),U96*AB96,"")</f>
        <v>30.5032312757149</v>
      </c>
      <c r="AH96" s="146" t="n">
        <f aca="false">IF(ISNUMBER(AC96),AC96*U96,U96)</f>
        <v>12.6189734017749</v>
      </c>
      <c r="AI96" s="145" t="n">
        <f aca="false">AH96-AH92</f>
        <v>-7.16922838806102</v>
      </c>
      <c r="AJ96" s="103" t="s">
        <v>418</v>
      </c>
      <c r="AK96" s="136"/>
      <c r="AL96" s="102"/>
      <c r="AM96" s="102"/>
      <c r="AN96" s="147" t="s">
        <v>419</v>
      </c>
      <c r="AO96" s="102"/>
      <c r="AP96" s="102"/>
      <c r="AQ96" s="102"/>
    </row>
    <row r="97" customFormat="false" ht="15" hidden="false" customHeight="false" outlineLevel="0" collapsed="false">
      <c r="A97" s="115" t="s">
        <v>318</v>
      </c>
      <c r="B97" s="0" t="s">
        <v>319</v>
      </c>
      <c r="C97" s="92" t="n">
        <f aca="false">C96</f>
        <v>1</v>
      </c>
      <c r="D97" s="90" t="n">
        <f aca="false">D96</f>
        <v>2</v>
      </c>
      <c r="E97" s="92" t="str">
        <f aca="false">E49</f>
        <v>PP</v>
      </c>
      <c r="F97" s="92" t="n">
        <f aca="false">F49</f>
        <v>1</v>
      </c>
      <c r="G97" s="130" t="s">
        <v>344</v>
      </c>
      <c r="H97" s="130" t="s">
        <v>334</v>
      </c>
      <c r="I97" s="130" t="n">
        <v>10</v>
      </c>
      <c r="J97" s="131" t="n">
        <v>41838</v>
      </c>
      <c r="K97" s="132" t="s">
        <v>428</v>
      </c>
      <c r="L97" s="131" t="n">
        <v>41841</v>
      </c>
      <c r="M97" s="108" t="s">
        <v>429</v>
      </c>
      <c r="N97" s="134" t="n">
        <v>71.5</v>
      </c>
      <c r="O97" s="134" t="n">
        <v>40</v>
      </c>
      <c r="P97" s="135" t="n">
        <v>0.0481666666666667</v>
      </c>
      <c r="Q97" s="134" t="n">
        <v>481.009807282609</v>
      </c>
      <c r="R97" s="134" t="n">
        <v>10736.342395</v>
      </c>
      <c r="S97" s="136" t="n">
        <f aca="false">R97-Q97</f>
        <v>10255.3325877174</v>
      </c>
      <c r="T97" s="137" t="n">
        <f aca="false">((S97/1000000)*(0.473-P97))*0.8/(0.08206*296)*1000000/(O97*N97)*12</f>
        <v>0.602074606801797</v>
      </c>
      <c r="U97" s="138" t="n">
        <f aca="false">IF(N97&lt;=48,T97* 48,T97* 72)</f>
        <v>43.3493716897294</v>
      </c>
      <c r="V97" s="139" t="n">
        <v>764.958351586566</v>
      </c>
      <c r="W97" s="150" t="n">
        <f aca="false">W49</f>
        <v>-20.5015371074412</v>
      </c>
      <c r="X97" s="141" t="n">
        <v>1159</v>
      </c>
      <c r="Y97" s="142" t="n">
        <f aca="false">((V97/1000+1)*0.0112372)/((V97/1000+1)*0.0112372+1)</f>
        <v>0.0194474843367994</v>
      </c>
      <c r="Z97" s="142" t="n">
        <f aca="false">((W97/1000+1)*0.0112372)/((W97/1000+1)*0.0112372+1)</f>
        <v>0.0108869889975928</v>
      </c>
      <c r="AA97" s="142" t="n">
        <f aca="false">IF(ISNUMBER(X97),((X97/1000+1)*0.0112372)/((X97/1000+1)*0.0112372+1),"")</f>
        <v>0.0236864549961338</v>
      </c>
      <c r="AB97" s="143" t="n">
        <f aca="false">IF(ISNUMBER(AA97),(Y97-Y89)/(AA97-Y89),"")</f>
        <v>0.668921107104065</v>
      </c>
      <c r="AC97" s="143" t="n">
        <f aca="false">IF(ISNUMBER(AB97),1-AB97,"")</f>
        <v>0.331078892895935</v>
      </c>
      <c r="AD97" s="144" t="n">
        <f aca="false">IF(ISNUMBER(AB97),AB97*T97,"")</f>
        <v>0.402740412541102</v>
      </c>
      <c r="AE97" s="144" t="n">
        <f aca="false">IF(ISNUMBER(AC97),AC97*T97,T97)</f>
        <v>0.199334194260694</v>
      </c>
      <c r="AF97" s="149" t="n">
        <f aca="false">IF(ISNUMBER(AD97),AE97-AE89,"")</f>
        <v>-0.217275557137762</v>
      </c>
      <c r="AG97" s="145" t="n">
        <f aca="false">IF(ISNUMBER(AD97),U97*AB97,"")</f>
        <v>28.9973097029593</v>
      </c>
      <c r="AH97" s="146" t="n">
        <f aca="false">IF(ISNUMBER(AC97),AC97*U97,U97)</f>
        <v>14.35206198677</v>
      </c>
      <c r="AI97" s="145" t="n">
        <f aca="false">AH97-AH89</f>
        <v>-15.6438401139189</v>
      </c>
      <c r="AJ97" s="103" t="s">
        <v>420</v>
      </c>
      <c r="AK97" s="136"/>
      <c r="AL97" s="102"/>
      <c r="AM97" s="102"/>
      <c r="AN97" s="147" t="s">
        <v>421</v>
      </c>
      <c r="AO97" s="102"/>
      <c r="AP97" s="102"/>
      <c r="AQ97" s="102"/>
    </row>
    <row r="98" customFormat="false" ht="15" hidden="false" customHeight="false" outlineLevel="0" collapsed="false">
      <c r="A98" s="115" t="s">
        <v>318</v>
      </c>
      <c r="B98" s="0" t="s">
        <v>319</v>
      </c>
      <c r="C98" s="92" t="n">
        <f aca="false">C97</f>
        <v>1</v>
      </c>
      <c r="D98" s="90" t="n">
        <f aca="false">D97</f>
        <v>2</v>
      </c>
      <c r="E98" s="92" t="str">
        <f aca="false">E50</f>
        <v>PP</v>
      </c>
      <c r="F98" s="92" t="n">
        <f aca="false">F50</f>
        <v>2</v>
      </c>
      <c r="G98" s="130" t="s">
        <v>344</v>
      </c>
      <c r="H98" s="130" t="s">
        <v>334</v>
      </c>
      <c r="I98" s="130" t="n">
        <v>10</v>
      </c>
      <c r="J98" s="131" t="n">
        <v>41838</v>
      </c>
      <c r="K98" s="132" t="s">
        <v>428</v>
      </c>
      <c r="L98" s="131" t="n">
        <v>41841</v>
      </c>
      <c r="M98" s="108" t="s">
        <v>429</v>
      </c>
      <c r="N98" s="134" t="n">
        <v>71.5</v>
      </c>
      <c r="O98" s="134" t="n">
        <v>40</v>
      </c>
      <c r="P98" s="135" t="n">
        <v>0.0481666666666667</v>
      </c>
      <c r="Q98" s="134" t="n">
        <v>481.009807282609</v>
      </c>
      <c r="R98" s="134" t="n">
        <v>14347.557695</v>
      </c>
      <c r="S98" s="136" t="n">
        <f aca="false">R98-Q98</f>
        <v>13866.5478877174</v>
      </c>
      <c r="T98" s="137" t="n">
        <f aca="false">((S98/1000000)*(0.473-P98))*0.8/(0.08206*296)*1000000/(O98*N98)*12</f>
        <v>0.814083433744002</v>
      </c>
      <c r="U98" s="138" t="n">
        <f aca="false">IF(N98&lt;=48,T98* 48,T98* 72)</f>
        <v>58.6140072295681</v>
      </c>
      <c r="V98" s="139" t="n">
        <v>756.170746471659</v>
      </c>
      <c r="W98" s="150" t="n">
        <f aca="false">W50</f>
        <v>-20.5015371074412</v>
      </c>
      <c r="X98" s="141" t="n">
        <v>1159</v>
      </c>
      <c r="Y98" s="142" t="n">
        <f aca="false">((V98/1000+1)*0.0112372)/((V98/1000+1)*0.0112372+1)</f>
        <v>0.0193525305227942</v>
      </c>
      <c r="Z98" s="142" t="n">
        <f aca="false">((W98/1000+1)*0.0112372)/((W98/1000+1)*0.0112372+1)</f>
        <v>0.0108869889975928</v>
      </c>
      <c r="AA98" s="142" t="n">
        <f aca="false">IF(ISNUMBER(X98),((X98/1000+1)*0.0112372)/((X98/1000+1)*0.0112372+1),"")</f>
        <v>0.0236864549961338</v>
      </c>
      <c r="AB98" s="143" t="n">
        <f aca="false">IF(ISNUMBER(AA98),(Y98-Y90)/(AA98-Y90),"")</f>
        <v>0.660919281319258</v>
      </c>
      <c r="AC98" s="143" t="n">
        <f aca="false">IF(ISNUMBER(AB98),1-AB98,"")</f>
        <v>0.339080718680742</v>
      </c>
      <c r="AD98" s="144" t="n">
        <f aca="false">IF(ISNUMBER(AB98),AB98*T98,"")</f>
        <v>0.538043437964</v>
      </c>
      <c r="AE98" s="144" t="n">
        <f aca="false">IF(ISNUMBER(AC98),AC98*T98,T98)</f>
        <v>0.276039995780002</v>
      </c>
      <c r="AF98" s="149" t="n">
        <f aca="false">IF(ISNUMBER(AD98),AE98-AE90,"")</f>
        <v>-0.121913527560131</v>
      </c>
      <c r="AG98" s="145" t="n">
        <f aca="false">IF(ISNUMBER(AD98),U98*AB98,"")</f>
        <v>38.739127533408</v>
      </c>
      <c r="AH98" s="146" t="n">
        <f aca="false">IF(ISNUMBER(AC98),AC98*U98,U98)</f>
        <v>19.8748796961602</v>
      </c>
      <c r="AI98" s="145" t="n">
        <f aca="false">AH98-AH90</f>
        <v>-8.77777398432941</v>
      </c>
      <c r="AJ98" s="103" t="s">
        <v>422</v>
      </c>
      <c r="AK98" s="136"/>
      <c r="AL98" s="102"/>
      <c r="AM98" s="102"/>
      <c r="AN98" s="147" t="s">
        <v>423</v>
      </c>
      <c r="AO98" s="102"/>
      <c r="AP98" s="102"/>
      <c r="AQ98" s="102"/>
    </row>
    <row r="99" customFormat="false" ht="15" hidden="false" customHeight="false" outlineLevel="0" collapsed="false">
      <c r="A99" s="115" t="s">
        <v>318</v>
      </c>
      <c r="B99" s="0" t="s">
        <v>319</v>
      </c>
      <c r="C99" s="92" t="n">
        <f aca="false">C98</f>
        <v>1</v>
      </c>
      <c r="D99" s="90" t="n">
        <f aca="false">D98</f>
        <v>2</v>
      </c>
      <c r="E99" s="92" t="str">
        <f aca="false">E51</f>
        <v>PP</v>
      </c>
      <c r="F99" s="92" t="n">
        <f aca="false">F51</f>
        <v>3</v>
      </c>
      <c r="G99" s="130" t="s">
        <v>344</v>
      </c>
      <c r="H99" s="130" t="s">
        <v>334</v>
      </c>
      <c r="I99" s="130" t="n">
        <v>10</v>
      </c>
      <c r="J99" s="131" t="n">
        <v>41838</v>
      </c>
      <c r="K99" s="132" t="s">
        <v>428</v>
      </c>
      <c r="L99" s="131" t="n">
        <v>41841</v>
      </c>
      <c r="M99" s="108" t="s">
        <v>429</v>
      </c>
      <c r="N99" s="134" t="n">
        <v>71.5</v>
      </c>
      <c r="O99" s="134" t="n">
        <v>40</v>
      </c>
      <c r="P99" s="135" t="n">
        <v>0.0481666666666667</v>
      </c>
      <c r="Q99" s="134" t="n">
        <v>481.009807282609</v>
      </c>
      <c r="R99" s="134" t="n">
        <v>11908.147295</v>
      </c>
      <c r="S99" s="136" t="n">
        <f aca="false">R99-Q99</f>
        <v>11427.1374877174</v>
      </c>
      <c r="T99" s="137" t="n">
        <f aca="false">((S99/1000000)*(0.473-P99))*0.8/(0.08206*296)*1000000/(O99*N99)*12</f>
        <v>0.670869447766867</v>
      </c>
      <c r="U99" s="138" t="n">
        <f aca="false">IF(N99&lt;=48,T99* 48,T99* 72)</f>
        <v>48.3026002392144</v>
      </c>
      <c r="V99" s="139" t="n">
        <v>887.048801074617</v>
      </c>
      <c r="W99" s="150" t="n">
        <f aca="false">W51</f>
        <v>-20.5015371074412</v>
      </c>
      <c r="X99" s="141" t="n">
        <v>1159</v>
      </c>
      <c r="Y99" s="142" t="n">
        <f aca="false">((V99/1000+1)*0.0112372)/((V99/1000+1)*0.0112372+1)</f>
        <v>0.0207648236945081</v>
      </c>
      <c r="Z99" s="142" t="n">
        <f aca="false">((W99/1000+1)*0.0112372)/((W99/1000+1)*0.0112372+1)</f>
        <v>0.0108869889975928</v>
      </c>
      <c r="AA99" s="142" t="n">
        <f aca="false">IF(ISNUMBER(X99),((X99/1000+1)*0.0112372)/((X99/1000+1)*0.0112372+1),"")</f>
        <v>0.0236864549961338</v>
      </c>
      <c r="AB99" s="143" t="n">
        <f aca="false">IF(ISNUMBER(AA99),(Y99-Y91)/(AA99-Y91),"")</f>
        <v>0.772991488890368</v>
      </c>
      <c r="AC99" s="143" t="n">
        <f aca="false">IF(ISNUMBER(AB99),1-AB99,"")</f>
        <v>0.227008511109632</v>
      </c>
      <c r="AD99" s="144" t="n">
        <f aca="false">IF(ISNUMBER(AB99),AB99*T99,"")</f>
        <v>0.518576373280369</v>
      </c>
      <c r="AE99" s="144" t="n">
        <f aca="false">IF(ISNUMBER(AC99),AC99*T99,T99)</f>
        <v>0.152293074486497</v>
      </c>
      <c r="AF99" s="149" t="n">
        <f aca="false">IF(ISNUMBER(AD99),AE99-AE91,"")</f>
        <v>-0.117268561712544</v>
      </c>
      <c r="AG99" s="145" t="n">
        <f aca="false">IF(ISNUMBER(AD99),U99*AB99,"")</f>
        <v>37.3374988761866</v>
      </c>
      <c r="AH99" s="146" t="n">
        <f aca="false">IF(ISNUMBER(AC99),AC99*U99,U99)</f>
        <v>10.9651013630278</v>
      </c>
      <c r="AI99" s="145" t="n">
        <f aca="false">AH99-AH91</f>
        <v>-8.44333644330318</v>
      </c>
      <c r="AJ99" s="103" t="s">
        <v>424</v>
      </c>
      <c r="AK99" s="136"/>
      <c r="AL99" s="102"/>
      <c r="AM99" s="102"/>
      <c r="AN99" s="147" t="s">
        <v>425</v>
      </c>
      <c r="AO99" s="102"/>
      <c r="AP99" s="102"/>
      <c r="AQ99" s="102"/>
    </row>
    <row r="100" customFormat="false" ht="15" hidden="false" customHeight="false" outlineLevel="0" collapsed="false">
      <c r="A100" s="115" t="s">
        <v>318</v>
      </c>
      <c r="B100" s="0" t="s">
        <v>319</v>
      </c>
      <c r="C100" s="92" t="n">
        <f aca="false">C99</f>
        <v>1</v>
      </c>
      <c r="D100" s="90" t="n">
        <f aca="false">D99</f>
        <v>2</v>
      </c>
      <c r="E100" s="92" t="str">
        <f aca="false">E52</f>
        <v>PP</v>
      </c>
      <c r="F100" s="92" t="n">
        <f aca="false">F52</f>
        <v>4</v>
      </c>
      <c r="G100" s="130" t="s">
        <v>344</v>
      </c>
      <c r="H100" s="130" t="s">
        <v>334</v>
      </c>
      <c r="I100" s="130" t="n">
        <v>10</v>
      </c>
      <c r="J100" s="131" t="n">
        <v>41838</v>
      </c>
      <c r="K100" s="132" t="s">
        <v>428</v>
      </c>
      <c r="L100" s="131" t="n">
        <v>41841</v>
      </c>
      <c r="M100" s="108" t="s">
        <v>429</v>
      </c>
      <c r="N100" s="134" t="n">
        <v>71.5</v>
      </c>
      <c r="O100" s="134" t="n">
        <v>40</v>
      </c>
      <c r="P100" s="135" t="n">
        <v>0.0481666666666667</v>
      </c>
      <c r="Q100" s="134" t="n">
        <v>481.009807282609</v>
      </c>
      <c r="R100" s="134" t="n">
        <v>10255.002795</v>
      </c>
      <c r="S100" s="136" t="n">
        <f aca="false">R100-Q100</f>
        <v>9773.99298771739</v>
      </c>
      <c r="T100" s="137" t="n">
        <f aca="false">((S100/1000000)*(0.473-P100))*0.8/(0.08206*296)*1000000/(O100*N100)*12</f>
        <v>0.573815908419335</v>
      </c>
      <c r="U100" s="138" t="n">
        <f aca="false">IF(N100&lt;=48,T100* 48,T100* 72)</f>
        <v>41.3147454061921</v>
      </c>
      <c r="V100" s="139" t="n">
        <v>913.398365544655</v>
      </c>
      <c r="W100" s="150" t="n">
        <f aca="false">W52</f>
        <v>-20.5015371074412</v>
      </c>
      <c r="X100" s="141" t="n">
        <v>1159</v>
      </c>
      <c r="Y100" s="142" t="n">
        <f aca="false">((V100/1000+1)*0.0112372)/((V100/1000+1)*0.0112372+1)</f>
        <v>0.0210486676559625</v>
      </c>
      <c r="Z100" s="142" t="n">
        <f aca="false">((W100/1000+1)*0.0112372)/((W100/1000+1)*0.0112372+1)</f>
        <v>0.0108869889975928</v>
      </c>
      <c r="AA100" s="142" t="n">
        <f aca="false">IF(ISNUMBER(X100),((X100/1000+1)*0.0112372)/((X100/1000+1)*0.0112372+1),"")</f>
        <v>0.0236864549961338</v>
      </c>
      <c r="AB100" s="143" t="n">
        <f aca="false">IF(ISNUMBER(AA100),(Y100-Y92)/(AA100-Y92),"")</f>
        <v>0.793778552302525</v>
      </c>
      <c r="AC100" s="143" t="n">
        <f aca="false">IF(ISNUMBER(AB100),1-AB100,"")</f>
        <v>0.206221447697475</v>
      </c>
      <c r="AD100" s="144" t="n">
        <f aca="false">IF(ISNUMBER(AB100),AB100*T100,"")</f>
        <v>0.455482761073258</v>
      </c>
      <c r="AE100" s="144" t="n">
        <f aca="false">IF(ISNUMBER(AC100),AC100*T100,T100)</f>
        <v>0.118333147346077</v>
      </c>
      <c r="AF100" s="149" t="n">
        <f aca="false">IF(ISNUMBER(AD100),AE100-AE92,"")</f>
        <v>-0.156502988623866</v>
      </c>
      <c r="AG100" s="145" t="n">
        <f aca="false">IF(ISNUMBER(AD100),U100*AB100,"")</f>
        <v>32.7947587972746</v>
      </c>
      <c r="AH100" s="146" t="n">
        <f aca="false">IF(ISNUMBER(AC100),AC100*U100,U100)</f>
        <v>8.51998660891753</v>
      </c>
      <c r="AI100" s="145" t="n">
        <f aca="false">AH100-AH92</f>
        <v>-11.2682151809184</v>
      </c>
      <c r="AJ100" s="103" t="s">
        <v>426</v>
      </c>
      <c r="AK100" s="136"/>
      <c r="AL100" s="102"/>
      <c r="AM100" s="102"/>
      <c r="AN100" s="147" t="s">
        <v>427</v>
      </c>
      <c r="AO100" s="102"/>
      <c r="AP100" s="102"/>
      <c r="AQ100" s="102"/>
    </row>
    <row r="101" customFormat="false" ht="15" hidden="false" customHeight="false" outlineLevel="0" collapsed="false">
      <c r="A101" s="115" t="s">
        <v>318</v>
      </c>
      <c r="B101" s="0" t="s">
        <v>319</v>
      </c>
      <c r="C101" s="92" t="n">
        <f aca="false">C53</f>
        <v>1</v>
      </c>
      <c r="D101" s="92" t="n">
        <f aca="false">D53+1</f>
        <v>3</v>
      </c>
      <c r="E101" s="92" t="str">
        <f aca="false">E53</f>
        <v>GL</v>
      </c>
      <c r="F101" s="92" t="n">
        <f aca="false">F53</f>
        <v>1</v>
      </c>
      <c r="G101" s="130" t="s">
        <v>321</v>
      </c>
      <c r="H101" s="130" t="s">
        <v>322</v>
      </c>
      <c r="I101" s="130" t="s">
        <v>322</v>
      </c>
      <c r="J101" s="131" t="n">
        <v>41841</v>
      </c>
      <c r="K101" s="132" t="s">
        <v>430</v>
      </c>
      <c r="L101" s="131" t="n">
        <v>41843</v>
      </c>
      <c r="M101" s="108" t="s">
        <v>431</v>
      </c>
      <c r="N101" s="151" t="n">
        <v>44.6666666666667</v>
      </c>
      <c r="O101" s="134" t="n">
        <v>40</v>
      </c>
      <c r="P101" s="135" t="n">
        <v>0.0514166666666667</v>
      </c>
      <c r="Q101" s="134" t="n">
        <v>351.107825</v>
      </c>
      <c r="R101" s="134" t="n">
        <v>6986.77043269231</v>
      </c>
      <c r="S101" s="136" t="n">
        <f aca="false">R101-Q101</f>
        <v>6635.66260769231</v>
      </c>
      <c r="T101" s="137" t="n">
        <f aca="false">((S101/1000000)*(0.473-P101))*0.8/(0.08206*296)*1000000/(O101*N101)*12</f>
        <v>0.618831203047263</v>
      </c>
      <c r="U101" s="138" t="n">
        <f aca="false">IF(N101&lt;=48,T101* 48,T101* 72)</f>
        <v>29.7038977462686</v>
      </c>
      <c r="V101" s="139" t="n">
        <v>-23.1419781284913</v>
      </c>
      <c r="W101" s="150" t="n">
        <f aca="false">W53</f>
        <v>-18.16875699075</v>
      </c>
      <c r="X101" s="141" t="s">
        <v>106</v>
      </c>
      <c r="Y101" s="142" t="n">
        <f aca="false">((V101/1000+1)*0.0112372)/((V101/1000+1)*0.0112372+1)</f>
        <v>0.0108579595242387</v>
      </c>
      <c r="Z101" s="142" t="n">
        <f aca="false">((W101/1000+1)*0.0112372)/((W101/1000+1)*0.0112372+1)</f>
        <v>0.0109126345751666</v>
      </c>
      <c r="AA101" s="142" t="str">
        <f aca="false">IF(ISNUMBER(X101),((X101/1000+1)*0.0112372)/((X101/1000+1)*0.0112372+1),"")</f>
        <v/>
      </c>
      <c r="AB101" s="143" t="str">
        <f aca="false">IF(ISNUMBER(AA101),(Y101-Z101)/(AA101-Z101),"")</f>
        <v/>
      </c>
      <c r="AC101" s="143" t="str">
        <f aca="false">IF(ISNUMBER(AB101),1-AB101,"")</f>
        <v/>
      </c>
      <c r="AD101" s="144" t="str">
        <f aca="false">IF(ISNUMBER(AB101),AB101*T101,"")</f>
        <v/>
      </c>
      <c r="AE101" s="144" t="n">
        <f aca="false">IF(ISNUMBER(AC101),AC101*T101,T101)</f>
        <v>0.618831203047263</v>
      </c>
      <c r="AF101" s="102"/>
      <c r="AG101" s="145" t="str">
        <f aca="false">IF(ISNUMBER(AD101),U101*AB101,"")</f>
        <v/>
      </c>
      <c r="AH101" s="146" t="n">
        <f aca="false">IF(ISNUMBER(AC101),AC101*U101,U101)</f>
        <v>29.7038977462686</v>
      </c>
      <c r="AI101" s="102"/>
      <c r="AJ101" s="103" t="s">
        <v>325</v>
      </c>
      <c r="AK101" s="136"/>
      <c r="AL101" s="102"/>
      <c r="AM101" s="102"/>
      <c r="AN101" s="147" t="s">
        <v>326</v>
      </c>
      <c r="AO101" s="102"/>
      <c r="AP101" s="102"/>
      <c r="AQ101" s="102"/>
    </row>
    <row r="102" customFormat="false" ht="15" hidden="false" customHeight="false" outlineLevel="0" collapsed="false">
      <c r="A102" s="115" t="s">
        <v>318</v>
      </c>
      <c r="B102" s="0" t="s">
        <v>319</v>
      </c>
      <c r="C102" s="92" t="n">
        <f aca="false">C54</f>
        <v>1</v>
      </c>
      <c r="D102" s="90" t="n">
        <f aca="false">D101</f>
        <v>3</v>
      </c>
      <c r="E102" s="92" t="str">
        <f aca="false">E54</f>
        <v>GL</v>
      </c>
      <c r="F102" s="92" t="n">
        <f aca="false">F54</f>
        <v>2</v>
      </c>
      <c r="G102" s="130" t="s">
        <v>321</v>
      </c>
      <c r="H102" s="130" t="s">
        <v>322</v>
      </c>
      <c r="I102" s="130" t="s">
        <v>322</v>
      </c>
      <c r="J102" s="131" t="n">
        <v>41841</v>
      </c>
      <c r="K102" s="132" t="s">
        <v>430</v>
      </c>
      <c r="L102" s="131" t="n">
        <v>41843</v>
      </c>
      <c r="M102" s="108" t="s">
        <v>431</v>
      </c>
      <c r="N102" s="134" t="n">
        <v>44.6666666666667</v>
      </c>
      <c r="O102" s="134" t="n">
        <v>40</v>
      </c>
      <c r="P102" s="135" t="n">
        <v>0.0514166666666667</v>
      </c>
      <c r="Q102" s="134" t="n">
        <v>351.107825</v>
      </c>
      <c r="R102" s="134" t="n">
        <v>6331.17668269231</v>
      </c>
      <c r="S102" s="136" t="n">
        <f aca="false">R102-Q102</f>
        <v>5980.06885769231</v>
      </c>
      <c r="T102" s="137" t="n">
        <f aca="false">((S102/1000000)*(0.473-P102))*0.8/(0.08206*296)*1000000/(O102*N102)*12</f>
        <v>0.557691586251125</v>
      </c>
      <c r="U102" s="138" t="n">
        <f aca="false">IF(N102&lt;=48,T102* 48,T102* 72)</f>
        <v>26.769196140054</v>
      </c>
      <c r="V102" s="139" t="n">
        <v>-20.4794000226121</v>
      </c>
      <c r="W102" s="150" t="n">
        <f aca="false">W54</f>
        <v>-18.16875699075</v>
      </c>
      <c r="X102" s="141" t="s">
        <v>106</v>
      </c>
      <c r="Y102" s="142" t="n">
        <f aca="false">((V102/1000+1)*0.0112372)/((V102/1000+1)*0.0112372+1)</f>
        <v>0.0108872323693973</v>
      </c>
      <c r="Z102" s="142" t="n">
        <f aca="false">((W102/1000+1)*0.0112372)/((W102/1000+1)*0.0112372+1)</f>
        <v>0.0109126345751666</v>
      </c>
      <c r="AA102" s="142" t="str">
        <f aca="false">IF(ISNUMBER(X102),((X102/1000+1)*0.0112372)/((X102/1000+1)*0.0112372+1),"")</f>
        <v/>
      </c>
      <c r="AB102" s="143" t="str">
        <f aca="false">IF(ISNUMBER(AA102),(Y102-Z102)/(AA102-Z102),"")</f>
        <v/>
      </c>
      <c r="AC102" s="143" t="str">
        <f aca="false">IF(ISNUMBER(AB102),1-AB102,"")</f>
        <v/>
      </c>
      <c r="AD102" s="144" t="str">
        <f aca="false">IF(ISNUMBER(AB102),AB102*T102,"")</f>
        <v/>
      </c>
      <c r="AE102" s="144" t="n">
        <f aca="false">IF(ISNUMBER(AC102),AC102*T102,T102)</f>
        <v>0.557691586251125</v>
      </c>
      <c r="AF102" s="102"/>
      <c r="AG102" s="145" t="str">
        <f aca="false">IF(ISNUMBER(AD102),U102*AB102,"")</f>
        <v/>
      </c>
      <c r="AH102" s="146" t="n">
        <f aca="false">IF(ISNUMBER(AC102),AC102*U102,U102)</f>
        <v>26.769196140054</v>
      </c>
      <c r="AI102" s="102"/>
      <c r="AJ102" s="103" t="s">
        <v>327</v>
      </c>
      <c r="AK102" s="136"/>
      <c r="AL102" s="102"/>
      <c r="AM102" s="102"/>
      <c r="AN102" s="147" t="s">
        <v>328</v>
      </c>
      <c r="AO102" s="102"/>
      <c r="AP102" s="102"/>
      <c r="AQ102" s="102"/>
    </row>
    <row r="103" customFormat="false" ht="15" hidden="false" customHeight="false" outlineLevel="0" collapsed="false">
      <c r="A103" s="115" t="s">
        <v>318</v>
      </c>
      <c r="B103" s="0" t="s">
        <v>319</v>
      </c>
      <c r="C103" s="92" t="n">
        <f aca="false">C55</f>
        <v>1</v>
      </c>
      <c r="D103" s="90" t="n">
        <f aca="false">D102</f>
        <v>3</v>
      </c>
      <c r="E103" s="92" t="str">
        <f aca="false">E55</f>
        <v>GL</v>
      </c>
      <c r="F103" s="92" t="n">
        <f aca="false">F55</f>
        <v>3</v>
      </c>
      <c r="G103" s="130" t="s">
        <v>321</v>
      </c>
      <c r="H103" s="130" t="s">
        <v>322</v>
      </c>
      <c r="I103" s="130" t="s">
        <v>322</v>
      </c>
      <c r="J103" s="131" t="n">
        <v>41841</v>
      </c>
      <c r="K103" s="132" t="s">
        <v>430</v>
      </c>
      <c r="L103" s="131" t="n">
        <v>41843</v>
      </c>
      <c r="M103" s="108" t="s">
        <v>431</v>
      </c>
      <c r="N103" s="134" t="n">
        <v>44.6666666666667</v>
      </c>
      <c r="O103" s="134" t="n">
        <v>40</v>
      </c>
      <c r="P103" s="135" t="n">
        <v>0.0514166666666667</v>
      </c>
      <c r="Q103" s="134" t="n">
        <v>351.107825</v>
      </c>
      <c r="R103" s="134" t="n">
        <v>4780.45793269231</v>
      </c>
      <c r="S103" s="136" t="n">
        <f aca="false">R103-Q103</f>
        <v>4429.35010769231</v>
      </c>
      <c r="T103" s="137" t="n">
        <f aca="false">((S103/1000000)*(0.473-P103))*0.8/(0.08206*296)*1000000/(O103*N103)*12</f>
        <v>0.413074054229831</v>
      </c>
      <c r="U103" s="138" t="n">
        <f aca="false">IF(N103&lt;=48,T103* 48,T103* 72)</f>
        <v>19.8275546030319</v>
      </c>
      <c r="V103" s="139" t="n">
        <v>-21.8562997581838</v>
      </c>
      <c r="W103" s="150" t="n">
        <f aca="false">W55</f>
        <v>-18.16875699075</v>
      </c>
      <c r="X103" s="141" t="s">
        <v>106</v>
      </c>
      <c r="Y103" s="142" t="n">
        <f aca="false">((V103/1000+1)*0.0112372)/((V103/1000+1)*0.0112372+1)</f>
        <v>0.0108720947113937</v>
      </c>
      <c r="Z103" s="142" t="n">
        <f aca="false">((W103/1000+1)*0.0112372)/((W103/1000+1)*0.0112372+1)</f>
        <v>0.0109126345751666</v>
      </c>
      <c r="AA103" s="142" t="str">
        <f aca="false">IF(ISNUMBER(X103),((X103/1000+1)*0.0112372)/((X103/1000+1)*0.0112372+1),"")</f>
        <v/>
      </c>
      <c r="AB103" s="143" t="str">
        <f aca="false">IF(ISNUMBER(AA103),(Y103-Z103)/(AA103-Z103),"")</f>
        <v/>
      </c>
      <c r="AC103" s="143" t="str">
        <f aca="false">IF(ISNUMBER(AB103),1-AB103,"")</f>
        <v/>
      </c>
      <c r="AD103" s="144" t="str">
        <f aca="false">IF(ISNUMBER(AB103),AB103*T103,"")</f>
        <v/>
      </c>
      <c r="AE103" s="144" t="n">
        <f aca="false">IF(ISNUMBER(AC103),AC103*T103,T103)</f>
        <v>0.413074054229831</v>
      </c>
      <c r="AF103" s="102"/>
      <c r="AG103" s="145" t="str">
        <f aca="false">IF(ISNUMBER(AD103),U103*AB103,"")</f>
        <v/>
      </c>
      <c r="AH103" s="146" t="n">
        <f aca="false">IF(ISNUMBER(AC103),AC103*U103,U103)</f>
        <v>19.8275546030319</v>
      </c>
      <c r="AI103" s="102"/>
      <c r="AJ103" s="103" t="s">
        <v>329</v>
      </c>
      <c r="AK103" s="136"/>
      <c r="AL103" s="102"/>
      <c r="AM103" s="102"/>
      <c r="AN103" s="147" t="s">
        <v>330</v>
      </c>
      <c r="AO103" s="102"/>
      <c r="AP103" s="102"/>
      <c r="AQ103" s="102"/>
    </row>
    <row r="104" customFormat="false" ht="15" hidden="false" customHeight="false" outlineLevel="0" collapsed="false">
      <c r="A104" s="115" t="s">
        <v>318</v>
      </c>
      <c r="B104" s="0" t="s">
        <v>319</v>
      </c>
      <c r="C104" s="92" t="n">
        <f aca="false">C56</f>
        <v>1</v>
      </c>
      <c r="D104" s="90" t="n">
        <f aca="false">D103</f>
        <v>3</v>
      </c>
      <c r="E104" s="92" t="str">
        <f aca="false">E56</f>
        <v>GL</v>
      </c>
      <c r="F104" s="92" t="n">
        <f aca="false">F56</f>
        <v>4</v>
      </c>
      <c r="G104" s="130" t="s">
        <v>321</v>
      </c>
      <c r="H104" s="130" t="s">
        <v>322</v>
      </c>
      <c r="I104" s="130" t="s">
        <v>322</v>
      </c>
      <c r="J104" s="131" t="n">
        <v>41841</v>
      </c>
      <c r="K104" s="132" t="s">
        <v>430</v>
      </c>
      <c r="L104" s="131" t="n">
        <v>41843</v>
      </c>
      <c r="M104" s="108" t="s">
        <v>431</v>
      </c>
      <c r="N104" s="134" t="n">
        <v>44.6666666666667</v>
      </c>
      <c r="O104" s="134" t="n">
        <v>40</v>
      </c>
      <c r="P104" s="135" t="n">
        <v>0.0514166666666667</v>
      </c>
      <c r="Q104" s="134" t="n">
        <v>351.107825</v>
      </c>
      <c r="R104" s="134" t="n">
        <v>5226.57668269231</v>
      </c>
      <c r="S104" s="136" t="n">
        <f aca="false">R104-Q104</f>
        <v>4875.46885769231</v>
      </c>
      <c r="T104" s="137" t="n">
        <f aca="false">((S104/1000000)*(0.473-P104))*0.8/(0.08206*296)*1000000/(O104*N104)*12</f>
        <v>0.454678370043659</v>
      </c>
      <c r="U104" s="138" t="n">
        <f aca="false">IF(N104&lt;=48,T104* 48,T104* 72)</f>
        <v>21.8245617620956</v>
      </c>
      <c r="V104" s="139" t="n">
        <v>-20.1601207188638</v>
      </c>
      <c r="W104" s="150" t="n">
        <f aca="false">W56</f>
        <v>-18.16875699075</v>
      </c>
      <c r="X104" s="141" t="s">
        <v>106</v>
      </c>
      <c r="Y104" s="142" t="n">
        <f aca="false">((V104/1000+1)*0.0112372)/((V104/1000+1)*0.0112372+1)</f>
        <v>0.0108907424650601</v>
      </c>
      <c r="Z104" s="142" t="n">
        <f aca="false">((W104/1000+1)*0.0112372)/((W104/1000+1)*0.0112372+1)</f>
        <v>0.0109126345751666</v>
      </c>
      <c r="AA104" s="142" t="str">
        <f aca="false">IF(ISNUMBER(X104),((X104/1000+1)*0.0112372)/((X104/1000+1)*0.0112372+1),"")</f>
        <v/>
      </c>
      <c r="AB104" s="143" t="str">
        <f aca="false">IF(ISNUMBER(AA104),(Y104-Z104)/(AA104-Z104),"")</f>
        <v/>
      </c>
      <c r="AC104" s="143" t="str">
        <f aca="false">IF(ISNUMBER(AB104),1-AB104,"")</f>
        <v/>
      </c>
      <c r="AD104" s="144" t="str">
        <f aca="false">IF(ISNUMBER(AB104),AB104*T104,"")</f>
        <v/>
      </c>
      <c r="AE104" s="144" t="n">
        <f aca="false">IF(ISNUMBER(AC104),AC104*T104,T104)</f>
        <v>0.454678370043659</v>
      </c>
      <c r="AF104" s="102"/>
      <c r="AG104" s="145" t="str">
        <f aca="false">IF(ISNUMBER(AD104),U104*AB104,"")</f>
        <v/>
      </c>
      <c r="AH104" s="146" t="n">
        <f aca="false">IF(ISNUMBER(AC104),AC104*U104,U104)</f>
        <v>21.8245617620956</v>
      </c>
      <c r="AI104" s="102"/>
      <c r="AJ104" s="103" t="s">
        <v>331</v>
      </c>
      <c r="AK104" s="136"/>
      <c r="AL104" s="102"/>
      <c r="AM104" s="102"/>
      <c r="AN104" s="147" t="s">
        <v>332</v>
      </c>
      <c r="AO104" s="102"/>
      <c r="AP104" s="102"/>
      <c r="AQ104" s="102"/>
    </row>
    <row r="105" customFormat="false" ht="15" hidden="false" customHeight="false" outlineLevel="0" collapsed="false">
      <c r="A105" s="115" t="s">
        <v>318</v>
      </c>
      <c r="B105" s="0" t="s">
        <v>319</v>
      </c>
      <c r="C105" s="92" t="n">
        <f aca="false">C57</f>
        <v>1</v>
      </c>
      <c r="D105" s="90" t="n">
        <f aca="false">D104</f>
        <v>3</v>
      </c>
      <c r="E105" s="92" t="str">
        <f aca="false">E57</f>
        <v>GL</v>
      </c>
      <c r="F105" s="92" t="n">
        <f aca="false">F57</f>
        <v>1</v>
      </c>
      <c r="G105" s="130" t="s">
        <v>333</v>
      </c>
      <c r="H105" s="130" t="s">
        <v>334</v>
      </c>
      <c r="I105" s="148" t="s">
        <v>335</v>
      </c>
      <c r="J105" s="131" t="n">
        <v>41841</v>
      </c>
      <c r="K105" s="132" t="s">
        <v>430</v>
      </c>
      <c r="L105" s="131" t="n">
        <v>41843</v>
      </c>
      <c r="M105" s="108" t="s">
        <v>431</v>
      </c>
      <c r="N105" s="134" t="n">
        <v>44.6666666666667</v>
      </c>
      <c r="O105" s="134" t="n">
        <v>40</v>
      </c>
      <c r="P105" s="135" t="n">
        <v>0.0514166666666667</v>
      </c>
      <c r="Q105" s="134" t="n">
        <v>351.107825</v>
      </c>
      <c r="R105" s="134" t="n">
        <v>9578.69543269231</v>
      </c>
      <c r="S105" s="136" t="n">
        <f aca="false">R105-Q105</f>
        <v>9227.58760769231</v>
      </c>
      <c r="T105" s="137" t="n">
        <f aca="false">((S105/1000000)*(0.473-P105))*0.8/(0.08206*296)*1000000/(O105*N105)*12</f>
        <v>0.860549952294534</v>
      </c>
      <c r="U105" s="138" t="n">
        <f aca="false">IF(N105&lt;=48,T105* 48,T105* 72)</f>
        <v>41.3063977101376</v>
      </c>
      <c r="V105" s="139" t="n">
        <v>553.610390069468</v>
      </c>
      <c r="W105" s="150" t="n">
        <f aca="false">W57</f>
        <v>-18.16875699075</v>
      </c>
      <c r="X105" s="141" t="n">
        <v>1159</v>
      </c>
      <c r="Y105" s="142" t="n">
        <f aca="false">((V105/1000+1)*0.0112372)/((V105/1000+1)*0.0112372+1)</f>
        <v>0.0171586706450854</v>
      </c>
      <c r="Z105" s="142" t="n">
        <f aca="false">((W105/1000+1)*0.0112372)/((W105/1000+1)*0.0112372+1)</f>
        <v>0.0109126345751666</v>
      </c>
      <c r="AA105" s="142" t="n">
        <f aca="false">IF(ISNUMBER(X105),((X105/1000+1)*0.0112372)/((X105/1000+1)*0.0112372+1),"")</f>
        <v>0.0236864549961338</v>
      </c>
      <c r="AB105" s="143" t="n">
        <f aca="false">IF(ISNUMBER(AA105),(Y105-Y101)/(AA105-Y101),"")</f>
        <v>0.491149654661411</v>
      </c>
      <c r="AC105" s="143" t="n">
        <f aca="false">IF(ISNUMBER(AB105),1-AB105,"")</f>
        <v>0.508850345338589</v>
      </c>
      <c r="AD105" s="144" t="n">
        <f aca="false">IF(ISNUMBER(AB105),AB105*T105,"")</f>
        <v>0.422658811888355</v>
      </c>
      <c r="AE105" s="144" t="n">
        <f aca="false">IF(ISNUMBER(AC105),AC105*T105,T105)</f>
        <v>0.43789114040618</v>
      </c>
      <c r="AF105" s="149" t="n">
        <f aca="false">IF(ISNUMBER(AD105),AE105-AE101,"")</f>
        <v>-0.180940062641083</v>
      </c>
      <c r="AG105" s="145" t="n">
        <f aca="false">IF(ISNUMBER(AD105),U105*AB105,"")</f>
        <v>20.287622970641</v>
      </c>
      <c r="AH105" s="146" t="n">
        <f aca="false">IF(ISNUMBER(AC105),AC105*U105,U105)</f>
        <v>21.0187747394966</v>
      </c>
      <c r="AI105" s="145" t="n">
        <f aca="false">AH105-AH101</f>
        <v>-8.68512300677197</v>
      </c>
      <c r="AJ105" s="103" t="s">
        <v>336</v>
      </c>
      <c r="AK105" s="136"/>
      <c r="AL105" s="102"/>
      <c r="AM105" s="102"/>
      <c r="AN105" s="147" t="s">
        <v>337</v>
      </c>
      <c r="AO105" s="102"/>
      <c r="AP105" s="102"/>
      <c r="AQ105" s="102"/>
    </row>
    <row r="106" customFormat="false" ht="15" hidden="false" customHeight="false" outlineLevel="0" collapsed="false">
      <c r="A106" s="115" t="s">
        <v>318</v>
      </c>
      <c r="B106" s="0" t="s">
        <v>319</v>
      </c>
      <c r="C106" s="92" t="n">
        <f aca="false">C58</f>
        <v>1</v>
      </c>
      <c r="D106" s="90" t="n">
        <f aca="false">D105</f>
        <v>3</v>
      </c>
      <c r="E106" s="92" t="str">
        <f aca="false">E58</f>
        <v>GL</v>
      </c>
      <c r="F106" s="92" t="n">
        <f aca="false">F58</f>
        <v>2</v>
      </c>
      <c r="G106" s="130" t="s">
        <v>333</v>
      </c>
      <c r="H106" s="130" t="s">
        <v>334</v>
      </c>
      <c r="I106" s="148" t="s">
        <v>335</v>
      </c>
      <c r="J106" s="131" t="n">
        <v>41841</v>
      </c>
      <c r="K106" s="132" t="s">
        <v>430</v>
      </c>
      <c r="L106" s="131" t="n">
        <v>41843</v>
      </c>
      <c r="M106" s="108" t="s">
        <v>431</v>
      </c>
      <c r="N106" s="134" t="n">
        <v>44.6666666666667</v>
      </c>
      <c r="O106" s="134" t="n">
        <v>40</v>
      </c>
      <c r="P106" s="135" t="n">
        <v>0.0514166666666667</v>
      </c>
      <c r="Q106" s="134" t="n">
        <v>351.107825</v>
      </c>
      <c r="R106" s="134" t="n">
        <v>8699.32043269231</v>
      </c>
      <c r="S106" s="136" t="n">
        <f aca="false">R106-Q106</f>
        <v>8348.21260769231</v>
      </c>
      <c r="T106" s="137" t="n">
        <f aca="false">((S106/1000000)*(0.473-P106))*0.8/(0.08206*296)*1000000/(O106*N106)*12</f>
        <v>0.778540856692108</v>
      </c>
      <c r="U106" s="138" t="n">
        <f aca="false">IF(N106&lt;=48,T106* 48,T106* 72)</f>
        <v>37.3699611212212</v>
      </c>
      <c r="V106" s="139" t="n">
        <v>557.424237568583</v>
      </c>
      <c r="W106" s="150" t="n">
        <f aca="false">W58</f>
        <v>-18.16875699075</v>
      </c>
      <c r="X106" s="141" t="n">
        <v>1159</v>
      </c>
      <c r="Y106" s="142" t="n">
        <f aca="false">((V106/1000+1)*0.0112372)/((V106/1000+1)*0.0112372+1)</f>
        <v>0.0172000677492704</v>
      </c>
      <c r="Z106" s="142" t="n">
        <f aca="false">((W106/1000+1)*0.0112372)/((W106/1000+1)*0.0112372+1)</f>
        <v>0.0109126345751666</v>
      </c>
      <c r="AA106" s="142" t="n">
        <f aca="false">IF(ISNUMBER(X106),((X106/1000+1)*0.0112372)/((X106/1000+1)*0.0112372+1),"")</f>
        <v>0.0236864549961338</v>
      </c>
      <c r="AB106" s="143" t="n">
        <f aca="false">IF(ISNUMBER(AA106),(Y106-Y102)/(AA106-Y102),"")</f>
        <v>0.493220218444056</v>
      </c>
      <c r="AC106" s="143" t="n">
        <f aca="false">IF(ISNUMBER(AB106),1-AB106,"")</f>
        <v>0.506779781555944</v>
      </c>
      <c r="AD106" s="144" t="n">
        <f aca="false">IF(ISNUMBER(AB106),AB106*T106,"")</f>
        <v>0.383992091405304</v>
      </c>
      <c r="AE106" s="144" t="n">
        <f aca="false">IF(ISNUMBER(AC106),AC106*T106,T106)</f>
        <v>0.394548765286804</v>
      </c>
      <c r="AF106" s="149" t="n">
        <f aca="false">IF(ISNUMBER(AD106),AE106-AE102,"")</f>
        <v>-0.163142820964321</v>
      </c>
      <c r="AG106" s="145" t="n">
        <f aca="false">IF(ISNUMBER(AD106),U106*AB106,"")</f>
        <v>18.4316203874546</v>
      </c>
      <c r="AH106" s="146" t="n">
        <f aca="false">IF(ISNUMBER(AC106),AC106*U106,U106)</f>
        <v>18.9383407337666</v>
      </c>
      <c r="AI106" s="145" t="n">
        <f aca="false">AH106-AH102</f>
        <v>-7.83085540628743</v>
      </c>
      <c r="AJ106" s="103" t="s">
        <v>338</v>
      </c>
      <c r="AK106" s="136"/>
      <c r="AL106" s="102"/>
      <c r="AM106" s="102"/>
      <c r="AN106" s="147" t="s">
        <v>339</v>
      </c>
      <c r="AO106" s="102"/>
      <c r="AP106" s="102"/>
      <c r="AQ106" s="102"/>
    </row>
    <row r="107" customFormat="false" ht="15" hidden="false" customHeight="false" outlineLevel="0" collapsed="false">
      <c r="A107" s="115" t="s">
        <v>318</v>
      </c>
      <c r="B107" s="0" t="s">
        <v>319</v>
      </c>
      <c r="C107" s="92" t="n">
        <f aca="false">C59</f>
        <v>1</v>
      </c>
      <c r="D107" s="90" t="n">
        <f aca="false">D106</f>
        <v>3</v>
      </c>
      <c r="E107" s="92" t="str">
        <f aca="false">E59</f>
        <v>GL</v>
      </c>
      <c r="F107" s="92" t="n">
        <f aca="false">F59</f>
        <v>3</v>
      </c>
      <c r="G107" s="130" t="s">
        <v>333</v>
      </c>
      <c r="H107" s="130" t="s">
        <v>334</v>
      </c>
      <c r="I107" s="148" t="s">
        <v>335</v>
      </c>
      <c r="J107" s="131" t="n">
        <v>41841</v>
      </c>
      <c r="K107" s="132" t="s">
        <v>430</v>
      </c>
      <c r="L107" s="131" t="n">
        <v>41843</v>
      </c>
      <c r="M107" s="108" t="s">
        <v>431</v>
      </c>
      <c r="N107" s="134" t="n">
        <v>44.6666666666667</v>
      </c>
      <c r="O107" s="134" t="n">
        <v>40</v>
      </c>
      <c r="P107" s="135" t="n">
        <v>0.0514166666666667</v>
      </c>
      <c r="Q107" s="134" t="n">
        <v>351.107825</v>
      </c>
      <c r="R107" s="134" t="n">
        <v>7848.82043269231</v>
      </c>
      <c r="S107" s="136" t="n">
        <f aca="false">R107-Q107</f>
        <v>7497.71260769231</v>
      </c>
      <c r="T107" s="137" t="n">
        <f aca="false">((S107/1000000)*(0.473-P107))*0.8/(0.08206*296)*1000000/(O107*N107)*12</f>
        <v>0.699224597064686</v>
      </c>
      <c r="U107" s="138" t="n">
        <f aca="false">IF(N107&lt;=48,T107* 48,T107* 72)</f>
        <v>33.5627806591049</v>
      </c>
      <c r="V107" s="139" t="n">
        <v>629.033250873092</v>
      </c>
      <c r="W107" s="150" t="n">
        <f aca="false">W59</f>
        <v>-18.16875699075</v>
      </c>
      <c r="X107" s="141" t="n">
        <v>1159</v>
      </c>
      <c r="Y107" s="142" t="n">
        <f aca="false">((V107/1000+1)*0.0112372)/((V107/1000+1)*0.0112372+1)</f>
        <v>0.0179766951558443</v>
      </c>
      <c r="Z107" s="142" t="n">
        <f aca="false">((W107/1000+1)*0.0112372)/((W107/1000+1)*0.0112372+1)</f>
        <v>0.0109126345751666</v>
      </c>
      <c r="AA107" s="142" t="n">
        <f aca="false">IF(ISNUMBER(X107),((X107/1000+1)*0.0112372)/((X107/1000+1)*0.0112372+1),"")</f>
        <v>0.0236864549961338</v>
      </c>
      <c r="AB107" s="143" t="n">
        <f aca="false">IF(ISNUMBER(AA107),(Y107-Y103)/(AA107-Y103),"")</f>
        <v>0.554424901952469</v>
      </c>
      <c r="AC107" s="143" t="n">
        <f aca="false">IF(ISNUMBER(AB107),1-AB107,"")</f>
        <v>0.44557509804753</v>
      </c>
      <c r="AD107" s="144" t="n">
        <f aca="false">IF(ISNUMBER(AB107),AB107*T107,"")</f>
        <v>0.387667528670344</v>
      </c>
      <c r="AE107" s="144" t="n">
        <f aca="false">IF(ISNUMBER(AC107),AC107*T107,T107)</f>
        <v>0.311557068394343</v>
      </c>
      <c r="AF107" s="149" t="n">
        <f aca="false">IF(ISNUMBER(AD107),AE107-AE103,"")</f>
        <v>-0.101516985835488</v>
      </c>
      <c r="AG107" s="145" t="n">
        <f aca="false">IF(ISNUMBER(AD107),U107*AB107,"")</f>
        <v>18.6080413761765</v>
      </c>
      <c r="AH107" s="146" t="n">
        <f aca="false">IF(ISNUMBER(AC107),AC107*U107,U107)</f>
        <v>14.9547392829284</v>
      </c>
      <c r="AI107" s="145" t="n">
        <f aca="false">AH107-AH103</f>
        <v>-4.87281532010343</v>
      </c>
      <c r="AJ107" s="103" t="s">
        <v>340</v>
      </c>
      <c r="AK107" s="136"/>
      <c r="AL107" s="102"/>
      <c r="AM107" s="102"/>
      <c r="AN107" s="147" t="s">
        <v>341</v>
      </c>
      <c r="AO107" s="102"/>
      <c r="AP107" s="102"/>
      <c r="AQ107" s="102"/>
    </row>
    <row r="108" customFormat="false" ht="15" hidden="false" customHeight="false" outlineLevel="0" collapsed="false">
      <c r="A108" s="115" t="s">
        <v>318</v>
      </c>
      <c r="B108" s="0" t="s">
        <v>319</v>
      </c>
      <c r="C108" s="92" t="n">
        <f aca="false">C60</f>
        <v>1</v>
      </c>
      <c r="D108" s="90" t="n">
        <f aca="false">D107</f>
        <v>3</v>
      </c>
      <c r="E108" s="92" t="str">
        <f aca="false">E60</f>
        <v>GL</v>
      </c>
      <c r="F108" s="92" t="n">
        <f aca="false">F60</f>
        <v>4</v>
      </c>
      <c r="G108" s="130" t="s">
        <v>333</v>
      </c>
      <c r="H108" s="130" t="s">
        <v>334</v>
      </c>
      <c r="I108" s="148" t="s">
        <v>335</v>
      </c>
      <c r="J108" s="131" t="n">
        <v>41841</v>
      </c>
      <c r="K108" s="132" t="s">
        <v>430</v>
      </c>
      <c r="L108" s="131" t="n">
        <v>41843</v>
      </c>
      <c r="M108" s="108" t="s">
        <v>431</v>
      </c>
      <c r="N108" s="134" t="n">
        <v>44.6666666666667</v>
      </c>
      <c r="O108" s="134" t="n">
        <v>40</v>
      </c>
      <c r="P108" s="135" t="n">
        <v>0.0514166666666667</v>
      </c>
      <c r="Q108" s="134" t="n">
        <v>351.107825</v>
      </c>
      <c r="R108" s="134" t="n">
        <v>8701.94543269231</v>
      </c>
      <c r="S108" s="136" t="n">
        <f aca="false">R108-Q108</f>
        <v>8350.83760769231</v>
      </c>
      <c r="T108" s="137" t="n">
        <f aca="false">((S108/1000000)*(0.473-P108))*0.8/(0.08206*296)*1000000/(O108*N108)*12</f>
        <v>0.778785659962563</v>
      </c>
      <c r="U108" s="138" t="n">
        <f aca="false">IF(N108&lt;=48,T108* 48,T108* 72)</f>
        <v>37.381711678203</v>
      </c>
      <c r="V108" s="139" t="n">
        <v>579.028821977023</v>
      </c>
      <c r="W108" s="150" t="n">
        <f aca="false">W60</f>
        <v>-18.16875699075</v>
      </c>
      <c r="X108" s="141" t="n">
        <v>1159</v>
      </c>
      <c r="Y108" s="142" t="n">
        <f aca="false">((V108/1000+1)*0.0112372)/((V108/1000+1)*0.0112372+1)</f>
        <v>0.0174345071771055</v>
      </c>
      <c r="Z108" s="142" t="n">
        <f aca="false">((W108/1000+1)*0.0112372)/((W108/1000+1)*0.0112372+1)</f>
        <v>0.0109126345751666</v>
      </c>
      <c r="AA108" s="142" t="n">
        <f aca="false">IF(ISNUMBER(X108),((X108/1000+1)*0.0112372)/((X108/1000+1)*0.0112372+1),"")</f>
        <v>0.0236864549961338</v>
      </c>
      <c r="AB108" s="143" t="n">
        <f aca="false">IF(ISNUMBER(AA108),(Y108-Y104)/(AA108-Y104),"")</f>
        <v>0.511402916887526</v>
      </c>
      <c r="AC108" s="143" t="n">
        <f aca="false">IF(ISNUMBER(AB108),1-AB108,"")</f>
        <v>0.488597083112474</v>
      </c>
      <c r="AD108" s="144" t="n">
        <f aca="false">IF(ISNUMBER(AB108),AB108*T108,"")</f>
        <v>0.398273258135032</v>
      </c>
      <c r="AE108" s="144" t="n">
        <f aca="false">IF(ISNUMBER(AC108),AC108*T108,T108)</f>
        <v>0.380512401827531</v>
      </c>
      <c r="AF108" s="149" t="n">
        <f aca="false">IF(ISNUMBER(AD108),AE108-AE104,"")</f>
        <v>-0.0741659682161278</v>
      </c>
      <c r="AG108" s="145" t="n">
        <f aca="false">IF(ISNUMBER(AD108),U108*AB108,"")</f>
        <v>19.1171163904815</v>
      </c>
      <c r="AH108" s="146" t="n">
        <f aca="false">IF(ISNUMBER(AC108),AC108*U108,U108)</f>
        <v>18.2645952877215</v>
      </c>
      <c r="AI108" s="145" t="n">
        <f aca="false">AH108-AH104</f>
        <v>-3.55996647437413</v>
      </c>
      <c r="AJ108" s="103" t="s">
        <v>342</v>
      </c>
      <c r="AK108" s="136"/>
      <c r="AL108" s="102"/>
      <c r="AM108" s="102"/>
      <c r="AN108" s="147" t="s">
        <v>343</v>
      </c>
      <c r="AO108" s="102"/>
      <c r="AP108" s="102"/>
      <c r="AQ108" s="102"/>
    </row>
    <row r="109" customFormat="false" ht="15" hidden="false" customHeight="false" outlineLevel="0" collapsed="false">
      <c r="A109" s="115" t="s">
        <v>318</v>
      </c>
      <c r="B109" s="0" t="s">
        <v>319</v>
      </c>
      <c r="C109" s="92" t="n">
        <f aca="false">C61</f>
        <v>1</v>
      </c>
      <c r="D109" s="90" t="n">
        <f aca="false">D108</f>
        <v>3</v>
      </c>
      <c r="E109" s="92" t="str">
        <f aca="false">E61</f>
        <v>GL</v>
      </c>
      <c r="F109" s="92" t="n">
        <f aca="false">F61</f>
        <v>1</v>
      </c>
      <c r="G109" s="130" t="s">
        <v>344</v>
      </c>
      <c r="H109" s="130" t="s">
        <v>334</v>
      </c>
      <c r="I109" s="130" t="n">
        <v>10</v>
      </c>
      <c r="J109" s="131" t="n">
        <v>41841</v>
      </c>
      <c r="K109" s="132" t="s">
        <v>430</v>
      </c>
      <c r="L109" s="131" t="n">
        <v>41843</v>
      </c>
      <c r="M109" s="108" t="s">
        <v>431</v>
      </c>
      <c r="N109" s="134" t="n">
        <v>44.6666666666667</v>
      </c>
      <c r="O109" s="134" t="n">
        <v>40</v>
      </c>
      <c r="P109" s="135" t="n">
        <v>0.0514166666666667</v>
      </c>
      <c r="Q109" s="134" t="n">
        <v>351.107825</v>
      </c>
      <c r="R109" s="134" t="n">
        <v>7854.07043269231</v>
      </c>
      <c r="S109" s="136" t="n">
        <f aca="false">R109-Q109</f>
        <v>7502.96260769231</v>
      </c>
      <c r="T109" s="137" t="n">
        <f aca="false">((S109/1000000)*(0.473-P109))*0.8/(0.08206*296)*1000000/(O109*N109)*12</f>
        <v>0.699714203605596</v>
      </c>
      <c r="U109" s="138" t="n">
        <f aca="false">IF(N109&lt;=48,T109* 48,T109* 72)</f>
        <v>33.5862817730686</v>
      </c>
      <c r="V109" s="139" t="n">
        <v>603.059608747681</v>
      </c>
      <c r="W109" s="150" t="n">
        <f aca="false">W61</f>
        <v>-18.16875699075</v>
      </c>
      <c r="X109" s="141" t="n">
        <v>1159</v>
      </c>
      <c r="Y109" s="142" t="n">
        <f aca="false">((V109/1000+1)*0.0112372)/((V109/1000+1)*0.0112372+1)</f>
        <v>0.0176951428757697</v>
      </c>
      <c r="Z109" s="142" t="n">
        <f aca="false">((W109/1000+1)*0.0112372)/((W109/1000+1)*0.0112372+1)</f>
        <v>0.0109126345751666</v>
      </c>
      <c r="AA109" s="142" t="n">
        <f aca="false">IF(ISNUMBER(X109),((X109/1000+1)*0.0112372)/((X109/1000+1)*0.0112372+1),"")</f>
        <v>0.0236864549961338</v>
      </c>
      <c r="AB109" s="143" t="n">
        <f aca="false">IF(ISNUMBER(AA109),(Y109-Y101)/(AA109-Y101),"")</f>
        <v>0.532968450315161</v>
      </c>
      <c r="AC109" s="143" t="n">
        <f aca="false">IF(ISNUMBER(AB109),1-AB109,"")</f>
        <v>0.467031549684839</v>
      </c>
      <c r="AD109" s="144" t="n">
        <f aca="false">IF(ISNUMBER(AB109),AB109*T109,"")</f>
        <v>0.372925594759182</v>
      </c>
      <c r="AE109" s="144" t="n">
        <f aca="false">IF(ISNUMBER(AC109),AC109*T109,T109)</f>
        <v>0.326788608846414</v>
      </c>
      <c r="AF109" s="149" t="n">
        <f aca="false">IF(ISNUMBER(AD109),AE109-AE101,"")</f>
        <v>-0.292042594200848</v>
      </c>
      <c r="AG109" s="145" t="n">
        <f aca="false">IF(ISNUMBER(AD109),U109*AB109,"")</f>
        <v>17.9004285484407</v>
      </c>
      <c r="AH109" s="146" t="n">
        <f aca="false">IF(ISNUMBER(AC109),AC109*U109,U109)</f>
        <v>15.6858532246279</v>
      </c>
      <c r="AI109" s="145" t="n">
        <f aca="false">AH109-AH101</f>
        <v>-14.0180445216407</v>
      </c>
      <c r="AJ109" s="103" t="s">
        <v>345</v>
      </c>
      <c r="AK109" s="136"/>
      <c r="AL109" s="102"/>
      <c r="AM109" s="102"/>
      <c r="AN109" s="147" t="s">
        <v>346</v>
      </c>
      <c r="AO109" s="102"/>
      <c r="AP109" s="102"/>
      <c r="AQ109" s="102"/>
    </row>
    <row r="110" customFormat="false" ht="15" hidden="false" customHeight="false" outlineLevel="0" collapsed="false">
      <c r="A110" s="115" t="s">
        <v>318</v>
      </c>
      <c r="B110" s="0" t="s">
        <v>319</v>
      </c>
      <c r="C110" s="92" t="n">
        <f aca="false">C62</f>
        <v>1</v>
      </c>
      <c r="D110" s="90" t="n">
        <f aca="false">D109</f>
        <v>3</v>
      </c>
      <c r="E110" s="92" t="str">
        <f aca="false">E62</f>
        <v>GL</v>
      </c>
      <c r="F110" s="92" t="n">
        <f aca="false">F62</f>
        <v>2</v>
      </c>
      <c r="G110" s="130" t="s">
        <v>344</v>
      </c>
      <c r="H110" s="130" t="s">
        <v>334</v>
      </c>
      <c r="I110" s="130" t="n">
        <v>10</v>
      </c>
      <c r="J110" s="131" t="n">
        <v>41841</v>
      </c>
      <c r="K110" s="132" t="s">
        <v>430</v>
      </c>
      <c r="L110" s="131" t="n">
        <v>41843</v>
      </c>
      <c r="M110" s="108" t="s">
        <v>431</v>
      </c>
      <c r="N110" s="134" t="n">
        <v>44.6666666666667</v>
      </c>
      <c r="O110" s="134" t="n">
        <v>40</v>
      </c>
      <c r="P110" s="135" t="n">
        <v>0.0514166666666667</v>
      </c>
      <c r="Q110" s="134" t="n">
        <v>351.107825</v>
      </c>
      <c r="R110" s="134" t="n">
        <v>8121.82043269231</v>
      </c>
      <c r="S110" s="136" t="n">
        <f aca="false">R110-Q110</f>
        <v>7770.71260769231</v>
      </c>
      <c r="T110" s="137" t="n">
        <f aca="false">((S110/1000000)*(0.473-P110))*0.8/(0.08206*296)*1000000/(O110*N110)*12</f>
        <v>0.724684137192007</v>
      </c>
      <c r="U110" s="138" t="n">
        <f aca="false">IF(N110&lt;=48,T110* 48,T110* 72)</f>
        <v>34.7848385852163</v>
      </c>
      <c r="V110" s="139" t="n">
        <v>618.293891678043</v>
      </c>
      <c r="W110" s="150" t="n">
        <f aca="false">W62</f>
        <v>-18.16875699075</v>
      </c>
      <c r="X110" s="141" t="n">
        <v>1159</v>
      </c>
      <c r="Y110" s="142" t="n">
        <f aca="false">((V110/1000+1)*0.0112372)/((V110/1000+1)*0.0112372+1)</f>
        <v>0.0178603009023717</v>
      </c>
      <c r="Z110" s="142" t="n">
        <f aca="false">((W110/1000+1)*0.0112372)/((W110/1000+1)*0.0112372+1)</f>
        <v>0.0109126345751666</v>
      </c>
      <c r="AA110" s="142" t="n">
        <f aca="false">IF(ISNUMBER(X110),((X110/1000+1)*0.0112372)/((X110/1000+1)*0.0112372+1),"")</f>
        <v>0.0236864549961338</v>
      </c>
      <c r="AB110" s="143" t="n">
        <f aca="false">IF(ISNUMBER(AA110),(Y110-Y102)/(AA110-Y102),"")</f>
        <v>0.544804066335113</v>
      </c>
      <c r="AC110" s="143" t="n">
        <f aca="false">IF(ISNUMBER(AB110),1-AB110,"")</f>
        <v>0.455195933664887</v>
      </c>
      <c r="AD110" s="144" t="n">
        <f aca="false">IF(ISNUMBER(AB110),AB110*T110,"")</f>
        <v>0.394810864750758</v>
      </c>
      <c r="AE110" s="144" t="n">
        <f aca="false">IF(ISNUMBER(AC110),AC110*T110,T110)</f>
        <v>0.329873272441249</v>
      </c>
      <c r="AF110" s="149" t="n">
        <f aca="false">IF(ISNUMBER(AD110),AE110-AE102,"")</f>
        <v>-0.227818313809876</v>
      </c>
      <c r="AG110" s="145" t="n">
        <f aca="false">IF(ISNUMBER(AD110),U110*AB110,"")</f>
        <v>18.9509215080364</v>
      </c>
      <c r="AH110" s="146" t="n">
        <f aca="false">IF(ISNUMBER(AC110),AC110*U110,U110)</f>
        <v>15.8339170771799</v>
      </c>
      <c r="AI110" s="145" t="n">
        <f aca="false">AH110-AH102</f>
        <v>-10.9352790628741</v>
      </c>
      <c r="AJ110" s="103" t="s">
        <v>347</v>
      </c>
      <c r="AK110" s="136"/>
      <c r="AL110" s="102"/>
      <c r="AM110" s="102"/>
      <c r="AN110" s="147" t="s">
        <v>348</v>
      </c>
      <c r="AO110" s="102"/>
      <c r="AP110" s="102"/>
      <c r="AQ110" s="102"/>
    </row>
    <row r="111" customFormat="false" ht="15" hidden="false" customHeight="false" outlineLevel="0" collapsed="false">
      <c r="A111" s="115" t="s">
        <v>318</v>
      </c>
      <c r="B111" s="0" t="s">
        <v>319</v>
      </c>
      <c r="C111" s="92" t="n">
        <f aca="false">C63</f>
        <v>1</v>
      </c>
      <c r="D111" s="90" t="n">
        <f aca="false">D110</f>
        <v>3</v>
      </c>
      <c r="E111" s="92" t="str">
        <f aca="false">E63</f>
        <v>GL</v>
      </c>
      <c r="F111" s="92" t="n">
        <f aca="false">F63</f>
        <v>3</v>
      </c>
      <c r="G111" s="130" t="s">
        <v>344</v>
      </c>
      <c r="H111" s="130" t="s">
        <v>334</v>
      </c>
      <c r="I111" s="130" t="n">
        <v>10</v>
      </c>
      <c r="J111" s="131" t="n">
        <v>41841</v>
      </c>
      <c r="K111" s="132" t="s">
        <v>430</v>
      </c>
      <c r="L111" s="131" t="n">
        <v>41843</v>
      </c>
      <c r="M111" s="108" t="s">
        <v>431</v>
      </c>
      <c r="N111" s="134" t="n">
        <v>44.6666666666667</v>
      </c>
      <c r="O111" s="134" t="n">
        <v>40</v>
      </c>
      <c r="P111" s="135" t="n">
        <v>0.0514166666666667</v>
      </c>
      <c r="Q111" s="134" t="n">
        <v>351.107825</v>
      </c>
      <c r="R111" s="134" t="n">
        <v>6471.22043269231</v>
      </c>
      <c r="S111" s="136" t="n">
        <f aca="false">R111-Q111</f>
        <v>6120.11260769231</v>
      </c>
      <c r="T111" s="137" t="n">
        <f aca="false">((S111/1000000)*(0.473-P111))*0.8/(0.08206*296)*1000000/(O111*N111)*12</f>
        <v>0.5707518407299</v>
      </c>
      <c r="U111" s="138" t="n">
        <f aca="false">IF(N111&lt;=48,T111* 48,T111* 72)</f>
        <v>27.3960883550352</v>
      </c>
      <c r="V111" s="139" t="n">
        <v>656.986964929124</v>
      </c>
      <c r="W111" s="150" t="n">
        <f aca="false">W63</f>
        <v>-18.16875699075</v>
      </c>
      <c r="X111" s="141" t="n">
        <v>1159</v>
      </c>
      <c r="Y111" s="142" t="n">
        <f aca="false">((V111/1000+1)*0.0112372)/((V111/1000+1)*0.0112372+1)</f>
        <v>0.0182795309942394</v>
      </c>
      <c r="Z111" s="142" t="n">
        <f aca="false">((W111/1000+1)*0.0112372)/((W111/1000+1)*0.0112372+1)</f>
        <v>0.0109126345751666</v>
      </c>
      <c r="AA111" s="142" t="n">
        <f aca="false">IF(ISNUMBER(X111),((X111/1000+1)*0.0112372)/((X111/1000+1)*0.0112372+1),"")</f>
        <v>0.0236864549961338</v>
      </c>
      <c r="AB111" s="143" t="n">
        <f aca="false">IF(ISNUMBER(AA111),(Y111-Y103)/(AA111-Y103),"")</f>
        <v>0.578057438549376</v>
      </c>
      <c r="AC111" s="143" t="n">
        <f aca="false">IF(ISNUMBER(AB111),1-AB111,"")</f>
        <v>0.421942561450624</v>
      </c>
      <c r="AD111" s="144" t="n">
        <f aca="false">IF(ISNUMBER(AB111),AB111*T111,"")</f>
        <v>0.329927347099667</v>
      </c>
      <c r="AE111" s="144" t="n">
        <f aca="false">IF(ISNUMBER(AC111),AC111*T111,T111)</f>
        <v>0.240824493630233</v>
      </c>
      <c r="AF111" s="149" t="n">
        <f aca="false">IF(ISNUMBER(AD111),AE111-AE103,"")</f>
        <v>-0.172249560599598</v>
      </c>
      <c r="AG111" s="145" t="n">
        <f aca="false">IF(ISNUMBER(AD111),U111*AB111,"")</f>
        <v>15.836512660784</v>
      </c>
      <c r="AH111" s="146" t="n">
        <f aca="false">IF(ISNUMBER(AC111),AC111*U111,U111)</f>
        <v>11.5595756942512</v>
      </c>
      <c r="AI111" s="145" t="n">
        <f aca="false">AH111-AH103</f>
        <v>-8.26797890878072</v>
      </c>
      <c r="AJ111" s="103" t="s">
        <v>349</v>
      </c>
      <c r="AK111" s="136"/>
      <c r="AL111" s="102"/>
      <c r="AM111" s="102"/>
      <c r="AN111" s="147" t="s">
        <v>350</v>
      </c>
      <c r="AO111" s="102"/>
      <c r="AP111" s="102"/>
      <c r="AQ111" s="102"/>
    </row>
    <row r="112" customFormat="false" ht="15" hidden="false" customHeight="false" outlineLevel="0" collapsed="false">
      <c r="A112" s="115" t="s">
        <v>318</v>
      </c>
      <c r="B112" s="0" t="s">
        <v>319</v>
      </c>
      <c r="C112" s="92" t="n">
        <f aca="false">C64</f>
        <v>1</v>
      </c>
      <c r="D112" s="90" t="n">
        <f aca="false">D111</f>
        <v>3</v>
      </c>
      <c r="E112" s="92" t="str">
        <f aca="false">E64</f>
        <v>GL</v>
      </c>
      <c r="F112" s="92" t="n">
        <f aca="false">F64</f>
        <v>4</v>
      </c>
      <c r="G112" s="130" t="s">
        <v>344</v>
      </c>
      <c r="H112" s="130" t="s">
        <v>334</v>
      </c>
      <c r="I112" s="130" t="n">
        <v>10</v>
      </c>
      <c r="J112" s="131" t="n">
        <v>41841</v>
      </c>
      <c r="K112" s="132" t="s">
        <v>430</v>
      </c>
      <c r="L112" s="131" t="n">
        <v>41843</v>
      </c>
      <c r="M112" s="108" t="s">
        <v>431</v>
      </c>
      <c r="N112" s="134" t="n">
        <v>44.6666666666667</v>
      </c>
      <c r="O112" s="134" t="n">
        <v>40</v>
      </c>
      <c r="P112" s="135" t="n">
        <v>0.0514166666666667</v>
      </c>
      <c r="Q112" s="134" t="n">
        <v>351.107825</v>
      </c>
      <c r="R112" s="134" t="n">
        <v>7330.51418269231</v>
      </c>
      <c r="S112" s="136" t="n">
        <f aca="false">R112-Q112</f>
        <v>6979.40635769231</v>
      </c>
      <c r="T112" s="137" t="n">
        <f aca="false">((S112/1000000)*(0.473-P112))*0.8/(0.08206*296)*1000000/(O112*N112)*12</f>
        <v>0.650888191313346</v>
      </c>
      <c r="U112" s="138" t="n">
        <f aca="false">IF(N112&lt;=48,T112* 48,T112* 72)</f>
        <v>31.2426331830406</v>
      </c>
      <c r="V112" s="139" t="n">
        <v>647.482848783181</v>
      </c>
      <c r="W112" s="150" t="n">
        <f aca="false">W64</f>
        <v>-18.16875699075</v>
      </c>
      <c r="X112" s="141" t="n">
        <v>1159</v>
      </c>
      <c r="Y112" s="142" t="n">
        <f aca="false">((V112/1000+1)*0.0112372)/((V112/1000+1)*0.0112372+1)</f>
        <v>0.0181765893561195</v>
      </c>
      <c r="Z112" s="142" t="n">
        <f aca="false">((W112/1000+1)*0.0112372)/((W112/1000+1)*0.0112372+1)</f>
        <v>0.0109126345751666</v>
      </c>
      <c r="AA112" s="142" t="n">
        <f aca="false">IF(ISNUMBER(X112),((X112/1000+1)*0.0112372)/((X112/1000+1)*0.0112372+1),"")</f>
        <v>0.0236864549961338</v>
      </c>
      <c r="AB112" s="143" t="n">
        <f aca="false">IF(ISNUMBER(AA112),(Y112-Y104)/(AA112-Y104),"")</f>
        <v>0.569397512906462</v>
      </c>
      <c r="AC112" s="143" t="n">
        <f aca="false">IF(ISNUMBER(AB112),1-AB112,"")</f>
        <v>0.430602487093538</v>
      </c>
      <c r="AD112" s="144" t="n">
        <f aca="false">IF(ISNUMBER(AB112),AB112*T112,"")</f>
        <v>0.370614117314004</v>
      </c>
      <c r="AE112" s="144" t="n">
        <f aca="false">IF(ISNUMBER(AC112),AC112*T112,T112)</f>
        <v>0.280274073999341</v>
      </c>
      <c r="AF112" s="149" t="n">
        <f aca="false">IF(ISNUMBER(AD112),AE112-AE104,"")</f>
        <v>-0.174404296044318</v>
      </c>
      <c r="AG112" s="145" t="n">
        <f aca="false">IF(ISNUMBER(AD112),U112*AB112,"")</f>
        <v>17.7894776310722</v>
      </c>
      <c r="AH112" s="146" t="n">
        <f aca="false">IF(ISNUMBER(AC112),AC112*U112,U112)</f>
        <v>13.4531555519684</v>
      </c>
      <c r="AI112" s="145" t="n">
        <f aca="false">AH112-AH104</f>
        <v>-8.37140621012725</v>
      </c>
      <c r="AJ112" s="103" t="s">
        <v>351</v>
      </c>
      <c r="AK112" s="136"/>
      <c r="AL112" s="102"/>
      <c r="AM112" s="102"/>
      <c r="AN112" s="147" t="s">
        <v>352</v>
      </c>
      <c r="AO112" s="102"/>
      <c r="AP112" s="102"/>
      <c r="AQ112" s="102"/>
    </row>
    <row r="113" customFormat="false" ht="15" hidden="false" customHeight="false" outlineLevel="0" collapsed="false">
      <c r="A113" s="115" t="s">
        <v>318</v>
      </c>
      <c r="B113" s="0" t="s">
        <v>319</v>
      </c>
      <c r="C113" s="92" t="n">
        <f aca="false">C65</f>
        <v>1</v>
      </c>
      <c r="D113" s="90" t="n">
        <f aca="false">D112</f>
        <v>3</v>
      </c>
      <c r="E113" s="92" t="str">
        <f aca="false">E65</f>
        <v>MC</v>
      </c>
      <c r="F113" s="92" t="n">
        <f aca="false">F65</f>
        <v>1</v>
      </c>
      <c r="G113" s="130" t="s">
        <v>321</v>
      </c>
      <c r="H113" s="130" t="s">
        <v>322</v>
      </c>
      <c r="I113" s="130" t="s">
        <v>322</v>
      </c>
      <c r="J113" s="131" t="n">
        <v>41841</v>
      </c>
      <c r="K113" s="132" t="s">
        <v>430</v>
      </c>
      <c r="L113" s="131" t="n">
        <v>41843</v>
      </c>
      <c r="M113" s="108" t="s">
        <v>431</v>
      </c>
      <c r="N113" s="134" t="n">
        <v>44.6666666666667</v>
      </c>
      <c r="O113" s="134" t="n">
        <v>40</v>
      </c>
      <c r="P113" s="135" t="n">
        <v>0.0756666666666667</v>
      </c>
      <c r="Q113" s="134" t="n">
        <v>351.107825</v>
      </c>
      <c r="R113" s="134" t="n">
        <v>8451.25793269231</v>
      </c>
      <c r="S113" s="136" t="n">
        <f aca="false">R113-Q113</f>
        <v>8100.15010769231</v>
      </c>
      <c r="T113" s="137" t="n">
        <f aca="false">((S113/1000000)*(0.473-P113))*0.8/(0.08206*296)*1000000/(O113*N113)*12</f>
        <v>0.711954996307459</v>
      </c>
      <c r="U113" s="138" t="n">
        <f aca="false">IF(N113&lt;=48,T113* 48,T113* 72)</f>
        <v>34.173839822758</v>
      </c>
      <c r="V113" s="139" t="n">
        <v>-30.4050166199215</v>
      </c>
      <c r="W113" s="150" t="n">
        <f aca="false">W65</f>
        <v>-21.3230515566104</v>
      </c>
      <c r="X113" s="141" t="s">
        <v>106</v>
      </c>
      <c r="Y113" s="142" t="n">
        <f aca="false">((V113/1000+1)*0.0112372)/((V113/1000+1)*0.0112372+1)</f>
        <v>0.010778099609985</v>
      </c>
      <c r="Z113" s="142" t="n">
        <f aca="false">((W113/1000+1)*0.0112372)/((W113/1000+1)*0.0112372+1)</f>
        <v>0.0108779573057363</v>
      </c>
      <c r="AA113" s="142" t="str">
        <f aca="false">IF(ISNUMBER(X113),((X113/1000+1)*0.0112372)/((X113/1000+1)*0.0112372+1),"")</f>
        <v/>
      </c>
      <c r="AB113" s="143" t="str">
        <f aca="false">IF(ISNUMBER(AA113),(Y113-Z113)/(AA113-Z113),"")</f>
        <v/>
      </c>
      <c r="AC113" s="143" t="str">
        <f aca="false">IF(ISNUMBER(AB113),1-AB113,"")</f>
        <v/>
      </c>
      <c r="AD113" s="144" t="str">
        <f aca="false">IF(ISNUMBER(AB113),AB113*T113,"")</f>
        <v/>
      </c>
      <c r="AE113" s="144" t="n">
        <f aca="false">IF(ISNUMBER(AC113),AC113*T113,T113)</f>
        <v>0.711954996307459</v>
      </c>
      <c r="AF113" s="102"/>
      <c r="AG113" s="145" t="str">
        <f aca="false">IF(ISNUMBER(AD113),U113*AB113,"")</f>
        <v/>
      </c>
      <c r="AH113" s="146" t="n">
        <f aca="false">IF(ISNUMBER(AC113),AC113*U113,U113)</f>
        <v>34.173839822758</v>
      </c>
      <c r="AI113" s="102"/>
      <c r="AJ113" s="103" t="s">
        <v>354</v>
      </c>
      <c r="AK113" s="136"/>
      <c r="AL113" s="102"/>
      <c r="AM113" s="102"/>
      <c r="AN113" s="147" t="s">
        <v>355</v>
      </c>
      <c r="AO113" s="102"/>
      <c r="AP113" s="102"/>
      <c r="AQ113" s="102"/>
    </row>
    <row r="114" customFormat="false" ht="15" hidden="false" customHeight="false" outlineLevel="0" collapsed="false">
      <c r="A114" s="115" t="s">
        <v>318</v>
      </c>
      <c r="B114" s="0" t="s">
        <v>319</v>
      </c>
      <c r="C114" s="92" t="n">
        <f aca="false">C66</f>
        <v>1</v>
      </c>
      <c r="D114" s="90" t="n">
        <f aca="false">D113</f>
        <v>3</v>
      </c>
      <c r="E114" s="92" t="str">
        <f aca="false">E66</f>
        <v>MC</v>
      </c>
      <c r="F114" s="92" t="n">
        <f aca="false">F66</f>
        <v>2</v>
      </c>
      <c r="G114" s="130" t="s">
        <v>321</v>
      </c>
      <c r="H114" s="130" t="s">
        <v>322</v>
      </c>
      <c r="I114" s="130" t="s">
        <v>322</v>
      </c>
      <c r="J114" s="131" t="n">
        <v>41841</v>
      </c>
      <c r="K114" s="132" t="s">
        <v>430</v>
      </c>
      <c r="L114" s="131" t="n">
        <v>41843</v>
      </c>
      <c r="M114" s="108" t="s">
        <v>431</v>
      </c>
      <c r="N114" s="134" t="n">
        <v>44.6666666666667</v>
      </c>
      <c r="O114" s="134" t="n">
        <v>40</v>
      </c>
      <c r="P114" s="135" t="n">
        <v>0.0756666666666667</v>
      </c>
      <c r="Q114" s="134" t="n">
        <v>351.107825</v>
      </c>
      <c r="R114" s="134" t="n">
        <v>4767.59543269231</v>
      </c>
      <c r="S114" s="136" t="n">
        <f aca="false">R114-Q114</f>
        <v>4416.48760769231</v>
      </c>
      <c r="T114" s="137" t="n">
        <f aca="false">((S114/1000000)*(0.473-P114))*0.8/(0.08206*296)*1000000/(O114*N114)*12</f>
        <v>0.388182981379628</v>
      </c>
      <c r="U114" s="138" t="n">
        <f aca="false">IF(N114&lt;=48,T114* 48,T114* 72)</f>
        <v>18.6327831062222</v>
      </c>
      <c r="V114" s="139" t="n">
        <v>-25.7305655655807</v>
      </c>
      <c r="W114" s="150" t="n">
        <f aca="false">W66</f>
        <v>-21.3230515566104</v>
      </c>
      <c r="X114" s="141" t="s">
        <v>106</v>
      </c>
      <c r="Y114" s="142" t="n">
        <f aca="false">((V114/1000+1)*0.0112372)/((V114/1000+1)*0.0112372+1)</f>
        <v>0.0108294984841604</v>
      </c>
      <c r="Z114" s="142" t="n">
        <f aca="false">((W114/1000+1)*0.0112372)/((W114/1000+1)*0.0112372+1)</f>
        <v>0.0108779573057363</v>
      </c>
      <c r="AA114" s="142" t="str">
        <f aca="false">IF(ISNUMBER(X114),((X114/1000+1)*0.0112372)/((X114/1000+1)*0.0112372+1),"")</f>
        <v/>
      </c>
      <c r="AB114" s="143" t="str">
        <f aca="false">IF(ISNUMBER(AA114),(Y114-Z114)/(AA114-Z114),"")</f>
        <v/>
      </c>
      <c r="AC114" s="143" t="str">
        <f aca="false">IF(ISNUMBER(AB114),1-AB114,"")</f>
        <v/>
      </c>
      <c r="AD114" s="144" t="str">
        <f aca="false">IF(ISNUMBER(AB114),AB114*T114,"")</f>
        <v/>
      </c>
      <c r="AE114" s="144" t="n">
        <f aca="false">IF(ISNUMBER(AC114),AC114*T114,T114)</f>
        <v>0.388182981379628</v>
      </c>
      <c r="AF114" s="102"/>
      <c r="AG114" s="145" t="str">
        <f aca="false">IF(ISNUMBER(AD114),U114*AB114,"")</f>
        <v/>
      </c>
      <c r="AH114" s="146" t="n">
        <f aca="false">IF(ISNUMBER(AC114),AC114*U114,U114)</f>
        <v>18.6327831062222</v>
      </c>
      <c r="AI114" s="102"/>
      <c r="AJ114" s="103" t="s">
        <v>356</v>
      </c>
      <c r="AK114" s="136"/>
      <c r="AL114" s="102"/>
      <c r="AM114" s="102"/>
      <c r="AN114" s="147" t="s">
        <v>357</v>
      </c>
      <c r="AO114" s="102"/>
      <c r="AP114" s="102"/>
      <c r="AQ114" s="102"/>
    </row>
    <row r="115" customFormat="false" ht="15" hidden="false" customHeight="false" outlineLevel="0" collapsed="false">
      <c r="A115" s="115" t="s">
        <v>318</v>
      </c>
      <c r="B115" s="0" t="s">
        <v>319</v>
      </c>
      <c r="C115" s="92" t="n">
        <f aca="false">C67</f>
        <v>1</v>
      </c>
      <c r="D115" s="90" t="n">
        <f aca="false">D114</f>
        <v>3</v>
      </c>
      <c r="E115" s="92" t="str">
        <f aca="false">E67</f>
        <v>MC</v>
      </c>
      <c r="F115" s="92" t="n">
        <f aca="false">F67</f>
        <v>3</v>
      </c>
      <c r="G115" s="130" t="s">
        <v>321</v>
      </c>
      <c r="H115" s="130" t="s">
        <v>322</v>
      </c>
      <c r="I115" s="130" t="s">
        <v>322</v>
      </c>
      <c r="J115" s="131" t="n">
        <v>41841</v>
      </c>
      <c r="K115" s="132" t="s">
        <v>430</v>
      </c>
      <c r="L115" s="131" t="n">
        <v>41843</v>
      </c>
      <c r="M115" s="108" t="s">
        <v>431</v>
      </c>
      <c r="N115" s="134" t="n">
        <v>44.6666666666667</v>
      </c>
      <c r="O115" s="134" t="n">
        <v>40</v>
      </c>
      <c r="P115" s="135" t="n">
        <v>0.0756666666666667</v>
      </c>
      <c r="Q115" s="134" t="n">
        <v>351.107825</v>
      </c>
      <c r="R115" s="134" t="n">
        <v>4947.93293269231</v>
      </c>
      <c r="S115" s="136" t="n">
        <f aca="false">R115-Q115</f>
        <v>4596.82510769231</v>
      </c>
      <c r="T115" s="137" t="n">
        <f aca="false">((S115/1000000)*(0.473-P115))*0.8/(0.08206*296)*1000000/(O115*N115)*12</f>
        <v>0.404033574571064</v>
      </c>
      <c r="U115" s="138" t="n">
        <f aca="false">IF(N115&lt;=48,T115* 48,T115* 72)</f>
        <v>19.3936115794111</v>
      </c>
      <c r="V115" s="139" t="n">
        <v>-26.7377159401304</v>
      </c>
      <c r="W115" s="150" t="n">
        <f aca="false">W67</f>
        <v>-21.3230515566104</v>
      </c>
      <c r="X115" s="141" t="s">
        <v>106</v>
      </c>
      <c r="Y115" s="142" t="n">
        <f aca="false">((V115/1000+1)*0.0112372)/((V115/1000+1)*0.0112372+1)</f>
        <v>0.0108184246094848</v>
      </c>
      <c r="Z115" s="142" t="n">
        <f aca="false">((W115/1000+1)*0.0112372)/((W115/1000+1)*0.0112372+1)</f>
        <v>0.0108779573057363</v>
      </c>
      <c r="AA115" s="142" t="str">
        <f aca="false">IF(ISNUMBER(X115),((X115/1000+1)*0.0112372)/((X115/1000+1)*0.0112372+1),"")</f>
        <v/>
      </c>
      <c r="AB115" s="143" t="str">
        <f aca="false">IF(ISNUMBER(AA115),(Y115-Z115)/(AA115-Z115),"")</f>
        <v/>
      </c>
      <c r="AC115" s="143" t="str">
        <f aca="false">IF(ISNUMBER(AB115),1-AB115,"")</f>
        <v/>
      </c>
      <c r="AD115" s="144" t="str">
        <f aca="false">IF(ISNUMBER(AB115),AB115*T115,"")</f>
        <v/>
      </c>
      <c r="AE115" s="144" t="n">
        <f aca="false">IF(ISNUMBER(AC115),AC115*T115,T115)</f>
        <v>0.404033574571064</v>
      </c>
      <c r="AF115" s="102"/>
      <c r="AG115" s="145" t="str">
        <f aca="false">IF(ISNUMBER(AD115),U115*AB115,"")</f>
        <v/>
      </c>
      <c r="AH115" s="146" t="n">
        <f aca="false">IF(ISNUMBER(AC115),AC115*U115,U115)</f>
        <v>19.3936115794111</v>
      </c>
      <c r="AI115" s="102"/>
      <c r="AJ115" s="103" t="s">
        <v>358</v>
      </c>
      <c r="AK115" s="136"/>
      <c r="AL115" s="102"/>
      <c r="AM115" s="102"/>
      <c r="AN115" s="147" t="s">
        <v>359</v>
      </c>
      <c r="AO115" s="102"/>
      <c r="AP115" s="102"/>
      <c r="AQ115" s="102"/>
    </row>
    <row r="116" customFormat="false" ht="15" hidden="false" customHeight="false" outlineLevel="0" collapsed="false">
      <c r="A116" s="115" t="s">
        <v>318</v>
      </c>
      <c r="B116" s="0" t="s">
        <v>319</v>
      </c>
      <c r="C116" s="92" t="n">
        <f aca="false">C68</f>
        <v>1</v>
      </c>
      <c r="D116" s="90" t="n">
        <f aca="false">D115</f>
        <v>3</v>
      </c>
      <c r="E116" s="92" t="str">
        <f aca="false">E68</f>
        <v>MC</v>
      </c>
      <c r="F116" s="92" t="n">
        <f aca="false">F68</f>
        <v>4</v>
      </c>
      <c r="G116" s="130" t="s">
        <v>321</v>
      </c>
      <c r="H116" s="130" t="s">
        <v>322</v>
      </c>
      <c r="I116" s="130" t="s">
        <v>322</v>
      </c>
      <c r="J116" s="131" t="n">
        <v>41841</v>
      </c>
      <c r="K116" s="132" t="s">
        <v>430</v>
      </c>
      <c r="L116" s="131" t="n">
        <v>41843</v>
      </c>
      <c r="M116" s="108" t="s">
        <v>431</v>
      </c>
      <c r="N116" s="134" t="n">
        <v>44.6666666666667</v>
      </c>
      <c r="O116" s="134" t="n">
        <v>40</v>
      </c>
      <c r="P116" s="135" t="n">
        <v>0.0756666666666667</v>
      </c>
      <c r="Q116" s="134" t="n">
        <v>351.107825</v>
      </c>
      <c r="R116" s="134" t="n">
        <v>3560.88293269231</v>
      </c>
      <c r="S116" s="136" t="n">
        <f aca="false">R116-Q116</f>
        <v>3209.77510769231</v>
      </c>
      <c r="T116" s="137" t="n">
        <f aca="false">((S116/1000000)*(0.473-P116))*0.8/(0.08206*296)*1000000/(O116*N116)*12</f>
        <v>0.282120132906512</v>
      </c>
      <c r="U116" s="138" t="n">
        <f aca="false">IF(N116&lt;=48,T116* 48,T116* 72)</f>
        <v>13.5417663795126</v>
      </c>
      <c r="V116" s="139" t="n">
        <v>-24.7663376517506</v>
      </c>
      <c r="W116" s="150" t="n">
        <f aca="false">W68</f>
        <v>-21.3230515566104</v>
      </c>
      <c r="X116" s="141" t="s">
        <v>106</v>
      </c>
      <c r="Y116" s="142" t="n">
        <f aca="false">((V116/1000+1)*0.0112372)/((V116/1000+1)*0.0112372+1)</f>
        <v>0.0108401001831409</v>
      </c>
      <c r="Z116" s="142" t="n">
        <f aca="false">((W116/1000+1)*0.0112372)/((W116/1000+1)*0.0112372+1)</f>
        <v>0.0108779573057363</v>
      </c>
      <c r="AA116" s="142" t="str">
        <f aca="false">IF(ISNUMBER(X116),((X116/1000+1)*0.0112372)/((X116/1000+1)*0.0112372+1),"")</f>
        <v/>
      </c>
      <c r="AB116" s="143" t="str">
        <f aca="false">IF(ISNUMBER(AA116),(Y116-Z116)/(AA116-Z116),"")</f>
        <v/>
      </c>
      <c r="AC116" s="143" t="str">
        <f aca="false">IF(ISNUMBER(AB116),1-AB116,"")</f>
        <v/>
      </c>
      <c r="AD116" s="144" t="str">
        <f aca="false">IF(ISNUMBER(AB116),AB116*T116,"")</f>
        <v/>
      </c>
      <c r="AE116" s="144" t="n">
        <f aca="false">IF(ISNUMBER(AC116),AC116*T116,T116)</f>
        <v>0.282120132906512</v>
      </c>
      <c r="AF116" s="102"/>
      <c r="AG116" s="145" t="str">
        <f aca="false">IF(ISNUMBER(AD116),U116*AB116,"")</f>
        <v/>
      </c>
      <c r="AH116" s="146" t="n">
        <f aca="false">IF(ISNUMBER(AC116),AC116*U116,U116)</f>
        <v>13.5417663795126</v>
      </c>
      <c r="AI116" s="102"/>
      <c r="AJ116" s="103" t="s">
        <v>360</v>
      </c>
      <c r="AK116" s="136"/>
      <c r="AL116" s="102"/>
      <c r="AM116" s="102"/>
      <c r="AN116" s="147" t="s">
        <v>361</v>
      </c>
      <c r="AO116" s="102"/>
      <c r="AP116" s="102"/>
      <c r="AQ116" s="102"/>
    </row>
    <row r="117" customFormat="false" ht="15" hidden="false" customHeight="false" outlineLevel="0" collapsed="false">
      <c r="A117" s="115" t="s">
        <v>318</v>
      </c>
      <c r="B117" s="0" t="s">
        <v>319</v>
      </c>
      <c r="C117" s="92" t="n">
        <f aca="false">C69</f>
        <v>1</v>
      </c>
      <c r="D117" s="90" t="n">
        <f aca="false">D116</f>
        <v>3</v>
      </c>
      <c r="E117" s="92" t="str">
        <f aca="false">E69</f>
        <v>MC</v>
      </c>
      <c r="F117" s="92" t="n">
        <f aca="false">F69</f>
        <v>1</v>
      </c>
      <c r="G117" s="130" t="s">
        <v>333</v>
      </c>
      <c r="H117" s="130" t="s">
        <v>334</v>
      </c>
      <c r="I117" s="148" t="s">
        <v>335</v>
      </c>
      <c r="J117" s="131" t="n">
        <v>41841</v>
      </c>
      <c r="K117" s="132" t="s">
        <v>430</v>
      </c>
      <c r="L117" s="131" t="n">
        <v>41843</v>
      </c>
      <c r="M117" s="108" t="s">
        <v>431</v>
      </c>
      <c r="N117" s="134" t="n">
        <v>44.6666666666667</v>
      </c>
      <c r="O117" s="134" t="n">
        <v>40</v>
      </c>
      <c r="P117" s="135" t="n">
        <v>0.0756666666666667</v>
      </c>
      <c r="Q117" s="134" t="n">
        <v>351.107825</v>
      </c>
      <c r="R117" s="134" t="n">
        <v>10404.2579326923</v>
      </c>
      <c r="S117" s="136" t="n">
        <f aca="false">R117-Q117</f>
        <v>10053.1501076923</v>
      </c>
      <c r="T117" s="137" t="n">
        <f aca="false">((S117/1000000)*(0.473-P117))*0.8/(0.08206*296)*1000000/(O117*N117)*12</f>
        <v>0.883612075411219</v>
      </c>
      <c r="U117" s="138" t="n">
        <f aca="false">IF(N117&lt;=48,T117* 48,T117* 72)</f>
        <v>42.4133796197385</v>
      </c>
      <c r="V117" s="139" t="n">
        <v>342.602341888403</v>
      </c>
      <c r="W117" s="150" t="n">
        <f aca="false">W69</f>
        <v>-21.3230515566104</v>
      </c>
      <c r="X117" s="141" t="n">
        <v>1159</v>
      </c>
      <c r="Y117" s="142" t="n">
        <f aca="false">((V117/1000+1)*0.0112372)/((V117/1000+1)*0.0112372+1)</f>
        <v>0.0148628538078112</v>
      </c>
      <c r="Z117" s="142" t="n">
        <f aca="false">((W117/1000+1)*0.0112372)/((W117/1000+1)*0.0112372+1)</f>
        <v>0.0108779573057363</v>
      </c>
      <c r="AA117" s="142" t="n">
        <f aca="false">IF(ISNUMBER(X117),((X117/1000+1)*0.0112372)/((X117/1000+1)*0.0112372+1),"")</f>
        <v>0.0236864549961338</v>
      </c>
      <c r="AB117" s="143" t="n">
        <f aca="false">IF(ISNUMBER(AA117),(Y117-Y113)/(AA117-Y113),"")</f>
        <v>0.31644265095221</v>
      </c>
      <c r="AC117" s="143" t="n">
        <f aca="false">IF(ISNUMBER(AB117),1-AB117,"")</f>
        <v>0.68355734904779</v>
      </c>
      <c r="AD117" s="144" t="n">
        <f aca="false">IF(ISNUMBER(AB117),AB117*T117,"")</f>
        <v>0.27961254755651</v>
      </c>
      <c r="AE117" s="144" t="n">
        <f aca="false">IF(ISNUMBER(AC117),AC117*T117,T117)</f>
        <v>0.603999527854709</v>
      </c>
      <c r="AF117" s="149" t="n">
        <f aca="false">IF(ISNUMBER(AD117),AE117-AE113,"")</f>
        <v>-0.10795546845275</v>
      </c>
      <c r="AG117" s="145" t="n">
        <f aca="false">IF(ISNUMBER(AD117),U117*AB117,"")</f>
        <v>13.4214022827125</v>
      </c>
      <c r="AH117" s="146" t="n">
        <f aca="false">IF(ISNUMBER(AC117),AC117*U117,U117)</f>
        <v>28.991977337026</v>
      </c>
      <c r="AI117" s="145" t="n">
        <f aca="false">AH117-AH113</f>
        <v>-5.181862485732</v>
      </c>
      <c r="AJ117" s="103" t="s">
        <v>362</v>
      </c>
      <c r="AK117" s="136"/>
      <c r="AL117" s="102"/>
      <c r="AM117" s="102"/>
      <c r="AN117" s="147" t="s">
        <v>363</v>
      </c>
      <c r="AO117" s="102"/>
      <c r="AP117" s="102"/>
      <c r="AQ117" s="102"/>
    </row>
    <row r="118" customFormat="false" ht="15" hidden="false" customHeight="false" outlineLevel="0" collapsed="false">
      <c r="A118" s="115" t="s">
        <v>318</v>
      </c>
      <c r="B118" s="0" t="s">
        <v>319</v>
      </c>
      <c r="C118" s="92" t="n">
        <f aca="false">C70</f>
        <v>1</v>
      </c>
      <c r="D118" s="90" t="n">
        <f aca="false">D117</f>
        <v>3</v>
      </c>
      <c r="E118" s="92" t="str">
        <f aca="false">E70</f>
        <v>MC</v>
      </c>
      <c r="F118" s="92" t="n">
        <f aca="false">F70</f>
        <v>2</v>
      </c>
      <c r="G118" s="130" t="s">
        <v>333</v>
      </c>
      <c r="H118" s="130" t="s">
        <v>334</v>
      </c>
      <c r="I118" s="148" t="s">
        <v>335</v>
      </c>
      <c r="J118" s="131" t="n">
        <v>41841</v>
      </c>
      <c r="K118" s="132" t="s">
        <v>430</v>
      </c>
      <c r="L118" s="131" t="n">
        <v>41843</v>
      </c>
      <c r="M118" s="108" t="s">
        <v>431</v>
      </c>
      <c r="N118" s="134" t="n">
        <v>44.6666666666667</v>
      </c>
      <c r="O118" s="134" t="n">
        <v>40</v>
      </c>
      <c r="P118" s="135" t="n">
        <v>0.0756666666666667</v>
      </c>
      <c r="Q118" s="134" t="n">
        <v>351.107825</v>
      </c>
      <c r="R118" s="134" t="n">
        <v>7079.82668269231</v>
      </c>
      <c r="S118" s="136" t="n">
        <f aca="false">R118-Q118</f>
        <v>6728.71885769231</v>
      </c>
      <c r="T118" s="137" t="n">
        <f aca="false">((S118/1000000)*(0.473-P118))*0.8/(0.08206*296)*1000000/(O118*N118)*12</f>
        <v>0.591414349831976</v>
      </c>
      <c r="U118" s="138" t="n">
        <f aca="false">IF(N118&lt;=48,T118* 48,T118* 72)</f>
        <v>28.3878887919349</v>
      </c>
      <c r="V118" s="139" t="n">
        <v>445.216618680316</v>
      </c>
      <c r="W118" s="150" t="n">
        <f aca="false">W70</f>
        <v>-21.3230515566104</v>
      </c>
      <c r="X118" s="141" t="n">
        <v>1159</v>
      </c>
      <c r="Y118" s="142" t="n">
        <f aca="false">((V118/1000+1)*0.0112372)/((V118/1000+1)*0.0112372+1)</f>
        <v>0.015980659273474</v>
      </c>
      <c r="Z118" s="142" t="n">
        <f aca="false">((W118/1000+1)*0.0112372)/((W118/1000+1)*0.0112372+1)</f>
        <v>0.0108779573057363</v>
      </c>
      <c r="AA118" s="142" t="n">
        <f aca="false">IF(ISNUMBER(X118),((X118/1000+1)*0.0112372)/((X118/1000+1)*0.0112372+1),"")</f>
        <v>0.0236864549961338</v>
      </c>
      <c r="AB118" s="143" t="n">
        <f aca="false">IF(ISNUMBER(AA118),(Y118-Y114)/(AA118-Y114),"")</f>
        <v>0.400651646018747</v>
      </c>
      <c r="AC118" s="143" t="n">
        <f aca="false">IF(ISNUMBER(AB118),1-AB118,"")</f>
        <v>0.599348353981253</v>
      </c>
      <c r="AD118" s="144" t="n">
        <f aca="false">IF(ISNUMBER(AB118),AB118*T118,"")</f>
        <v>0.236951132739288</v>
      </c>
      <c r="AE118" s="144" t="n">
        <f aca="false">IF(ISNUMBER(AC118),AC118*T118,T118)</f>
        <v>0.354463217092688</v>
      </c>
      <c r="AF118" s="149" t="n">
        <f aca="false">IF(ISNUMBER(AD118),AE118-AE114,"")</f>
        <v>-0.0337197642869403</v>
      </c>
      <c r="AG118" s="145" t="n">
        <f aca="false">IF(ISNUMBER(AD118),U118*AB118,"")</f>
        <v>11.3736543714858</v>
      </c>
      <c r="AH118" s="146" t="n">
        <f aca="false">IF(ISNUMBER(AC118),AC118*U118,U118)</f>
        <v>17.014234420449</v>
      </c>
      <c r="AI118" s="145" t="n">
        <f aca="false">AH118-AH114</f>
        <v>-1.61854868577314</v>
      </c>
      <c r="AJ118" s="103" t="s">
        <v>364</v>
      </c>
      <c r="AK118" s="136"/>
      <c r="AL118" s="102"/>
      <c r="AM118" s="102"/>
      <c r="AN118" s="147" t="s">
        <v>365</v>
      </c>
      <c r="AO118" s="102"/>
      <c r="AP118" s="102"/>
      <c r="AQ118" s="102"/>
    </row>
    <row r="119" customFormat="false" ht="15" hidden="false" customHeight="false" outlineLevel="0" collapsed="false">
      <c r="A119" s="115" t="s">
        <v>318</v>
      </c>
      <c r="B119" s="0" t="s">
        <v>319</v>
      </c>
      <c r="C119" s="92" t="n">
        <f aca="false">C71</f>
        <v>1</v>
      </c>
      <c r="D119" s="90" t="n">
        <f aca="false">D118</f>
        <v>3</v>
      </c>
      <c r="E119" s="92" t="str">
        <f aca="false">E71</f>
        <v>MC</v>
      </c>
      <c r="F119" s="92" t="n">
        <f aca="false">F71</f>
        <v>3</v>
      </c>
      <c r="G119" s="130" t="s">
        <v>333</v>
      </c>
      <c r="H119" s="130" t="s">
        <v>334</v>
      </c>
      <c r="I119" s="148" t="s">
        <v>335</v>
      </c>
      <c r="J119" s="131" t="n">
        <v>41841</v>
      </c>
      <c r="K119" s="132" t="s">
        <v>430</v>
      </c>
      <c r="L119" s="131" t="n">
        <v>41843</v>
      </c>
      <c r="M119" s="108" t="s">
        <v>431</v>
      </c>
      <c r="N119" s="134" t="n">
        <v>44.6666666666667</v>
      </c>
      <c r="O119" s="134" t="n">
        <v>40</v>
      </c>
      <c r="P119" s="135" t="n">
        <v>0.0756666666666667</v>
      </c>
      <c r="Q119" s="134" t="n">
        <v>351.107825</v>
      </c>
      <c r="R119" s="134" t="n">
        <v>6961.57043269231</v>
      </c>
      <c r="S119" s="136" t="n">
        <f aca="false">R119-Q119</f>
        <v>6610.46260769231</v>
      </c>
      <c r="T119" s="137" t="n">
        <f aca="false">((S119/1000000)*(0.473-P119))*0.8/(0.08206*296)*1000000/(O119*N119)*12</f>
        <v>0.581020329114739</v>
      </c>
      <c r="U119" s="138" t="n">
        <f aca="false">IF(N119&lt;=48,T119* 48,T119* 72)</f>
        <v>27.8889757975075</v>
      </c>
      <c r="V119" s="139" t="n">
        <v>443.623992760866</v>
      </c>
      <c r="W119" s="150" t="n">
        <f aca="false">W71</f>
        <v>-21.3230515566104</v>
      </c>
      <c r="X119" s="141" t="n">
        <v>1159</v>
      </c>
      <c r="Y119" s="142" t="n">
        <f aca="false">((V119/1000+1)*0.0112372)/((V119/1000+1)*0.0112372+1)</f>
        <v>0.015963329742556</v>
      </c>
      <c r="Z119" s="142" t="n">
        <f aca="false">((W119/1000+1)*0.0112372)/((W119/1000+1)*0.0112372+1)</f>
        <v>0.0108779573057363</v>
      </c>
      <c r="AA119" s="142" t="n">
        <f aca="false">IF(ISNUMBER(X119),((X119/1000+1)*0.0112372)/((X119/1000+1)*0.0112372+1),"")</f>
        <v>0.0236864549961338</v>
      </c>
      <c r="AB119" s="143" t="n">
        <f aca="false">IF(ISNUMBER(AA119),(Y119-Y115)/(AA119-Y115),"")</f>
        <v>0.399820716805984</v>
      </c>
      <c r="AC119" s="143" t="n">
        <f aca="false">IF(ISNUMBER(AB119),1-AB119,"")</f>
        <v>0.600179283194016</v>
      </c>
      <c r="AD119" s="144" t="n">
        <f aca="false">IF(ISNUMBER(AB119),AB119*T119,"")</f>
        <v>0.232303964465504</v>
      </c>
      <c r="AE119" s="144" t="n">
        <f aca="false">IF(ISNUMBER(AC119),AC119*T119,T119)</f>
        <v>0.348716364649235</v>
      </c>
      <c r="AF119" s="149" t="n">
        <f aca="false">IF(ISNUMBER(AD119),AE119-AE115,"")</f>
        <v>-0.0553172099218287</v>
      </c>
      <c r="AG119" s="145" t="n">
        <f aca="false">IF(ISNUMBER(AD119),U119*AB119,"")</f>
        <v>11.1505902943442</v>
      </c>
      <c r="AH119" s="146" t="n">
        <f aca="false">IF(ISNUMBER(AC119),AC119*U119,U119)</f>
        <v>16.7383855031633</v>
      </c>
      <c r="AI119" s="145" t="n">
        <f aca="false">AH119-AH115</f>
        <v>-2.65522607624777</v>
      </c>
      <c r="AJ119" s="103" t="s">
        <v>366</v>
      </c>
      <c r="AK119" s="136"/>
      <c r="AL119" s="102"/>
      <c r="AM119" s="102"/>
      <c r="AN119" s="147" t="s">
        <v>367</v>
      </c>
      <c r="AO119" s="102"/>
      <c r="AP119" s="102"/>
      <c r="AQ119" s="102"/>
    </row>
    <row r="120" customFormat="false" ht="15" hidden="false" customHeight="false" outlineLevel="0" collapsed="false">
      <c r="A120" s="115" t="s">
        <v>318</v>
      </c>
      <c r="B120" s="0" t="s">
        <v>319</v>
      </c>
      <c r="C120" s="92" t="n">
        <f aca="false">C72</f>
        <v>1</v>
      </c>
      <c r="D120" s="90" t="n">
        <f aca="false">D119</f>
        <v>3</v>
      </c>
      <c r="E120" s="92" t="str">
        <f aca="false">E72</f>
        <v>MC</v>
      </c>
      <c r="F120" s="92" t="n">
        <f aca="false">F72</f>
        <v>4</v>
      </c>
      <c r="G120" s="130" t="s">
        <v>333</v>
      </c>
      <c r="H120" s="130" t="s">
        <v>334</v>
      </c>
      <c r="I120" s="148" t="s">
        <v>335</v>
      </c>
      <c r="J120" s="131" t="n">
        <v>41841</v>
      </c>
      <c r="K120" s="132" t="s">
        <v>430</v>
      </c>
      <c r="L120" s="131" t="n">
        <v>41843</v>
      </c>
      <c r="M120" s="108" t="s">
        <v>431</v>
      </c>
      <c r="N120" s="134" t="n">
        <v>44.6666666666667</v>
      </c>
      <c r="O120" s="134" t="n">
        <v>40</v>
      </c>
      <c r="P120" s="135" t="n">
        <v>0.0756666666666667</v>
      </c>
      <c r="Q120" s="134" t="n">
        <v>351.107825</v>
      </c>
      <c r="R120" s="134" t="n">
        <v>6232.87043269231</v>
      </c>
      <c r="S120" s="136" t="n">
        <f aca="false">R120-Q120</f>
        <v>5881.76260769231</v>
      </c>
      <c r="T120" s="137" t="n">
        <f aca="false">((S120/1000000)*(0.473-P120))*0.8/(0.08206*296)*1000000/(O120*N120)*12</f>
        <v>0.516971935083551</v>
      </c>
      <c r="U120" s="138" t="n">
        <f aca="false">IF(N120&lt;=48,T120* 48,T120* 72)</f>
        <v>24.8146528840105</v>
      </c>
      <c r="V120" s="139" t="n">
        <v>491.89519842188</v>
      </c>
      <c r="W120" s="150" t="n">
        <f aca="false">W72</f>
        <v>-21.3230515566104</v>
      </c>
      <c r="X120" s="141" t="n">
        <v>1159</v>
      </c>
      <c r="Y120" s="142" t="n">
        <f aca="false">((V120/1000+1)*0.0112372)/((V120/1000+1)*0.0112372+1)</f>
        <v>0.0164883028650133</v>
      </c>
      <c r="Z120" s="142" t="n">
        <f aca="false">((W120/1000+1)*0.0112372)/((W120/1000+1)*0.0112372+1)</f>
        <v>0.0108779573057363</v>
      </c>
      <c r="AA120" s="142" t="n">
        <f aca="false">IF(ISNUMBER(X120),((X120/1000+1)*0.0112372)/((X120/1000+1)*0.0112372+1),"")</f>
        <v>0.0236864549961338</v>
      </c>
      <c r="AB120" s="143" t="n">
        <f aca="false">IF(ISNUMBER(AA120),(Y120-Y116)/(AA120-Y116),"")</f>
        <v>0.439673569981096</v>
      </c>
      <c r="AC120" s="143" t="n">
        <f aca="false">IF(ISNUMBER(AB120),1-AB120,"")</f>
        <v>0.560326430018904</v>
      </c>
      <c r="AD120" s="144" t="n">
        <f aca="false">IF(ISNUMBER(AB120),AB120*T120,"")</f>
        <v>0.22729889627822</v>
      </c>
      <c r="AE120" s="144" t="n">
        <f aca="false">IF(ISNUMBER(AC120),AC120*T120,T120)</f>
        <v>0.289673038805331</v>
      </c>
      <c r="AF120" s="149" t="n">
        <f aca="false">IF(ISNUMBER(AD120),AE120-AE116,"")</f>
        <v>0.00755290589881902</v>
      </c>
      <c r="AG120" s="145" t="n">
        <f aca="false">IF(ISNUMBER(AD120),U120*AB120,"")</f>
        <v>10.9103470213546</v>
      </c>
      <c r="AH120" s="146" t="n">
        <f aca="false">IF(ISNUMBER(AC120),AC120*U120,U120)</f>
        <v>13.9043058626559</v>
      </c>
      <c r="AI120" s="145" t="n">
        <f aca="false">AH120-AH116</f>
        <v>0.362539483143316</v>
      </c>
      <c r="AJ120" s="103" t="s">
        <v>368</v>
      </c>
      <c r="AK120" s="136"/>
      <c r="AL120" s="102"/>
      <c r="AM120" s="102"/>
      <c r="AN120" s="147" t="s">
        <v>369</v>
      </c>
      <c r="AO120" s="102"/>
      <c r="AP120" s="102"/>
      <c r="AQ120" s="102"/>
    </row>
    <row r="121" customFormat="false" ht="15" hidden="false" customHeight="false" outlineLevel="0" collapsed="false">
      <c r="A121" s="115" t="s">
        <v>318</v>
      </c>
      <c r="B121" s="0" t="s">
        <v>319</v>
      </c>
      <c r="C121" s="92" t="n">
        <f aca="false">C73</f>
        <v>1</v>
      </c>
      <c r="D121" s="90" t="n">
        <f aca="false">D120</f>
        <v>3</v>
      </c>
      <c r="E121" s="92" t="str">
        <f aca="false">E73</f>
        <v>MC</v>
      </c>
      <c r="F121" s="92" t="n">
        <f aca="false">F73</f>
        <v>1</v>
      </c>
      <c r="G121" s="130" t="s">
        <v>344</v>
      </c>
      <c r="H121" s="130" t="s">
        <v>334</v>
      </c>
      <c r="I121" s="130" t="n">
        <v>10</v>
      </c>
      <c r="J121" s="131" t="n">
        <v>41841</v>
      </c>
      <c r="K121" s="132" t="s">
        <v>430</v>
      </c>
      <c r="L121" s="131" t="n">
        <v>41843</v>
      </c>
      <c r="M121" s="108" t="s">
        <v>431</v>
      </c>
      <c r="N121" s="134" t="n">
        <v>44.6666666666667</v>
      </c>
      <c r="O121" s="134" t="n">
        <v>40</v>
      </c>
      <c r="P121" s="135" t="n">
        <v>0.0756666666666667</v>
      </c>
      <c r="Q121" s="134" t="n">
        <v>351.107825</v>
      </c>
      <c r="R121" s="134" t="n">
        <v>10253.3204326923</v>
      </c>
      <c r="S121" s="136" t="n">
        <f aca="false">R121-Q121</f>
        <v>9902.21260769231</v>
      </c>
      <c r="T121" s="137" t="n">
        <f aca="false">((S121/1000000)*(0.473-P121))*0.8/(0.08206*296)*1000000/(O121*N121)*12</f>
        <v>0.87034556728156</v>
      </c>
      <c r="U121" s="138" t="n">
        <f aca="false">IF(N121&lt;=48,T121* 48,T121* 72)</f>
        <v>41.7765872295149</v>
      </c>
      <c r="V121" s="139" t="n">
        <v>354.406212507974</v>
      </c>
      <c r="W121" s="150" t="n">
        <f aca="false">W73</f>
        <v>-21.3230515566104</v>
      </c>
      <c r="X121" s="141" t="n">
        <v>1159</v>
      </c>
      <c r="Y121" s="142" t="n">
        <f aca="false">((V121/1000+1)*0.0112372)/((V121/1000+1)*0.0112372+1)</f>
        <v>0.0149915658542768</v>
      </c>
      <c r="Z121" s="142" t="n">
        <f aca="false">((W121/1000+1)*0.0112372)/((W121/1000+1)*0.0112372+1)</f>
        <v>0.0108779573057363</v>
      </c>
      <c r="AA121" s="142" t="n">
        <f aca="false">IF(ISNUMBER(X121),((X121/1000+1)*0.0112372)/((X121/1000+1)*0.0112372+1),"")</f>
        <v>0.0236864549961338</v>
      </c>
      <c r="AB121" s="143" t="n">
        <f aca="false">IF(ISNUMBER(AA121),(Y121-Y113)/(AA121-Y113),"")</f>
        <v>0.326413870570455</v>
      </c>
      <c r="AC121" s="143" t="n">
        <f aca="false">IF(ISNUMBER(AB121),1-AB121,"")</f>
        <v>0.673586129429545</v>
      </c>
      <c r="AD121" s="144" t="n">
        <f aca="false">IF(ISNUMBER(AB121),AB121*T121,"")</f>
        <v>0.284092865350213</v>
      </c>
      <c r="AE121" s="144" t="n">
        <f aca="false">IF(ISNUMBER(AC121),AC121*T121,T121)</f>
        <v>0.586252701931348</v>
      </c>
      <c r="AF121" s="149" t="n">
        <f aca="false">IF(ISNUMBER(AD121),AE121-AE113,"")</f>
        <v>-0.125702294376111</v>
      </c>
      <c r="AG121" s="145" t="n">
        <f aca="false">IF(ISNUMBER(AD121),U121*AB121,"")</f>
        <v>13.6364575368102</v>
      </c>
      <c r="AH121" s="146" t="n">
        <f aca="false">IF(ISNUMBER(AC121),AC121*U121,U121)</f>
        <v>28.1401296927047</v>
      </c>
      <c r="AI121" s="145" t="n">
        <f aca="false">AH121-AH113</f>
        <v>-6.03371013005335</v>
      </c>
      <c r="AJ121" s="103" t="s">
        <v>370</v>
      </c>
      <c r="AK121" s="136"/>
      <c r="AL121" s="102"/>
      <c r="AM121" s="102"/>
      <c r="AN121" s="147" t="s">
        <v>371</v>
      </c>
      <c r="AO121" s="102"/>
      <c r="AP121" s="102"/>
      <c r="AQ121" s="102"/>
    </row>
    <row r="122" customFormat="false" ht="15" hidden="false" customHeight="false" outlineLevel="0" collapsed="false">
      <c r="A122" s="115" t="s">
        <v>318</v>
      </c>
      <c r="B122" s="0" t="s">
        <v>319</v>
      </c>
      <c r="C122" s="92" t="n">
        <f aca="false">C74</f>
        <v>1</v>
      </c>
      <c r="D122" s="90" t="n">
        <f aca="false">D121</f>
        <v>3</v>
      </c>
      <c r="E122" s="92" t="str">
        <f aca="false">E74</f>
        <v>MC</v>
      </c>
      <c r="F122" s="92" t="n">
        <f aca="false">F74</f>
        <v>2</v>
      </c>
      <c r="G122" s="130" t="s">
        <v>344</v>
      </c>
      <c r="H122" s="130" t="s">
        <v>334</v>
      </c>
      <c r="I122" s="130" t="n">
        <v>10</v>
      </c>
      <c r="J122" s="131" t="n">
        <v>41841</v>
      </c>
      <c r="K122" s="132" t="s">
        <v>430</v>
      </c>
      <c r="L122" s="131" t="n">
        <v>41843</v>
      </c>
      <c r="M122" s="108" t="s">
        <v>431</v>
      </c>
      <c r="N122" s="134" t="n">
        <v>44.6666666666667</v>
      </c>
      <c r="O122" s="134" t="n">
        <v>40</v>
      </c>
      <c r="P122" s="135" t="n">
        <v>0.0756666666666667</v>
      </c>
      <c r="Q122" s="134" t="n">
        <v>351.107825</v>
      </c>
      <c r="R122" s="134" t="n">
        <v>6590.78918269231</v>
      </c>
      <c r="S122" s="136" t="n">
        <f aca="false">R122-Q122</f>
        <v>6239.68135769231</v>
      </c>
      <c r="T122" s="137" t="n">
        <f aca="false">((S122/1000000)*(0.473-P122))*0.8/(0.08206*296)*1000000/(O122*N122)*12</f>
        <v>0.548430863491882</v>
      </c>
      <c r="U122" s="138" t="n">
        <f aca="false">IF(N122&lt;=48,T122* 48,T122* 72)</f>
        <v>26.3246814476103</v>
      </c>
      <c r="V122" s="139" t="n">
        <v>479.638089173878</v>
      </c>
      <c r="W122" s="150" t="n">
        <f aca="false">W74</f>
        <v>-21.3230515566104</v>
      </c>
      <c r="X122" s="141" t="n">
        <v>1159</v>
      </c>
      <c r="Y122" s="142" t="n">
        <f aca="false">((V122/1000+1)*0.0112372)/((V122/1000+1)*0.0112372+1)</f>
        <v>0.0163550538332658</v>
      </c>
      <c r="Z122" s="142" t="n">
        <f aca="false">((W122/1000+1)*0.0112372)/((W122/1000+1)*0.0112372+1)</f>
        <v>0.0108779573057363</v>
      </c>
      <c r="AA122" s="142" t="n">
        <f aca="false">IF(ISNUMBER(X122),((X122/1000+1)*0.0112372)/((X122/1000+1)*0.0112372+1),"")</f>
        <v>0.0236864549961338</v>
      </c>
      <c r="AB122" s="143" t="n">
        <f aca="false">IF(ISNUMBER(AA122),(Y122-Y114)/(AA122-Y114),"")</f>
        <v>0.429771644942532</v>
      </c>
      <c r="AC122" s="143" t="n">
        <f aca="false">IF(ISNUMBER(AB122),1-AB122,"")</f>
        <v>0.570228355057468</v>
      </c>
      <c r="AD122" s="144" t="n">
        <f aca="false">IF(ISNUMBER(AB122),AB122*T122,"")</f>
        <v>0.235700034340159</v>
      </c>
      <c r="AE122" s="144" t="n">
        <f aca="false">IF(ISNUMBER(AC122),AC122*T122,T122)</f>
        <v>0.312730829151722</v>
      </c>
      <c r="AF122" s="149" t="n">
        <f aca="false">IF(ISNUMBER(AD122),AE122-AE114,"")</f>
        <v>-0.0754521522279059</v>
      </c>
      <c r="AG122" s="145" t="n">
        <f aca="false">IF(ISNUMBER(AD122),U122*AB122,"")</f>
        <v>11.3136016483276</v>
      </c>
      <c r="AH122" s="146" t="n">
        <f aca="false">IF(ISNUMBER(AC122),AC122*U122,U122)</f>
        <v>15.0110797992827</v>
      </c>
      <c r="AI122" s="145" t="n">
        <f aca="false">AH122-AH114</f>
        <v>-3.62170330693948</v>
      </c>
      <c r="AJ122" s="103" t="s">
        <v>372</v>
      </c>
      <c r="AK122" s="136"/>
      <c r="AL122" s="102"/>
      <c r="AM122" s="102"/>
      <c r="AN122" s="147" t="s">
        <v>373</v>
      </c>
      <c r="AO122" s="102"/>
      <c r="AP122" s="102"/>
      <c r="AQ122" s="102"/>
    </row>
    <row r="123" customFormat="false" ht="15" hidden="false" customHeight="false" outlineLevel="0" collapsed="false">
      <c r="A123" s="115" t="s">
        <v>318</v>
      </c>
      <c r="B123" s="0" t="s">
        <v>319</v>
      </c>
      <c r="C123" s="92" t="n">
        <f aca="false">C75</f>
        <v>1</v>
      </c>
      <c r="D123" s="90" t="n">
        <f aca="false">D122</f>
        <v>3</v>
      </c>
      <c r="E123" s="92" t="str">
        <f aca="false">E75</f>
        <v>MC</v>
      </c>
      <c r="F123" s="92" t="n">
        <f aca="false">F75</f>
        <v>3</v>
      </c>
      <c r="G123" s="130" t="s">
        <v>344</v>
      </c>
      <c r="H123" s="130" t="s">
        <v>334</v>
      </c>
      <c r="I123" s="130" t="n">
        <v>10</v>
      </c>
      <c r="J123" s="131" t="n">
        <v>41841</v>
      </c>
      <c r="K123" s="132" t="s">
        <v>430</v>
      </c>
      <c r="L123" s="131" t="n">
        <v>41843</v>
      </c>
      <c r="M123" s="108" t="s">
        <v>431</v>
      </c>
      <c r="N123" s="134" t="n">
        <v>44.6666666666667</v>
      </c>
      <c r="O123" s="134" t="n">
        <v>40</v>
      </c>
      <c r="P123" s="135" t="n">
        <v>0.0756666666666667</v>
      </c>
      <c r="Q123" s="134" t="n">
        <v>351.107825</v>
      </c>
      <c r="R123" s="134" t="n">
        <v>6387.35168269231</v>
      </c>
      <c r="S123" s="136" t="n">
        <f aca="false">R123-Q123</f>
        <v>6036.24385769231</v>
      </c>
      <c r="T123" s="137" t="n">
        <f aca="false">((S123/1000000)*(0.473-P123))*0.8/(0.08206*296)*1000000/(O123*N123)*12</f>
        <v>0.530549917751906</v>
      </c>
      <c r="U123" s="138" t="n">
        <f aca="false">IF(N123&lt;=48,T123* 48,T123* 72)</f>
        <v>25.4663960520915</v>
      </c>
      <c r="V123" s="139" t="n">
        <v>487.357062977184</v>
      </c>
      <c r="W123" s="150" t="n">
        <f aca="false">W75</f>
        <v>-21.3230515566104</v>
      </c>
      <c r="X123" s="141" t="n">
        <v>1159</v>
      </c>
      <c r="Y123" s="142" t="n">
        <f aca="false">((V123/1000+1)*0.0112372)/((V123/1000+1)*0.0112372+1)</f>
        <v>0.01643897226411</v>
      </c>
      <c r="Z123" s="142" t="n">
        <f aca="false">((W123/1000+1)*0.0112372)/((W123/1000+1)*0.0112372+1)</f>
        <v>0.0108779573057363</v>
      </c>
      <c r="AA123" s="142" t="n">
        <f aca="false">IF(ISNUMBER(X123),((X123/1000+1)*0.0112372)/((X123/1000+1)*0.0112372+1),"")</f>
        <v>0.0236864549961338</v>
      </c>
      <c r="AB123" s="143" t="n">
        <f aca="false">IF(ISNUMBER(AA123),(Y123-Y115)/(AA123-Y115),"")</f>
        <v>0.436783834490842</v>
      </c>
      <c r="AC123" s="143" t="n">
        <f aca="false">IF(ISNUMBER(AB123),1-AB123,"")</f>
        <v>0.563216165509158</v>
      </c>
      <c r="AD123" s="144" t="n">
        <f aca="false">IF(ISNUMBER(AB123),AB123*T123,"")</f>
        <v>0.231735627464479</v>
      </c>
      <c r="AE123" s="144" t="n">
        <f aca="false">IF(ISNUMBER(AC123),AC123*T123,T123)</f>
        <v>0.298814290287428</v>
      </c>
      <c r="AF123" s="149" t="n">
        <f aca="false">IF(ISNUMBER(AD123),AE123-AE115,"")</f>
        <v>-0.105219284283636</v>
      </c>
      <c r="AG123" s="145" t="n">
        <f aca="false">IF(ISNUMBER(AD123),U123*AB123,"")</f>
        <v>11.123310118295</v>
      </c>
      <c r="AH123" s="146" t="n">
        <f aca="false">IF(ISNUMBER(AC123),AC123*U123,U123)</f>
        <v>14.3430859337965</v>
      </c>
      <c r="AI123" s="145" t="n">
        <f aca="false">AH123-AH115</f>
        <v>-5.05052564561454</v>
      </c>
      <c r="AJ123" s="103" t="s">
        <v>374</v>
      </c>
      <c r="AK123" s="136"/>
      <c r="AL123" s="102"/>
      <c r="AM123" s="102"/>
      <c r="AN123" s="147" t="s">
        <v>375</v>
      </c>
      <c r="AO123" s="102"/>
      <c r="AP123" s="102"/>
      <c r="AQ123" s="102"/>
    </row>
    <row r="124" customFormat="false" ht="15" hidden="false" customHeight="false" outlineLevel="0" collapsed="false">
      <c r="A124" s="115" t="s">
        <v>318</v>
      </c>
      <c r="B124" s="0" t="s">
        <v>319</v>
      </c>
      <c r="C124" s="92" t="n">
        <f aca="false">C76</f>
        <v>1</v>
      </c>
      <c r="D124" s="90" t="n">
        <f aca="false">D123</f>
        <v>3</v>
      </c>
      <c r="E124" s="92" t="str">
        <f aca="false">E76</f>
        <v>MC</v>
      </c>
      <c r="F124" s="92" t="n">
        <f aca="false">F76</f>
        <v>4</v>
      </c>
      <c r="G124" s="130" t="s">
        <v>344</v>
      </c>
      <c r="H124" s="130" t="s">
        <v>334</v>
      </c>
      <c r="I124" s="130" t="n">
        <v>10</v>
      </c>
      <c r="J124" s="131" t="n">
        <v>41841</v>
      </c>
      <c r="K124" s="132" t="s">
        <v>430</v>
      </c>
      <c r="L124" s="131" t="n">
        <v>41843</v>
      </c>
      <c r="M124" s="108" t="s">
        <v>431</v>
      </c>
      <c r="N124" s="134" t="n">
        <v>44.6666666666667</v>
      </c>
      <c r="O124" s="134" t="n">
        <v>40</v>
      </c>
      <c r="P124" s="135" t="n">
        <v>0.0756666666666667</v>
      </c>
      <c r="Q124" s="134" t="n">
        <v>351.107825</v>
      </c>
      <c r="R124" s="134" t="n">
        <v>6186.67043269231</v>
      </c>
      <c r="S124" s="136" t="n">
        <f aca="false">R124-Q124</f>
        <v>5835.56260769231</v>
      </c>
      <c r="T124" s="137" t="n">
        <f aca="false">((S124/1000000)*(0.473-P124))*0.8/(0.08206*296)*1000000/(O124*N124)*12</f>
        <v>0.512911229986473</v>
      </c>
      <c r="U124" s="138" t="n">
        <f aca="false">IF(N124&lt;=48,T124* 48,T124* 72)</f>
        <v>24.6197390393507</v>
      </c>
      <c r="V124" s="139" t="n">
        <v>536.660334843294</v>
      </c>
      <c r="W124" s="150" t="n">
        <f aca="false">W76</f>
        <v>-21.3230515566104</v>
      </c>
      <c r="X124" s="141" t="n">
        <v>1159</v>
      </c>
      <c r="Y124" s="142" t="n">
        <f aca="false">((V124/1000+1)*0.0112372)/((V124/1000+1)*0.0112372+1)</f>
        <v>0.0169746454197456</v>
      </c>
      <c r="Z124" s="142" t="n">
        <f aca="false">((W124/1000+1)*0.0112372)/((W124/1000+1)*0.0112372+1)</f>
        <v>0.0108779573057363</v>
      </c>
      <c r="AA124" s="142" t="n">
        <f aca="false">IF(ISNUMBER(X124),((X124/1000+1)*0.0112372)/((X124/1000+1)*0.0112372+1),"")</f>
        <v>0.0236864549961338</v>
      </c>
      <c r="AB124" s="143" t="n">
        <f aca="false">IF(ISNUMBER(AA124),(Y124-Y116)/(AA124-Y116),"")</f>
        <v>0.47753197898599</v>
      </c>
      <c r="AC124" s="143" t="n">
        <f aca="false">IF(ISNUMBER(AB124),1-AB124,"")</f>
        <v>0.52246802101401</v>
      </c>
      <c r="AD124" s="144" t="n">
        <f aca="false">IF(ISNUMBER(AB124),AB124*T124,"")</f>
        <v>0.244931514699579</v>
      </c>
      <c r="AE124" s="144" t="n">
        <f aca="false">IF(ISNUMBER(AC124),AC124*T124,T124)</f>
        <v>0.267979715286894</v>
      </c>
      <c r="AF124" s="149" t="n">
        <f aca="false">IF(ISNUMBER(AD124),AE124-AE116,"")</f>
        <v>-0.0141404176196177</v>
      </c>
      <c r="AG124" s="145" t="n">
        <f aca="false">IF(ISNUMBER(AD124),U124*AB124,"")</f>
        <v>11.7567127055798</v>
      </c>
      <c r="AH124" s="146" t="n">
        <f aca="false">IF(ISNUMBER(AC124),AC124*U124,U124)</f>
        <v>12.8630263337709</v>
      </c>
      <c r="AI124" s="145" t="n">
        <f aca="false">AH124-AH116</f>
        <v>-0.67874004574165</v>
      </c>
      <c r="AJ124" s="103" t="s">
        <v>376</v>
      </c>
      <c r="AK124" s="136"/>
      <c r="AL124" s="102"/>
      <c r="AM124" s="102"/>
      <c r="AN124" s="147" t="s">
        <v>377</v>
      </c>
      <c r="AO124" s="102"/>
      <c r="AP124" s="102"/>
      <c r="AQ124" s="102"/>
    </row>
    <row r="125" customFormat="false" ht="15" hidden="false" customHeight="false" outlineLevel="0" collapsed="false">
      <c r="A125" s="115" t="s">
        <v>318</v>
      </c>
      <c r="B125" s="0" t="s">
        <v>319</v>
      </c>
      <c r="C125" s="92" t="n">
        <f aca="false">C77</f>
        <v>1</v>
      </c>
      <c r="D125" s="90" t="n">
        <f aca="false">D124</f>
        <v>3</v>
      </c>
      <c r="E125" s="92" t="str">
        <f aca="false">E77</f>
        <v>PJ</v>
      </c>
      <c r="F125" s="92" t="n">
        <f aca="false">F77</f>
        <v>1</v>
      </c>
      <c r="G125" s="130" t="s">
        <v>321</v>
      </c>
      <c r="H125" s="130" t="s">
        <v>322</v>
      </c>
      <c r="I125" s="130" t="s">
        <v>322</v>
      </c>
      <c r="J125" s="131" t="n">
        <v>41841</v>
      </c>
      <c r="K125" s="132" t="s">
        <v>430</v>
      </c>
      <c r="L125" s="131" t="n">
        <v>41843</v>
      </c>
      <c r="M125" s="108" t="s">
        <v>431</v>
      </c>
      <c r="N125" s="134" t="n">
        <v>44.6666666666667</v>
      </c>
      <c r="O125" s="134" t="n">
        <v>40</v>
      </c>
      <c r="P125" s="135" t="n">
        <v>0.04875</v>
      </c>
      <c r="Q125" s="134" t="n">
        <v>351.107825</v>
      </c>
      <c r="R125" s="134" t="n">
        <v>2910.00507653846</v>
      </c>
      <c r="S125" s="136" t="n">
        <f aca="false">R125-Q125</f>
        <v>2558.89725153846</v>
      </c>
      <c r="T125" s="137" t="n">
        <f aca="false">((S125/1000000)*(0.473-P125))*0.8/(0.08206*296)*1000000/(O125*N125)*12</f>
        <v>0.240148110093263</v>
      </c>
      <c r="U125" s="138" t="n">
        <f aca="false">IF(N125&lt;=48,T125* 48,T125* 72)</f>
        <v>11.5271092844766</v>
      </c>
      <c r="V125" s="139" t="n">
        <v>-22.3101529418479</v>
      </c>
      <c r="W125" s="150" t="n">
        <f aca="false">W77</f>
        <v>-18.8575504316435</v>
      </c>
      <c r="X125" s="141" t="s">
        <v>106</v>
      </c>
      <c r="Y125" s="142" t="n">
        <f aca="false">((V125/1000+1)*0.0112372)/((V125/1000+1)*0.0112372+1)</f>
        <v>0.0108671049406038</v>
      </c>
      <c r="Z125" s="142" t="n">
        <f aca="false">((W125/1000+1)*0.0112372)/((W125/1000+1)*0.0112372+1)</f>
        <v>0.0109050624157837</v>
      </c>
      <c r="AA125" s="142" t="str">
        <f aca="false">IF(ISNUMBER(X125),((X125/1000+1)*0.0112372)/((X125/1000+1)*0.0112372+1),"")</f>
        <v/>
      </c>
      <c r="AB125" s="143" t="str">
        <f aca="false">IF(ISNUMBER(AA125),(Y125-Z125)/(AA125-Z125),"")</f>
        <v/>
      </c>
      <c r="AC125" s="143" t="str">
        <f aca="false">IF(ISNUMBER(AB125),1-AB125,"")</f>
        <v/>
      </c>
      <c r="AD125" s="144" t="str">
        <f aca="false">IF(ISNUMBER(AB125),AB125*T125,"")</f>
        <v/>
      </c>
      <c r="AE125" s="144" t="n">
        <f aca="false">IF(ISNUMBER(AC125),AC125*T125,T125)</f>
        <v>0.240148110093263</v>
      </c>
      <c r="AF125" s="102"/>
      <c r="AG125" s="145" t="str">
        <f aca="false">IF(ISNUMBER(AD125),U125*AB125,"")</f>
        <v/>
      </c>
      <c r="AH125" s="146" t="n">
        <f aca="false">IF(ISNUMBER(AC125),AC125*U125,U125)</f>
        <v>11.5271092844766</v>
      </c>
      <c r="AI125" s="102"/>
      <c r="AJ125" s="103" t="s">
        <v>379</v>
      </c>
      <c r="AK125" s="136"/>
      <c r="AL125" s="102"/>
      <c r="AM125" s="102"/>
      <c r="AN125" s="147" t="s">
        <v>380</v>
      </c>
      <c r="AO125" s="102"/>
      <c r="AP125" s="102"/>
      <c r="AQ125" s="102"/>
    </row>
    <row r="126" customFormat="false" ht="15" hidden="false" customHeight="false" outlineLevel="0" collapsed="false">
      <c r="A126" s="115" t="s">
        <v>318</v>
      </c>
      <c r="B126" s="0" t="s">
        <v>319</v>
      </c>
      <c r="C126" s="92" t="n">
        <f aca="false">C78</f>
        <v>1</v>
      </c>
      <c r="D126" s="90" t="n">
        <f aca="false">D125</f>
        <v>3</v>
      </c>
      <c r="E126" s="92" t="str">
        <f aca="false">E78</f>
        <v>PJ</v>
      </c>
      <c r="F126" s="92" t="n">
        <f aca="false">F78</f>
        <v>2</v>
      </c>
      <c r="G126" s="130" t="s">
        <v>321</v>
      </c>
      <c r="H126" s="130" t="s">
        <v>322</v>
      </c>
      <c r="I126" s="130" t="s">
        <v>322</v>
      </c>
      <c r="J126" s="131" t="n">
        <v>41841</v>
      </c>
      <c r="K126" s="132" t="s">
        <v>430</v>
      </c>
      <c r="L126" s="131" t="n">
        <v>41843</v>
      </c>
      <c r="M126" s="108" t="s">
        <v>431</v>
      </c>
      <c r="N126" s="134" t="n">
        <v>44.6666666666667</v>
      </c>
      <c r="O126" s="134" t="n">
        <v>40</v>
      </c>
      <c r="P126" s="135" t="n">
        <v>0.04875</v>
      </c>
      <c r="Q126" s="134" t="n">
        <v>351.107825</v>
      </c>
      <c r="R126" s="134" t="n">
        <v>3258.88287653846</v>
      </c>
      <c r="S126" s="136" t="n">
        <f aca="false">R126-Q126</f>
        <v>2907.77505153846</v>
      </c>
      <c r="T126" s="137" t="n">
        <f aca="false">((S126/1000000)*(0.473-P126))*0.8/(0.08206*296)*1000000/(O126*N126)*12</f>
        <v>0.272889692145112</v>
      </c>
      <c r="U126" s="138" t="n">
        <f aca="false">IF(N126&lt;=48,T126* 48,T126* 72)</f>
        <v>13.0987052229654</v>
      </c>
      <c r="V126" s="139" t="n">
        <v>-17.6434033969038</v>
      </c>
      <c r="W126" s="150" t="n">
        <f aca="false">W78</f>
        <v>-18.8575504316435</v>
      </c>
      <c r="X126" s="141" t="s">
        <v>106</v>
      </c>
      <c r="Y126" s="142" t="n">
        <f aca="false">((V126/1000+1)*0.0112372)/((V126/1000+1)*0.0112372+1)</f>
        <v>0.0109184099023203</v>
      </c>
      <c r="Z126" s="142" t="n">
        <f aca="false">((W126/1000+1)*0.0112372)/((W126/1000+1)*0.0112372+1)</f>
        <v>0.0109050624157837</v>
      </c>
      <c r="AA126" s="142" t="str">
        <f aca="false">IF(ISNUMBER(X126),((X126/1000+1)*0.0112372)/((X126/1000+1)*0.0112372+1),"")</f>
        <v/>
      </c>
      <c r="AB126" s="143" t="str">
        <f aca="false">IF(ISNUMBER(AA126),(Y126-Z126)/(AA126-Z126),"")</f>
        <v/>
      </c>
      <c r="AC126" s="143" t="str">
        <f aca="false">IF(ISNUMBER(AB126),1-AB126,"")</f>
        <v/>
      </c>
      <c r="AD126" s="144" t="str">
        <f aca="false">IF(ISNUMBER(AB126),AB126*T126,"")</f>
        <v/>
      </c>
      <c r="AE126" s="144" t="n">
        <f aca="false">IF(ISNUMBER(AC126),AC126*T126,T126)</f>
        <v>0.272889692145112</v>
      </c>
      <c r="AF126" s="102"/>
      <c r="AG126" s="145" t="str">
        <f aca="false">IF(ISNUMBER(AD126),U126*AB126,"")</f>
        <v/>
      </c>
      <c r="AH126" s="146" t="n">
        <f aca="false">IF(ISNUMBER(AC126),AC126*U126,U126)</f>
        <v>13.0987052229654</v>
      </c>
      <c r="AI126" s="102"/>
      <c r="AJ126" s="103" t="s">
        <v>381</v>
      </c>
      <c r="AK126" s="136"/>
      <c r="AL126" s="102"/>
      <c r="AM126" s="102"/>
      <c r="AN126" s="147" t="s">
        <v>382</v>
      </c>
      <c r="AO126" s="102"/>
      <c r="AP126" s="102"/>
      <c r="AQ126" s="102"/>
    </row>
    <row r="127" customFormat="false" ht="15" hidden="false" customHeight="false" outlineLevel="0" collapsed="false">
      <c r="A127" s="115" t="s">
        <v>318</v>
      </c>
      <c r="B127" s="0" t="s">
        <v>319</v>
      </c>
      <c r="C127" s="92" t="n">
        <f aca="false">C79</f>
        <v>1</v>
      </c>
      <c r="D127" s="90" t="n">
        <f aca="false">D126</f>
        <v>3</v>
      </c>
      <c r="E127" s="92" t="str">
        <f aca="false">E79</f>
        <v>PJ</v>
      </c>
      <c r="F127" s="92" t="n">
        <f aca="false">F79</f>
        <v>3</v>
      </c>
      <c r="G127" s="130" t="s">
        <v>321</v>
      </c>
      <c r="H127" s="130" t="s">
        <v>322</v>
      </c>
      <c r="I127" s="130" t="s">
        <v>322</v>
      </c>
      <c r="J127" s="131" t="n">
        <v>41841</v>
      </c>
      <c r="K127" s="132" t="s">
        <v>430</v>
      </c>
      <c r="L127" s="131" t="n">
        <v>41843</v>
      </c>
      <c r="M127" s="108" t="s">
        <v>431</v>
      </c>
      <c r="N127" s="134" t="n">
        <v>44.6666666666667</v>
      </c>
      <c r="O127" s="134" t="n">
        <v>40</v>
      </c>
      <c r="P127" s="135" t="n">
        <v>0.04875</v>
      </c>
      <c r="Q127" s="134" t="n">
        <v>351.107825</v>
      </c>
      <c r="R127" s="134" t="n">
        <v>2951.91429653846</v>
      </c>
      <c r="S127" s="136" t="n">
        <f aca="false">R127-Q127</f>
        <v>2600.80647153846</v>
      </c>
      <c r="T127" s="137" t="n">
        <f aca="false">((S127/1000000)*(0.473-P127))*0.8/(0.08206*296)*1000000/(O127*N127)*12</f>
        <v>0.244081218377479</v>
      </c>
      <c r="U127" s="138" t="n">
        <f aca="false">IF(N127&lt;=48,T127* 48,T127* 72)</f>
        <v>11.715898482119</v>
      </c>
      <c r="V127" s="139" t="n">
        <v>-17.1581026357728</v>
      </c>
      <c r="W127" s="150" t="n">
        <f aca="false">W79</f>
        <v>-18.8575504316435</v>
      </c>
      <c r="X127" s="141" t="s">
        <v>106</v>
      </c>
      <c r="Y127" s="142" t="n">
        <f aca="false">((V127/1000+1)*0.0112372)/((V127/1000+1)*0.0112372+1)</f>
        <v>0.0109237448599814</v>
      </c>
      <c r="Z127" s="142" t="n">
        <f aca="false">((W127/1000+1)*0.0112372)/((W127/1000+1)*0.0112372+1)</f>
        <v>0.0109050624157837</v>
      </c>
      <c r="AA127" s="142" t="str">
        <f aca="false">IF(ISNUMBER(X127),((X127/1000+1)*0.0112372)/((X127/1000+1)*0.0112372+1),"")</f>
        <v/>
      </c>
      <c r="AB127" s="143" t="str">
        <f aca="false">IF(ISNUMBER(AA127),(Y127-Z127)/(AA127-Z127),"")</f>
        <v/>
      </c>
      <c r="AC127" s="143" t="str">
        <f aca="false">IF(ISNUMBER(AB127),1-AB127,"")</f>
        <v/>
      </c>
      <c r="AD127" s="144" t="str">
        <f aca="false">IF(ISNUMBER(AB127),AB127*T127,"")</f>
        <v/>
      </c>
      <c r="AE127" s="144" t="n">
        <f aca="false">IF(ISNUMBER(AC127),AC127*T127,T127)</f>
        <v>0.244081218377479</v>
      </c>
      <c r="AF127" s="102"/>
      <c r="AG127" s="145" t="str">
        <f aca="false">IF(ISNUMBER(AD127),U127*AB127,"")</f>
        <v/>
      </c>
      <c r="AH127" s="146" t="n">
        <f aca="false">IF(ISNUMBER(AC127),AC127*U127,U127)</f>
        <v>11.715898482119</v>
      </c>
      <c r="AI127" s="102"/>
      <c r="AJ127" s="103" t="s">
        <v>383</v>
      </c>
      <c r="AK127" s="136"/>
      <c r="AL127" s="102"/>
      <c r="AM127" s="102"/>
      <c r="AN127" s="147" t="s">
        <v>384</v>
      </c>
      <c r="AO127" s="102"/>
      <c r="AP127" s="102"/>
      <c r="AQ127" s="102"/>
    </row>
    <row r="128" customFormat="false" ht="15" hidden="false" customHeight="false" outlineLevel="0" collapsed="false">
      <c r="A128" s="115" t="s">
        <v>318</v>
      </c>
      <c r="B128" s="0" t="s">
        <v>319</v>
      </c>
      <c r="C128" s="92" t="n">
        <f aca="false">C80</f>
        <v>1</v>
      </c>
      <c r="D128" s="90" t="n">
        <f aca="false">D127</f>
        <v>3</v>
      </c>
      <c r="E128" s="92" t="str">
        <f aca="false">E80</f>
        <v>PJ</v>
      </c>
      <c r="F128" s="92" t="n">
        <f aca="false">F80</f>
        <v>4</v>
      </c>
      <c r="G128" s="130" t="s">
        <v>321</v>
      </c>
      <c r="H128" s="130" t="s">
        <v>322</v>
      </c>
      <c r="I128" s="130" t="s">
        <v>322</v>
      </c>
      <c r="J128" s="131" t="n">
        <v>41841</v>
      </c>
      <c r="K128" s="132" t="s">
        <v>430</v>
      </c>
      <c r="L128" s="131" t="n">
        <v>41843</v>
      </c>
      <c r="M128" s="108" t="s">
        <v>431</v>
      </c>
      <c r="N128" s="134" t="n">
        <v>44.6666666666667</v>
      </c>
      <c r="O128" s="134" t="n">
        <v>40</v>
      </c>
      <c r="P128" s="135" t="n">
        <v>0.04875</v>
      </c>
      <c r="Q128" s="134" t="n">
        <v>351.107825</v>
      </c>
      <c r="R128" s="134" t="n">
        <v>2703.75027653846</v>
      </c>
      <c r="S128" s="136" t="n">
        <f aca="false">R128-Q128</f>
        <v>2352.64245153846</v>
      </c>
      <c r="T128" s="137" t="n">
        <f aca="false">((S128/1000000)*(0.473-P128))*0.8/(0.08206*296)*1000000/(O128*N128)*12</f>
        <v>0.22079145152173</v>
      </c>
      <c r="U128" s="138" t="n">
        <f aca="false">IF(N128&lt;=48,T128* 48,T128* 72)</f>
        <v>10.5979896730431</v>
      </c>
      <c r="V128" s="139" t="n">
        <v>-19.1153377319703</v>
      </c>
      <c r="W128" s="150" t="n">
        <f aca="false">W80</f>
        <v>-18.8575504316435</v>
      </c>
      <c r="X128" s="141" t="s">
        <v>106</v>
      </c>
      <c r="Y128" s="142" t="n">
        <f aca="false">((V128/1000+1)*0.0112372)/((V128/1000+1)*0.0112372+1)</f>
        <v>0.0109022284354552</v>
      </c>
      <c r="Z128" s="142" t="n">
        <f aca="false">((W128/1000+1)*0.0112372)/((W128/1000+1)*0.0112372+1)</f>
        <v>0.0109050624157837</v>
      </c>
      <c r="AA128" s="142" t="str">
        <f aca="false">IF(ISNUMBER(X128),((X128/1000+1)*0.0112372)/((X128/1000+1)*0.0112372+1),"")</f>
        <v/>
      </c>
      <c r="AB128" s="143" t="str">
        <f aca="false">IF(ISNUMBER(AA128),(Y128-Z128)/(AA128-Z128),"")</f>
        <v/>
      </c>
      <c r="AC128" s="143" t="str">
        <f aca="false">IF(ISNUMBER(AB128),1-AB128,"")</f>
        <v/>
      </c>
      <c r="AD128" s="144" t="str">
        <f aca="false">IF(ISNUMBER(AB128),AB128*T128,"")</f>
        <v/>
      </c>
      <c r="AE128" s="144" t="n">
        <f aca="false">IF(ISNUMBER(AC128),AC128*T128,T128)</f>
        <v>0.22079145152173</v>
      </c>
      <c r="AF128" s="102"/>
      <c r="AG128" s="145" t="str">
        <f aca="false">IF(ISNUMBER(AD128),U128*AB128,"")</f>
        <v/>
      </c>
      <c r="AH128" s="146" t="n">
        <f aca="false">IF(ISNUMBER(AC128),AC128*U128,U128)</f>
        <v>10.5979896730431</v>
      </c>
      <c r="AI128" s="102"/>
      <c r="AJ128" s="103" t="s">
        <v>385</v>
      </c>
      <c r="AK128" s="136"/>
      <c r="AL128" s="102"/>
      <c r="AM128" s="102"/>
      <c r="AN128" s="147" t="s">
        <v>386</v>
      </c>
      <c r="AO128" s="102"/>
      <c r="AP128" s="102"/>
      <c r="AQ128" s="102"/>
    </row>
    <row r="129" customFormat="false" ht="15" hidden="false" customHeight="false" outlineLevel="0" collapsed="false">
      <c r="A129" s="115" t="s">
        <v>318</v>
      </c>
      <c r="B129" s="0" t="s">
        <v>319</v>
      </c>
      <c r="C129" s="92" t="n">
        <f aca="false">C81</f>
        <v>1</v>
      </c>
      <c r="D129" s="90" t="n">
        <f aca="false">D128</f>
        <v>3</v>
      </c>
      <c r="E129" s="92" t="str">
        <f aca="false">E81</f>
        <v>PJ</v>
      </c>
      <c r="F129" s="92" t="n">
        <f aca="false">F81</f>
        <v>1</v>
      </c>
      <c r="G129" s="130" t="s">
        <v>333</v>
      </c>
      <c r="H129" s="130" t="s">
        <v>334</v>
      </c>
      <c r="I129" s="148" t="s">
        <v>335</v>
      </c>
      <c r="J129" s="131" t="n">
        <v>41841</v>
      </c>
      <c r="K129" s="132" t="s">
        <v>430</v>
      </c>
      <c r="L129" s="131" t="n">
        <v>41843</v>
      </c>
      <c r="M129" s="108" t="s">
        <v>431</v>
      </c>
      <c r="N129" s="134" t="n">
        <v>44.6666666666667</v>
      </c>
      <c r="O129" s="134" t="n">
        <v>40</v>
      </c>
      <c r="P129" s="135" t="n">
        <v>0.04875</v>
      </c>
      <c r="Q129" s="134" t="n">
        <v>351.107825</v>
      </c>
      <c r="R129" s="134" t="n">
        <v>4691.2688</v>
      </c>
      <c r="S129" s="136" t="n">
        <f aca="false">R129-Q129</f>
        <v>4340.160975</v>
      </c>
      <c r="T129" s="137" t="n">
        <f aca="false">((S129/1000000)*(0.473-P129))*0.8/(0.08206*296)*1000000/(O129*N129)*12</f>
        <v>0.407316649787382</v>
      </c>
      <c r="U129" s="138" t="n">
        <f aca="false">IF(N129&lt;=48,T129* 48,T129* 72)</f>
        <v>19.5511991897943</v>
      </c>
      <c r="V129" s="139" t="n">
        <v>717.796112152259</v>
      </c>
      <c r="W129" s="150" t="n">
        <f aca="false">W81</f>
        <v>-18.8575504316435</v>
      </c>
      <c r="X129" s="141" t="n">
        <v>1159</v>
      </c>
      <c r="Y129" s="142" t="n">
        <f aca="false">((V129/1000+1)*0.0112372)/((V129/1000+1)*0.0112372+1)</f>
        <v>0.0189376606702214</v>
      </c>
      <c r="Z129" s="142" t="n">
        <f aca="false">((W129/1000+1)*0.0112372)/((W129/1000+1)*0.0112372+1)</f>
        <v>0.0109050624157837</v>
      </c>
      <c r="AA129" s="142" t="n">
        <f aca="false">IF(ISNUMBER(X129),((X129/1000+1)*0.0112372)/((X129/1000+1)*0.0112372+1),"")</f>
        <v>0.0236864549961338</v>
      </c>
      <c r="AB129" s="143" t="n">
        <f aca="false">IF(ISNUMBER(AA129),(Y129-Y125)/(AA129-Y125),"")</f>
        <v>0.629560445315723</v>
      </c>
      <c r="AC129" s="143" t="n">
        <f aca="false">IF(ISNUMBER(AB129),1-AB129,"")</f>
        <v>0.370439554684277</v>
      </c>
      <c r="AD129" s="144" t="n">
        <f aca="false">IF(ISNUMBER(AB129),AB129*T129,"")</f>
        <v>0.256430451424652</v>
      </c>
      <c r="AE129" s="144" t="n">
        <f aca="false">IF(ISNUMBER(AC129),AC129*T129,T129)</f>
        <v>0.150886198362729</v>
      </c>
      <c r="AF129" s="149" t="n">
        <f aca="false">IF(ISNUMBER(AD129),AE129-AE125,"")</f>
        <v>-0.0892619117305339</v>
      </c>
      <c r="AG129" s="145" t="n">
        <f aca="false">IF(ISNUMBER(AD129),U129*AB129,"")</f>
        <v>12.3086616683833</v>
      </c>
      <c r="AH129" s="146" t="n">
        <f aca="false">IF(ISNUMBER(AC129),AC129*U129,U129)</f>
        <v>7.24253752141101</v>
      </c>
      <c r="AI129" s="145" t="n">
        <f aca="false">AH129-AH125</f>
        <v>-4.28457176306562</v>
      </c>
      <c r="AJ129" s="103" t="s">
        <v>387</v>
      </c>
      <c r="AK129" s="136"/>
      <c r="AL129" s="102"/>
      <c r="AM129" s="102"/>
      <c r="AN129" s="147" t="s">
        <v>388</v>
      </c>
      <c r="AO129" s="102"/>
      <c r="AP129" s="102"/>
      <c r="AQ129" s="102"/>
    </row>
    <row r="130" customFormat="false" ht="15" hidden="false" customHeight="false" outlineLevel="0" collapsed="false">
      <c r="A130" s="115" t="s">
        <v>318</v>
      </c>
      <c r="B130" s="0" t="s">
        <v>319</v>
      </c>
      <c r="C130" s="92" t="n">
        <f aca="false">C82</f>
        <v>1</v>
      </c>
      <c r="D130" s="90" t="n">
        <f aca="false">D129</f>
        <v>3</v>
      </c>
      <c r="E130" s="92" t="str">
        <f aca="false">E82</f>
        <v>PJ</v>
      </c>
      <c r="F130" s="92" t="n">
        <f aca="false">F82</f>
        <v>2</v>
      </c>
      <c r="G130" s="130" t="s">
        <v>333</v>
      </c>
      <c r="H130" s="130" t="s">
        <v>334</v>
      </c>
      <c r="I130" s="148" t="s">
        <v>335</v>
      </c>
      <c r="J130" s="131" t="n">
        <v>41841</v>
      </c>
      <c r="K130" s="132" t="s">
        <v>430</v>
      </c>
      <c r="L130" s="131" t="n">
        <v>41843</v>
      </c>
      <c r="M130" s="108" t="s">
        <v>431</v>
      </c>
      <c r="N130" s="134" t="n">
        <v>44.6666666666667</v>
      </c>
      <c r="O130" s="134" t="n">
        <v>40</v>
      </c>
      <c r="P130" s="135" t="n">
        <v>0.04875</v>
      </c>
      <c r="Q130" s="134" t="n">
        <v>351.107825</v>
      </c>
      <c r="R130" s="134" t="n">
        <v>5162.60928</v>
      </c>
      <c r="S130" s="136" t="n">
        <f aca="false">R130-Q130</f>
        <v>4811.501455</v>
      </c>
      <c r="T130" s="137" t="n">
        <f aca="false">((S130/1000000)*(0.473-P130))*0.8/(0.08206*296)*1000000/(O130*N130)*12</f>
        <v>0.451551143929106</v>
      </c>
      <c r="U130" s="138" t="n">
        <f aca="false">IF(N130&lt;=48,T130* 48,T130* 72)</f>
        <v>21.6744549085971</v>
      </c>
      <c r="V130" s="139" t="n">
        <v>683.25044700889</v>
      </c>
      <c r="W130" s="150" t="n">
        <f aca="false">W82</f>
        <v>-18.8575504316435</v>
      </c>
      <c r="X130" s="141" t="n">
        <v>1159</v>
      </c>
      <c r="Y130" s="142" t="n">
        <f aca="false">((V130/1000+1)*0.0112372)/((V130/1000+1)*0.0112372+1)</f>
        <v>0.0185638856196541</v>
      </c>
      <c r="Z130" s="142" t="n">
        <f aca="false">((W130/1000+1)*0.0112372)/((W130/1000+1)*0.0112372+1)</f>
        <v>0.0109050624157837</v>
      </c>
      <c r="AA130" s="142" t="n">
        <f aca="false">IF(ISNUMBER(X130),((X130/1000+1)*0.0112372)/((X130/1000+1)*0.0112372+1),"")</f>
        <v>0.0236864549961338</v>
      </c>
      <c r="AB130" s="143" t="n">
        <f aca="false">IF(ISNUMBER(AA130),(Y130-Y126)/(AA130-Y126),"")</f>
        <v>0.598797675067603</v>
      </c>
      <c r="AC130" s="143" t="n">
        <f aca="false">IF(ISNUMBER(AB130),1-AB130,"")</f>
        <v>0.401202324932397</v>
      </c>
      <c r="AD130" s="144" t="n">
        <f aca="false">IF(ISNUMBER(AB130),AB130*T130,"")</f>
        <v>0.270387775158865</v>
      </c>
      <c r="AE130" s="144" t="n">
        <f aca="false">IF(ISNUMBER(AC130),AC130*T130,T130)</f>
        <v>0.18116336877024</v>
      </c>
      <c r="AF130" s="149" t="n">
        <f aca="false">IF(ISNUMBER(AD130),AE130-AE126,"")</f>
        <v>-0.0917263233748711</v>
      </c>
      <c r="AG130" s="145" t="n">
        <f aca="false">IF(ISNUMBER(AD130),U130*AB130,"")</f>
        <v>12.9786132076255</v>
      </c>
      <c r="AH130" s="146" t="n">
        <f aca="false">IF(ISNUMBER(AC130),AC130*U130,U130)</f>
        <v>8.69584170097154</v>
      </c>
      <c r="AI130" s="145" t="n">
        <f aca="false">AH130-AH126</f>
        <v>-4.40286352199381</v>
      </c>
      <c r="AJ130" s="103" t="s">
        <v>389</v>
      </c>
      <c r="AK130" s="136"/>
      <c r="AL130" s="102"/>
      <c r="AM130" s="102"/>
      <c r="AN130" s="147" t="s">
        <v>390</v>
      </c>
      <c r="AO130" s="102"/>
      <c r="AP130" s="102"/>
      <c r="AQ130" s="102"/>
    </row>
    <row r="131" customFormat="false" ht="15" hidden="false" customHeight="false" outlineLevel="0" collapsed="false">
      <c r="A131" s="115" t="s">
        <v>318</v>
      </c>
      <c r="B131" s="0" t="s">
        <v>319</v>
      </c>
      <c r="C131" s="92" t="n">
        <f aca="false">C83</f>
        <v>1</v>
      </c>
      <c r="D131" s="90" t="n">
        <f aca="false">D130</f>
        <v>3</v>
      </c>
      <c r="E131" s="92" t="str">
        <f aca="false">E83</f>
        <v>PJ</v>
      </c>
      <c r="F131" s="92" t="n">
        <f aca="false">F83</f>
        <v>3</v>
      </c>
      <c r="G131" s="130" t="s">
        <v>333</v>
      </c>
      <c r="H131" s="130" t="s">
        <v>334</v>
      </c>
      <c r="I131" s="148" t="s">
        <v>335</v>
      </c>
      <c r="J131" s="131" t="n">
        <v>41841</v>
      </c>
      <c r="K131" s="132" t="s">
        <v>430</v>
      </c>
      <c r="L131" s="131" t="n">
        <v>41843</v>
      </c>
      <c r="M131" s="108" t="s">
        <v>431</v>
      </c>
      <c r="N131" s="134" t="n">
        <v>44.6666666666667</v>
      </c>
      <c r="O131" s="134" t="n">
        <v>40</v>
      </c>
      <c r="P131" s="135" t="n">
        <v>0.04875</v>
      </c>
      <c r="Q131" s="134" t="n">
        <v>351.107825</v>
      </c>
      <c r="R131" s="134" t="n">
        <v>4817.9408</v>
      </c>
      <c r="S131" s="136" t="n">
        <f aca="false">R131-Q131</f>
        <v>4466.832975</v>
      </c>
      <c r="T131" s="137" t="n">
        <f aca="false">((S131/1000000)*(0.473-P131))*0.8/(0.08206*296)*1000000/(O131*N131)*12</f>
        <v>0.419204599326366</v>
      </c>
      <c r="U131" s="138" t="n">
        <f aca="false">IF(N131&lt;=48,T131* 48,T131* 72)</f>
        <v>20.1218207676655</v>
      </c>
      <c r="V131" s="139" t="n">
        <v>692.5253161398</v>
      </c>
      <c r="W131" s="150" t="n">
        <f aca="false">W83</f>
        <v>-18.8575504316435</v>
      </c>
      <c r="X131" s="141" t="n">
        <v>1159</v>
      </c>
      <c r="Y131" s="142" t="n">
        <f aca="false">((V131/1000+1)*0.0112372)/((V131/1000+1)*0.0112372+1)</f>
        <v>0.0186642652401723</v>
      </c>
      <c r="Z131" s="142" t="n">
        <f aca="false">((W131/1000+1)*0.0112372)/((W131/1000+1)*0.0112372+1)</f>
        <v>0.0109050624157837</v>
      </c>
      <c r="AA131" s="142" t="n">
        <f aca="false">IF(ISNUMBER(X131),((X131/1000+1)*0.0112372)/((X131/1000+1)*0.0112372+1),"")</f>
        <v>0.0236864549961338</v>
      </c>
      <c r="AB131" s="143" t="n">
        <f aca="false">IF(ISNUMBER(AA131),(Y131-Y127)/(AA131-Y127),"")</f>
        <v>0.606495038876164</v>
      </c>
      <c r="AC131" s="143" t="n">
        <f aca="false">IF(ISNUMBER(AB131),1-AB131,"")</f>
        <v>0.393504961123836</v>
      </c>
      <c r="AD131" s="144" t="n">
        <f aca="false">IF(ISNUMBER(AB131),AB131*T131,"")</f>
        <v>0.254245509765511</v>
      </c>
      <c r="AE131" s="144" t="n">
        <f aca="false">IF(ISNUMBER(AC131),AC131*T131,T131)</f>
        <v>0.164959089560855</v>
      </c>
      <c r="AF131" s="149" t="n">
        <f aca="false">IF(ISNUMBER(AD131),AE131-AE127,"")</f>
        <v>-0.0791221288166245</v>
      </c>
      <c r="AG131" s="145" t="n">
        <f aca="false">IF(ISNUMBER(AD131),U131*AB131,"")</f>
        <v>12.2037844687445</v>
      </c>
      <c r="AH131" s="146" t="n">
        <f aca="false">IF(ISNUMBER(AC131),AC131*U131,U131)</f>
        <v>7.91803629892102</v>
      </c>
      <c r="AI131" s="145" t="n">
        <f aca="false">AH131-AH127</f>
        <v>-3.79786218319798</v>
      </c>
      <c r="AJ131" s="103" t="s">
        <v>391</v>
      </c>
      <c r="AK131" s="136"/>
      <c r="AL131" s="102"/>
      <c r="AM131" s="102"/>
      <c r="AN131" s="147" t="s">
        <v>392</v>
      </c>
      <c r="AO131" s="102"/>
      <c r="AP131" s="102"/>
      <c r="AQ131" s="102"/>
    </row>
    <row r="132" customFormat="false" ht="15" hidden="false" customHeight="false" outlineLevel="0" collapsed="false">
      <c r="A132" s="115" t="s">
        <v>318</v>
      </c>
      <c r="B132" s="0" t="s">
        <v>319</v>
      </c>
      <c r="C132" s="92" t="n">
        <f aca="false">C84</f>
        <v>1</v>
      </c>
      <c r="D132" s="90" t="n">
        <f aca="false">D131</f>
        <v>3</v>
      </c>
      <c r="E132" s="92" t="str">
        <f aca="false">E84</f>
        <v>PJ</v>
      </c>
      <c r="F132" s="92" t="n">
        <f aca="false">F84</f>
        <v>4</v>
      </c>
      <c r="G132" s="130" t="s">
        <v>333</v>
      </c>
      <c r="H132" s="130" t="s">
        <v>334</v>
      </c>
      <c r="I132" s="148" t="s">
        <v>335</v>
      </c>
      <c r="J132" s="131" t="n">
        <v>41841</v>
      </c>
      <c r="K132" s="132" t="s">
        <v>430</v>
      </c>
      <c r="L132" s="131" t="n">
        <v>41843</v>
      </c>
      <c r="M132" s="108" t="s">
        <v>431</v>
      </c>
      <c r="N132" s="134" t="n">
        <v>44.6666666666667</v>
      </c>
      <c r="O132" s="134" t="n">
        <v>40</v>
      </c>
      <c r="P132" s="135" t="n">
        <v>0.04875</v>
      </c>
      <c r="Q132" s="134" t="n">
        <v>351.107825</v>
      </c>
      <c r="R132" s="134" t="n">
        <v>4480.02816</v>
      </c>
      <c r="S132" s="136" t="n">
        <f aca="false">R132-Q132</f>
        <v>4128.920335</v>
      </c>
      <c r="T132" s="137" t="n">
        <f aca="false">((S132/1000000)*(0.473-P132))*0.8/(0.08206*296)*1000000/(O132*N132)*12</f>
        <v>0.387492078699038</v>
      </c>
      <c r="U132" s="138" t="n">
        <f aca="false">IF(N132&lt;=48,T132* 48,T132* 72)</f>
        <v>18.5996197775538</v>
      </c>
      <c r="V132" s="139" t="n">
        <v>737.355216137867</v>
      </c>
      <c r="W132" s="150" t="n">
        <f aca="false">W84</f>
        <v>-18.8575504316435</v>
      </c>
      <c r="X132" s="141" t="n">
        <v>1159</v>
      </c>
      <c r="Y132" s="142" t="n">
        <f aca="false">((V132/1000+1)*0.0112372)/((V132/1000+1)*0.0112372+1)</f>
        <v>0.0191491588526449</v>
      </c>
      <c r="Z132" s="142" t="n">
        <f aca="false">((W132/1000+1)*0.0112372)/((W132/1000+1)*0.0112372+1)</f>
        <v>0.0109050624157837</v>
      </c>
      <c r="AA132" s="142" t="n">
        <f aca="false">IF(ISNUMBER(X132),((X132/1000+1)*0.0112372)/((X132/1000+1)*0.0112372+1),"")</f>
        <v>0.0236864549961338</v>
      </c>
      <c r="AB132" s="143" t="n">
        <f aca="false">IF(ISNUMBER(AA132),(Y132-Y128)/(AA132-Y128),"")</f>
        <v>0.645086378753284</v>
      </c>
      <c r="AC132" s="143" t="n">
        <f aca="false">IF(ISNUMBER(AB132),1-AB132,"")</f>
        <v>0.354913621246716</v>
      </c>
      <c r="AD132" s="144" t="n">
        <f aca="false">IF(ISNUMBER(AB132),AB132*T132,"")</f>
        <v>0.249965861843545</v>
      </c>
      <c r="AE132" s="144" t="n">
        <f aca="false">IF(ISNUMBER(AC132),AC132*T132,T132)</f>
        <v>0.137526216855493</v>
      </c>
      <c r="AF132" s="149" t="n">
        <f aca="false">IF(ISNUMBER(AD132),AE132-AE128,"")</f>
        <v>-0.0832652346662372</v>
      </c>
      <c r="AG132" s="145" t="n">
        <f aca="false">IF(ISNUMBER(AD132),U132*AB132,"")</f>
        <v>11.9983613684902</v>
      </c>
      <c r="AH132" s="146" t="n">
        <f aca="false">IF(ISNUMBER(AC132),AC132*U132,U132)</f>
        <v>6.60125840906367</v>
      </c>
      <c r="AI132" s="145" t="n">
        <f aca="false">AH132-AH128</f>
        <v>-3.99673126397939</v>
      </c>
      <c r="AJ132" s="103" t="s">
        <v>393</v>
      </c>
      <c r="AK132" s="136"/>
      <c r="AL132" s="102"/>
      <c r="AM132" s="102"/>
      <c r="AN132" s="147" t="s">
        <v>394</v>
      </c>
      <c r="AO132" s="102"/>
      <c r="AP132" s="102"/>
      <c r="AQ132" s="102"/>
    </row>
    <row r="133" customFormat="false" ht="15" hidden="false" customHeight="false" outlineLevel="0" collapsed="false">
      <c r="A133" s="115" t="s">
        <v>318</v>
      </c>
      <c r="B133" s="0" t="s">
        <v>319</v>
      </c>
      <c r="C133" s="92" t="n">
        <f aca="false">C85</f>
        <v>1</v>
      </c>
      <c r="D133" s="90" t="n">
        <f aca="false">D132</f>
        <v>3</v>
      </c>
      <c r="E133" s="92" t="str">
        <f aca="false">E85</f>
        <v>PJ</v>
      </c>
      <c r="F133" s="92" t="n">
        <f aca="false">F85</f>
        <v>1</v>
      </c>
      <c r="G133" s="130" t="s">
        <v>344</v>
      </c>
      <c r="H133" s="130" t="s">
        <v>334</v>
      </c>
      <c r="I133" s="130" t="n">
        <v>10</v>
      </c>
      <c r="J133" s="131" t="n">
        <v>41841</v>
      </c>
      <c r="K133" s="132" t="s">
        <v>430</v>
      </c>
      <c r="L133" s="131" t="n">
        <v>41843</v>
      </c>
      <c r="M133" s="108" t="s">
        <v>431</v>
      </c>
      <c r="N133" s="134" t="n">
        <v>44.6666666666667</v>
      </c>
      <c r="O133" s="134" t="n">
        <v>40</v>
      </c>
      <c r="P133" s="135" t="n">
        <v>0.04875</v>
      </c>
      <c r="Q133" s="134" t="n">
        <v>351.107825</v>
      </c>
      <c r="R133" s="134" t="n">
        <v>4299.792</v>
      </c>
      <c r="S133" s="136" t="n">
        <f aca="false">R133-Q133</f>
        <v>3948.684175</v>
      </c>
      <c r="T133" s="137" t="n">
        <f aca="false">((S133/1000000)*(0.473-P133))*0.8/(0.08206*296)*1000000/(O133*N133)*12</f>
        <v>0.37057722478357</v>
      </c>
      <c r="U133" s="138" t="n">
        <f aca="false">IF(N133&lt;=48,T133* 48,T133* 72)</f>
        <v>17.7877067896113</v>
      </c>
      <c r="V133" s="139" t="n">
        <v>757.622708804954</v>
      </c>
      <c r="W133" s="150" t="n">
        <f aca="false">W85</f>
        <v>-18.8575504316435</v>
      </c>
      <c r="X133" s="141" t="n">
        <v>1159</v>
      </c>
      <c r="Y133" s="142" t="n">
        <f aca="false">((V133/1000+1)*0.0112372)/((V133/1000+1)*0.0112372+1)</f>
        <v>0.0193682208621161</v>
      </c>
      <c r="Z133" s="142" t="n">
        <f aca="false">((W133/1000+1)*0.0112372)/((W133/1000+1)*0.0112372+1)</f>
        <v>0.0109050624157837</v>
      </c>
      <c r="AA133" s="142" t="n">
        <f aca="false">IF(ISNUMBER(X133),((X133/1000+1)*0.0112372)/((X133/1000+1)*0.0112372+1),"")</f>
        <v>0.0236864549961338</v>
      </c>
      <c r="AB133" s="143" t="n">
        <f aca="false">IF(ISNUMBER(AA133),(Y133-Y125)/(AA133-Y125),"")</f>
        <v>0.663147186455459</v>
      </c>
      <c r="AC133" s="143" t="n">
        <f aca="false">IF(ISNUMBER(AB133),1-AB133,"")</f>
        <v>0.336852813544541</v>
      </c>
      <c r="AD133" s="144" t="n">
        <f aca="false">IF(ISNUMBER(AB133),AB133*T133,"")</f>
        <v>0.245747243979696</v>
      </c>
      <c r="AE133" s="144" t="n">
        <f aca="false">IF(ISNUMBER(AC133),AC133*T133,T133)</f>
        <v>0.124829980803873</v>
      </c>
      <c r="AF133" s="149" t="n">
        <f aca="false">IF(ISNUMBER(AD133),AE133-AE125,"")</f>
        <v>-0.11531812928939</v>
      </c>
      <c r="AG133" s="145" t="n">
        <f aca="false">IF(ISNUMBER(AD133),U133*AB133,"")</f>
        <v>11.7958677110254</v>
      </c>
      <c r="AH133" s="146" t="n">
        <f aca="false">IF(ISNUMBER(AC133),AC133*U133,U133)</f>
        <v>5.99183907858592</v>
      </c>
      <c r="AI133" s="145" t="n">
        <f aca="false">AH133-AH125</f>
        <v>-5.53527020589072</v>
      </c>
      <c r="AJ133" s="103" t="s">
        <v>395</v>
      </c>
      <c r="AK133" s="136"/>
      <c r="AL133" s="102"/>
      <c r="AM133" s="102"/>
      <c r="AN133" s="147" t="s">
        <v>396</v>
      </c>
      <c r="AO133" s="102"/>
      <c r="AP133" s="102"/>
      <c r="AQ133" s="102"/>
    </row>
    <row r="134" customFormat="false" ht="15" hidden="false" customHeight="false" outlineLevel="0" collapsed="false">
      <c r="A134" s="115" t="s">
        <v>318</v>
      </c>
      <c r="B134" s="0" t="s">
        <v>319</v>
      </c>
      <c r="C134" s="92" t="n">
        <f aca="false">C86</f>
        <v>1</v>
      </c>
      <c r="D134" s="90" t="n">
        <f aca="false">D133</f>
        <v>3</v>
      </c>
      <c r="E134" s="92" t="str">
        <f aca="false">E86</f>
        <v>PJ</v>
      </c>
      <c r="F134" s="92" t="n">
        <f aca="false">F86</f>
        <v>2</v>
      </c>
      <c r="G134" s="130" t="s">
        <v>344</v>
      </c>
      <c r="H134" s="130" t="s">
        <v>334</v>
      </c>
      <c r="I134" s="130" t="n">
        <v>10</v>
      </c>
      <c r="J134" s="131" t="n">
        <v>41841</v>
      </c>
      <c r="K134" s="132" t="s">
        <v>430</v>
      </c>
      <c r="L134" s="131" t="n">
        <v>41843</v>
      </c>
      <c r="M134" s="108" t="s">
        <v>431</v>
      </c>
      <c r="N134" s="134" t="n">
        <v>44.6666666666667</v>
      </c>
      <c r="O134" s="134" t="n">
        <v>40</v>
      </c>
      <c r="P134" s="135" t="n">
        <v>0.04875</v>
      </c>
      <c r="Q134" s="134" t="n">
        <v>351.107825</v>
      </c>
      <c r="R134" s="134" t="n">
        <v>4669.07104</v>
      </c>
      <c r="S134" s="136" t="n">
        <f aca="false">R134-Q134</f>
        <v>4317.963215</v>
      </c>
      <c r="T134" s="137" t="n">
        <f aca="false">((S134/1000000)*(0.473-P134))*0.8/(0.08206*296)*1000000/(O134*N134)*12</f>
        <v>0.405233428153883</v>
      </c>
      <c r="U134" s="138" t="n">
        <f aca="false">IF(N134&lt;=48,T134* 48,T134* 72)</f>
        <v>19.4512045513864</v>
      </c>
      <c r="V134" s="139" t="n">
        <v>717.860602175518</v>
      </c>
      <c r="W134" s="150" t="n">
        <f aca="false">W86</f>
        <v>-18.8575504316435</v>
      </c>
      <c r="X134" s="141" t="n">
        <v>1159</v>
      </c>
      <c r="Y134" s="142" t="n">
        <f aca="false">((V134/1000+1)*0.0112372)/((V134/1000+1)*0.0112372+1)</f>
        <v>0.0189383581691491</v>
      </c>
      <c r="Z134" s="142" t="n">
        <f aca="false">((W134/1000+1)*0.0112372)/((W134/1000+1)*0.0112372+1)</f>
        <v>0.0109050624157837</v>
      </c>
      <c r="AA134" s="142" t="n">
        <f aca="false">IF(ISNUMBER(X134),((X134/1000+1)*0.0112372)/((X134/1000+1)*0.0112372+1),"")</f>
        <v>0.0236864549961338</v>
      </c>
      <c r="AB134" s="143" t="n">
        <f aca="false">IF(ISNUMBER(AA134),(Y134-Y126)/(AA134-Y126),"")</f>
        <v>0.628126561889632</v>
      </c>
      <c r="AC134" s="143" t="n">
        <f aca="false">IF(ISNUMBER(AB134),1-AB134,"")</f>
        <v>0.371873438110368</v>
      </c>
      <c r="AD134" s="144" t="n">
        <f aca="false">IF(ISNUMBER(AB134),AB134*T134,"")</f>
        <v>0.254537879989048</v>
      </c>
      <c r="AE134" s="144" t="n">
        <f aca="false">IF(ISNUMBER(AC134),AC134*T134,T134)</f>
        <v>0.150695548164835</v>
      </c>
      <c r="AF134" s="149" t="n">
        <f aca="false">IF(ISNUMBER(AD134),AE134-AE126,"")</f>
        <v>-0.122194143980276</v>
      </c>
      <c r="AG134" s="145" t="n">
        <f aca="false">IF(ISNUMBER(AD134),U134*AB134,"")</f>
        <v>12.2178182394743</v>
      </c>
      <c r="AH134" s="146" t="n">
        <f aca="false">IF(ISNUMBER(AC134),AC134*U134,U134)</f>
        <v>7.2333863119121</v>
      </c>
      <c r="AI134" s="145" t="n">
        <f aca="false">AH134-AH126</f>
        <v>-5.86531891105325</v>
      </c>
      <c r="AJ134" s="103" t="s">
        <v>397</v>
      </c>
      <c r="AK134" s="136"/>
      <c r="AL134" s="102"/>
      <c r="AM134" s="102"/>
      <c r="AN134" s="147" t="s">
        <v>398</v>
      </c>
      <c r="AO134" s="102"/>
      <c r="AP134" s="102"/>
      <c r="AQ134" s="102"/>
    </row>
    <row r="135" customFormat="false" ht="15" hidden="false" customHeight="false" outlineLevel="0" collapsed="false">
      <c r="A135" s="115" t="s">
        <v>318</v>
      </c>
      <c r="B135" s="0" t="s">
        <v>319</v>
      </c>
      <c r="C135" s="92" t="n">
        <f aca="false">C87</f>
        <v>1</v>
      </c>
      <c r="D135" s="90" t="n">
        <f aca="false">D134</f>
        <v>3</v>
      </c>
      <c r="E135" s="92" t="str">
        <f aca="false">E87</f>
        <v>PJ</v>
      </c>
      <c r="F135" s="92" t="n">
        <f aca="false">F87</f>
        <v>3</v>
      </c>
      <c r="G135" s="130" t="s">
        <v>344</v>
      </c>
      <c r="H135" s="130" t="s">
        <v>334</v>
      </c>
      <c r="I135" s="130" t="n">
        <v>10</v>
      </c>
      <c r="J135" s="131" t="n">
        <v>41841</v>
      </c>
      <c r="K135" s="132" t="s">
        <v>430</v>
      </c>
      <c r="L135" s="131" t="n">
        <v>41843</v>
      </c>
      <c r="M135" s="108" t="s">
        <v>431</v>
      </c>
      <c r="N135" s="134" t="n">
        <v>44.6666666666667</v>
      </c>
      <c r="O135" s="134" t="n">
        <v>40</v>
      </c>
      <c r="P135" s="135" t="n">
        <v>0.04875</v>
      </c>
      <c r="Q135" s="134" t="n">
        <v>351.107825</v>
      </c>
      <c r="R135" s="134" t="n">
        <v>4771.13248</v>
      </c>
      <c r="S135" s="136" t="n">
        <f aca="false">R135-Q135</f>
        <v>4420.024655</v>
      </c>
      <c r="T135" s="137" t="n">
        <f aca="false">((S135/1000000)*(0.473-P135))*0.8/(0.08206*296)*1000000/(O135*N135)*12</f>
        <v>0.414811718925294</v>
      </c>
      <c r="U135" s="138" t="n">
        <f aca="false">IF(N135&lt;=48,T135* 48,T135* 72)</f>
        <v>19.9109625084141</v>
      </c>
      <c r="V135" s="139" t="n">
        <v>745.713831099586</v>
      </c>
      <c r="W135" s="150" t="n">
        <f aca="false">W87</f>
        <v>-18.8575504316435</v>
      </c>
      <c r="X135" s="141" t="n">
        <v>1159</v>
      </c>
      <c r="Y135" s="142" t="n">
        <f aca="false">((V135/1000+1)*0.0112372)/((V135/1000+1)*0.0112372+1)</f>
        <v>0.0192395151360718</v>
      </c>
      <c r="Z135" s="142" t="n">
        <f aca="false">((W135/1000+1)*0.0112372)/((W135/1000+1)*0.0112372+1)</f>
        <v>0.0109050624157837</v>
      </c>
      <c r="AA135" s="142" t="n">
        <f aca="false">IF(ISNUMBER(X135),((X135/1000+1)*0.0112372)/((X135/1000+1)*0.0112372+1),"")</f>
        <v>0.0236864549961338</v>
      </c>
      <c r="AB135" s="143" t="n">
        <f aca="false">IF(ISNUMBER(AA135),(Y135-Y127)/(AA135-Y127),"")</f>
        <v>0.651567745986384</v>
      </c>
      <c r="AC135" s="143" t="n">
        <f aca="false">IF(ISNUMBER(AB135),1-AB135,"")</f>
        <v>0.348432254013616</v>
      </c>
      <c r="AD135" s="144" t="n">
        <f aca="false">IF(ISNUMBER(AB135),AB135*T135,"")</f>
        <v>0.270277936708891</v>
      </c>
      <c r="AE135" s="144" t="n">
        <f aca="false">IF(ISNUMBER(AC135),AC135*T135,T135)</f>
        <v>0.144533782216402</v>
      </c>
      <c r="AF135" s="149" t="n">
        <f aca="false">IF(ISNUMBER(AD135),AE135-AE127,"")</f>
        <v>-0.0995474361610766</v>
      </c>
      <c r="AG135" s="145" t="n">
        <f aca="false">IF(ISNUMBER(AD135),U135*AB135,"")</f>
        <v>12.9733409620268</v>
      </c>
      <c r="AH135" s="146" t="n">
        <f aca="false">IF(ISNUMBER(AC135),AC135*U135,U135)</f>
        <v>6.93762154638732</v>
      </c>
      <c r="AI135" s="145" t="n">
        <f aca="false">AH135-AH127</f>
        <v>-4.77827693573168</v>
      </c>
      <c r="AJ135" s="103" t="s">
        <v>399</v>
      </c>
      <c r="AK135" s="136"/>
      <c r="AL135" s="102"/>
      <c r="AM135" s="102"/>
      <c r="AN135" s="147" t="s">
        <v>400</v>
      </c>
      <c r="AO135" s="102"/>
      <c r="AP135" s="102"/>
      <c r="AQ135" s="102"/>
    </row>
    <row r="136" customFormat="false" ht="15" hidden="false" customHeight="false" outlineLevel="0" collapsed="false">
      <c r="A136" s="115" t="s">
        <v>318</v>
      </c>
      <c r="B136" s="0" t="s">
        <v>319</v>
      </c>
      <c r="C136" s="92" t="n">
        <f aca="false">C88</f>
        <v>1</v>
      </c>
      <c r="D136" s="90" t="n">
        <f aca="false">D135</f>
        <v>3</v>
      </c>
      <c r="E136" s="92" t="str">
        <f aca="false">E88</f>
        <v>PJ</v>
      </c>
      <c r="F136" s="92" t="n">
        <f aca="false">F88</f>
        <v>4</v>
      </c>
      <c r="G136" s="130" t="s">
        <v>344</v>
      </c>
      <c r="H136" s="130" t="s">
        <v>334</v>
      </c>
      <c r="I136" s="130" t="n">
        <v>10</v>
      </c>
      <c r="J136" s="131" t="n">
        <v>41841</v>
      </c>
      <c r="K136" s="132" t="s">
        <v>430</v>
      </c>
      <c r="L136" s="131" t="n">
        <v>41843</v>
      </c>
      <c r="M136" s="108" t="s">
        <v>431</v>
      </c>
      <c r="N136" s="134" t="n">
        <v>44.6666666666667</v>
      </c>
      <c r="O136" s="134" t="n">
        <v>40</v>
      </c>
      <c r="P136" s="135" t="n">
        <v>0.04875</v>
      </c>
      <c r="Q136" s="134" t="n">
        <v>351.107825</v>
      </c>
      <c r="R136" s="134" t="n">
        <v>4073.10944</v>
      </c>
      <c r="S136" s="136" t="n">
        <f aca="false">R136-Q136</f>
        <v>3722.001615</v>
      </c>
      <c r="T136" s="137" t="n">
        <f aca="false">((S136/1000000)*(0.473-P136))*0.8/(0.08206*296)*1000000/(O136*N136)*12</f>
        <v>0.34930345603714</v>
      </c>
      <c r="U136" s="138" t="n">
        <f aca="false">IF(N136&lt;=48,T136* 48,T136* 72)</f>
        <v>16.7665658897827</v>
      </c>
      <c r="V136" s="139" t="n">
        <v>741.384719198913</v>
      </c>
      <c r="W136" s="150" t="n">
        <f aca="false">W88</f>
        <v>-18.8575504316435</v>
      </c>
      <c r="X136" s="141" t="n">
        <v>1159</v>
      </c>
      <c r="Y136" s="142" t="n">
        <f aca="false">((V136/1000+1)*0.0112372)/((V136/1000+1)*0.0112372+1)</f>
        <v>0.0191927196930887</v>
      </c>
      <c r="Z136" s="142" t="n">
        <f aca="false">((W136/1000+1)*0.0112372)/((W136/1000+1)*0.0112372+1)</f>
        <v>0.0109050624157837</v>
      </c>
      <c r="AA136" s="142" t="n">
        <f aca="false">IF(ISNUMBER(X136),((X136/1000+1)*0.0112372)/((X136/1000+1)*0.0112372+1),"")</f>
        <v>0.0236864549961338</v>
      </c>
      <c r="AB136" s="143" t="n">
        <f aca="false">IF(ISNUMBER(AA136),(Y136-Y128)/(AA136-Y128),"")</f>
        <v>0.648493768338962</v>
      </c>
      <c r="AC136" s="143" t="n">
        <f aca="false">IF(ISNUMBER(AB136),1-AB136,"")</f>
        <v>0.351506231661038</v>
      </c>
      <c r="AD136" s="144" t="n">
        <f aca="false">IF(ISNUMBER(AB136),AB136*T136,"")</f>
        <v>0.226521114499348</v>
      </c>
      <c r="AE136" s="144" t="n">
        <f aca="false">IF(ISNUMBER(AC136),AC136*T136,T136)</f>
        <v>0.122782341537792</v>
      </c>
      <c r="AF136" s="149" t="n">
        <f aca="false">IF(ISNUMBER(AD136),AE136-AE128,"")</f>
        <v>-0.0980091099839382</v>
      </c>
      <c r="AG136" s="145" t="n">
        <f aca="false">IF(ISNUMBER(AD136),U136*AB136,"")</f>
        <v>10.8730134959687</v>
      </c>
      <c r="AH136" s="146" t="n">
        <f aca="false">IF(ISNUMBER(AC136),AC136*U136,U136)</f>
        <v>5.89355239381403</v>
      </c>
      <c r="AI136" s="145" t="n">
        <f aca="false">AH136-AH128</f>
        <v>-4.70443727922903</v>
      </c>
      <c r="AJ136" s="103" t="s">
        <v>401</v>
      </c>
      <c r="AK136" s="136"/>
      <c r="AL136" s="102"/>
      <c r="AM136" s="102"/>
      <c r="AN136" s="147" t="s">
        <v>402</v>
      </c>
      <c r="AO136" s="102"/>
      <c r="AP136" s="102"/>
      <c r="AQ136" s="102"/>
    </row>
    <row r="137" customFormat="false" ht="15" hidden="false" customHeight="false" outlineLevel="0" collapsed="false">
      <c r="A137" s="115" t="s">
        <v>318</v>
      </c>
      <c r="B137" s="0" t="s">
        <v>319</v>
      </c>
      <c r="C137" s="92" t="n">
        <f aca="false">C89</f>
        <v>1</v>
      </c>
      <c r="D137" s="90" t="n">
        <f aca="false">D136</f>
        <v>3</v>
      </c>
      <c r="E137" s="92" t="str">
        <f aca="false">E89</f>
        <v>PP</v>
      </c>
      <c r="F137" s="92" t="n">
        <f aca="false">F89</f>
        <v>1</v>
      </c>
      <c r="G137" s="130" t="s">
        <v>321</v>
      </c>
      <c r="H137" s="130" t="s">
        <v>322</v>
      </c>
      <c r="I137" s="130" t="s">
        <v>322</v>
      </c>
      <c r="J137" s="131" t="n">
        <v>41841</v>
      </c>
      <c r="K137" s="132" t="s">
        <v>430</v>
      </c>
      <c r="L137" s="131" t="n">
        <v>41843</v>
      </c>
      <c r="M137" s="108" t="s">
        <v>431</v>
      </c>
      <c r="N137" s="134" t="n">
        <v>44.6666666666667</v>
      </c>
      <c r="O137" s="134" t="n">
        <v>40</v>
      </c>
      <c r="P137" s="135" t="n">
        <v>0.0481666666666667</v>
      </c>
      <c r="Q137" s="134" t="n">
        <v>351.107825</v>
      </c>
      <c r="R137" s="134" t="n">
        <v>4776.56128</v>
      </c>
      <c r="S137" s="136" t="n">
        <f aca="false">R137-Q137</f>
        <v>4425.453455</v>
      </c>
      <c r="T137" s="137" t="n">
        <f aca="false">((S137/1000000)*(0.473-P137))*0.8/(0.08206*296)*1000000/(O137*N137)*12</f>
        <v>0.415892258932933</v>
      </c>
      <c r="U137" s="138" t="n">
        <f aca="false">IF(N137&lt;=48,T137* 48,T137* 72)</f>
        <v>19.9628284287808</v>
      </c>
      <c r="V137" s="139" t="n">
        <v>-23.4071912952124</v>
      </c>
      <c r="W137" s="150" t="n">
        <f aca="false">W89</f>
        <v>-20.5015371074412</v>
      </c>
      <c r="X137" s="141" t="s">
        <v>106</v>
      </c>
      <c r="Y137" s="142" t="n">
        <f aca="false">((V137/1000+1)*0.0112372)/((V137/1000+1)*0.0112372+1)</f>
        <v>0.0108550436298295</v>
      </c>
      <c r="Z137" s="142" t="n">
        <f aca="false">((W137/1000+1)*0.0112372)/((W137/1000+1)*0.0112372+1)</f>
        <v>0.0108869889975928</v>
      </c>
      <c r="AA137" s="142" t="str">
        <f aca="false">IF(ISNUMBER(X137),((X137/1000+1)*0.0112372)/((X137/1000+1)*0.0112372+1),"")</f>
        <v/>
      </c>
      <c r="AB137" s="143" t="str">
        <f aca="false">IF(ISNUMBER(AA137),(Y137-Z137)/(AA137-Z137),"")</f>
        <v/>
      </c>
      <c r="AC137" s="143" t="str">
        <f aca="false">IF(ISNUMBER(AB137),1-AB137,"")</f>
        <v/>
      </c>
      <c r="AD137" s="144" t="str">
        <f aca="false">IF(ISNUMBER(AB137),AB137*T137,"")</f>
        <v/>
      </c>
      <c r="AE137" s="144" t="n">
        <f aca="false">IF(ISNUMBER(AC137),AC137*T137,T137)</f>
        <v>0.415892258932933</v>
      </c>
      <c r="AF137" s="102"/>
      <c r="AG137" s="145" t="str">
        <f aca="false">IF(ISNUMBER(AD137),U137*AB137,"")</f>
        <v/>
      </c>
      <c r="AH137" s="146" t="n">
        <f aca="false">IF(ISNUMBER(AC137),AC137*U137,U137)</f>
        <v>19.9628284287808</v>
      </c>
      <c r="AI137" s="102"/>
      <c r="AJ137" s="103" t="s">
        <v>404</v>
      </c>
      <c r="AK137" s="136"/>
      <c r="AL137" s="102"/>
      <c r="AM137" s="102"/>
      <c r="AN137" s="147" t="s">
        <v>405</v>
      </c>
      <c r="AO137" s="102"/>
      <c r="AP137" s="102"/>
      <c r="AQ137" s="102"/>
    </row>
    <row r="138" customFormat="false" ht="15" hidden="false" customHeight="false" outlineLevel="0" collapsed="false">
      <c r="A138" s="115" t="s">
        <v>318</v>
      </c>
      <c r="B138" s="0" t="s">
        <v>319</v>
      </c>
      <c r="C138" s="92" t="n">
        <f aca="false">C90</f>
        <v>1</v>
      </c>
      <c r="D138" s="90" t="n">
        <f aca="false">D137</f>
        <v>3</v>
      </c>
      <c r="E138" s="92" t="str">
        <f aca="false">E90</f>
        <v>PP</v>
      </c>
      <c r="F138" s="92" t="n">
        <f aca="false">F90</f>
        <v>2</v>
      </c>
      <c r="G138" s="130" t="s">
        <v>321</v>
      </c>
      <c r="H138" s="130" t="s">
        <v>322</v>
      </c>
      <c r="I138" s="130" t="s">
        <v>322</v>
      </c>
      <c r="J138" s="131" t="n">
        <v>41841</v>
      </c>
      <c r="K138" s="132" t="s">
        <v>430</v>
      </c>
      <c r="L138" s="131" t="n">
        <v>41843</v>
      </c>
      <c r="M138" s="108" t="s">
        <v>431</v>
      </c>
      <c r="N138" s="134" t="n">
        <v>44.6666666666667</v>
      </c>
      <c r="O138" s="134" t="n">
        <v>40</v>
      </c>
      <c r="P138" s="135" t="n">
        <v>0.0481666666666667</v>
      </c>
      <c r="Q138" s="134" t="n">
        <v>351.107825</v>
      </c>
      <c r="R138" s="134" t="n">
        <v>4833.0208</v>
      </c>
      <c r="S138" s="136" t="n">
        <f aca="false">R138-Q138</f>
        <v>4481.912975</v>
      </c>
      <c r="T138" s="137" t="n">
        <f aca="false">((S138/1000000)*(0.473-P138))*0.8/(0.08206*296)*1000000/(O138*N138)*12</f>
        <v>0.421198173355</v>
      </c>
      <c r="U138" s="138" t="n">
        <f aca="false">IF(N138&lt;=48,T138* 48,T138* 72)</f>
        <v>20.21751232104</v>
      </c>
      <c r="V138" s="139" t="n">
        <v>-20.0394286473275</v>
      </c>
      <c r="W138" s="150" t="n">
        <f aca="false">W90</f>
        <v>-20.5015371074412</v>
      </c>
      <c r="X138" s="141" t="s">
        <v>106</v>
      </c>
      <c r="Y138" s="142" t="n">
        <f aca="false">((V138/1000+1)*0.0112372)/((V138/1000+1)*0.0112372+1)</f>
        <v>0.0108920693241461</v>
      </c>
      <c r="Z138" s="142" t="n">
        <f aca="false">((W138/1000+1)*0.0112372)/((W138/1000+1)*0.0112372+1)</f>
        <v>0.0108869889975928</v>
      </c>
      <c r="AA138" s="142" t="str">
        <f aca="false">IF(ISNUMBER(X138),((X138/1000+1)*0.0112372)/((X138/1000+1)*0.0112372+1),"")</f>
        <v/>
      </c>
      <c r="AB138" s="143" t="str">
        <f aca="false">IF(ISNUMBER(AA138),(Y138-Z138)/(AA138-Z138),"")</f>
        <v/>
      </c>
      <c r="AC138" s="143" t="str">
        <f aca="false">IF(ISNUMBER(AB138),1-AB138,"")</f>
        <v/>
      </c>
      <c r="AD138" s="144" t="str">
        <f aca="false">IF(ISNUMBER(AB138),AB138*T138,"")</f>
        <v/>
      </c>
      <c r="AE138" s="144" t="n">
        <f aca="false">IF(ISNUMBER(AC138),AC138*T138,T138)</f>
        <v>0.421198173355</v>
      </c>
      <c r="AF138" s="102"/>
      <c r="AG138" s="145" t="str">
        <f aca="false">IF(ISNUMBER(AD138),U138*AB138,"")</f>
        <v/>
      </c>
      <c r="AH138" s="146" t="n">
        <f aca="false">IF(ISNUMBER(AC138),AC138*U138,U138)</f>
        <v>20.21751232104</v>
      </c>
      <c r="AI138" s="102"/>
      <c r="AJ138" s="103" t="s">
        <v>406</v>
      </c>
      <c r="AK138" s="136"/>
      <c r="AL138" s="102"/>
      <c r="AM138" s="102"/>
      <c r="AN138" s="147" t="s">
        <v>407</v>
      </c>
      <c r="AO138" s="102"/>
      <c r="AP138" s="102"/>
      <c r="AQ138" s="102"/>
    </row>
    <row r="139" customFormat="false" ht="15" hidden="false" customHeight="false" outlineLevel="0" collapsed="false">
      <c r="A139" s="115" t="s">
        <v>318</v>
      </c>
      <c r="B139" s="0" t="s">
        <v>319</v>
      </c>
      <c r="C139" s="92" t="n">
        <f aca="false">C91</f>
        <v>1</v>
      </c>
      <c r="D139" s="90" t="n">
        <f aca="false">D138</f>
        <v>3</v>
      </c>
      <c r="E139" s="92" t="str">
        <f aca="false">E91</f>
        <v>PP</v>
      </c>
      <c r="F139" s="92" t="n">
        <f aca="false">F91</f>
        <v>3</v>
      </c>
      <c r="G139" s="130" t="s">
        <v>321</v>
      </c>
      <c r="H139" s="130" t="s">
        <v>322</v>
      </c>
      <c r="I139" s="130" t="s">
        <v>322</v>
      </c>
      <c r="J139" s="131" t="n">
        <v>41841</v>
      </c>
      <c r="K139" s="132" t="s">
        <v>430</v>
      </c>
      <c r="L139" s="131" t="n">
        <v>41843</v>
      </c>
      <c r="M139" s="108" t="s">
        <v>431</v>
      </c>
      <c r="N139" s="134" t="n">
        <v>44.6666666666667</v>
      </c>
      <c r="O139" s="134" t="n">
        <v>40</v>
      </c>
      <c r="P139" s="135" t="n">
        <v>0.0481666666666667</v>
      </c>
      <c r="Q139" s="134" t="n">
        <v>351.107825</v>
      </c>
      <c r="R139" s="134" t="n">
        <v>3828.05835653846</v>
      </c>
      <c r="S139" s="136" t="n">
        <f aca="false">R139-Q139</f>
        <v>3476.95053153846</v>
      </c>
      <c r="T139" s="137" t="n">
        <f aca="false">((S139/1000000)*(0.473-P139))*0.8/(0.08206*296)*1000000/(O139*N139)*12</f>
        <v>0.326754495434998</v>
      </c>
      <c r="U139" s="138" t="n">
        <f aca="false">IF(N139&lt;=48,T139* 48,T139* 72)</f>
        <v>15.6842157808799</v>
      </c>
      <c r="V139" s="139" t="n">
        <v>-23.9280806809819</v>
      </c>
      <c r="W139" s="150" t="n">
        <f aca="false">W91</f>
        <v>-20.5015371074412</v>
      </c>
      <c r="X139" s="141" t="s">
        <v>106</v>
      </c>
      <c r="Y139" s="142" t="n">
        <f aca="false">((V139/1000+1)*0.0112372)/((V139/1000+1)*0.0112372+1)</f>
        <v>0.0108493166452385</v>
      </c>
      <c r="Z139" s="142" t="n">
        <f aca="false">((W139/1000+1)*0.0112372)/((W139/1000+1)*0.0112372+1)</f>
        <v>0.0108869889975928</v>
      </c>
      <c r="AA139" s="142" t="str">
        <f aca="false">IF(ISNUMBER(X139),((X139/1000+1)*0.0112372)/((X139/1000+1)*0.0112372+1),"")</f>
        <v/>
      </c>
      <c r="AB139" s="143" t="str">
        <f aca="false">IF(ISNUMBER(AA139),(Y139-Z139)/(AA139-Z139),"")</f>
        <v/>
      </c>
      <c r="AC139" s="143" t="str">
        <f aca="false">IF(ISNUMBER(AB139),1-AB139,"")</f>
        <v/>
      </c>
      <c r="AD139" s="144" t="str">
        <f aca="false">IF(ISNUMBER(AB139),AB139*T139,"")</f>
        <v/>
      </c>
      <c r="AE139" s="144" t="n">
        <f aca="false">IF(ISNUMBER(AC139),AC139*T139,T139)</f>
        <v>0.326754495434998</v>
      </c>
      <c r="AF139" s="102"/>
      <c r="AG139" s="145" t="str">
        <f aca="false">IF(ISNUMBER(AD139),U139*AB139,"")</f>
        <v/>
      </c>
      <c r="AH139" s="146" t="n">
        <f aca="false">IF(ISNUMBER(AC139),AC139*U139,U139)</f>
        <v>15.6842157808799</v>
      </c>
      <c r="AI139" s="102"/>
      <c r="AJ139" s="103" t="s">
        <v>408</v>
      </c>
      <c r="AK139" s="136"/>
      <c r="AL139" s="102"/>
      <c r="AM139" s="102"/>
      <c r="AN139" s="147" t="s">
        <v>409</v>
      </c>
      <c r="AO139" s="102"/>
      <c r="AP139" s="102"/>
      <c r="AQ139" s="102"/>
    </row>
    <row r="140" customFormat="false" ht="15" hidden="false" customHeight="false" outlineLevel="0" collapsed="false">
      <c r="A140" s="115" t="s">
        <v>318</v>
      </c>
      <c r="B140" s="0" t="s">
        <v>319</v>
      </c>
      <c r="C140" s="92" t="n">
        <f aca="false">C92</f>
        <v>1</v>
      </c>
      <c r="D140" s="90" t="n">
        <f aca="false">D139</f>
        <v>3</v>
      </c>
      <c r="E140" s="92" t="str">
        <f aca="false">E92</f>
        <v>PP</v>
      </c>
      <c r="F140" s="92" t="n">
        <f aca="false">F92</f>
        <v>4</v>
      </c>
      <c r="G140" s="130" t="s">
        <v>321</v>
      </c>
      <c r="H140" s="130" t="s">
        <v>322</v>
      </c>
      <c r="I140" s="130" t="s">
        <v>322</v>
      </c>
      <c r="J140" s="131" t="n">
        <v>41841</v>
      </c>
      <c r="K140" s="132" t="s">
        <v>430</v>
      </c>
      <c r="L140" s="131" t="n">
        <v>41843</v>
      </c>
      <c r="M140" s="108" t="s">
        <v>431</v>
      </c>
      <c r="N140" s="134" t="n">
        <v>44.6666666666667</v>
      </c>
      <c r="O140" s="134" t="n">
        <v>40</v>
      </c>
      <c r="P140" s="135" t="n">
        <v>0.0481666666666667</v>
      </c>
      <c r="Q140" s="134" t="n">
        <v>351.107825</v>
      </c>
      <c r="R140" s="134" t="n">
        <v>3798.76578653846</v>
      </c>
      <c r="S140" s="136" t="n">
        <f aca="false">R140-Q140</f>
        <v>3447.65796153846</v>
      </c>
      <c r="T140" s="137" t="n">
        <f aca="false">((S140/1000000)*(0.473-P140))*0.8/(0.08206*296)*1000000/(O140*N140)*12</f>
        <v>0.324001658187668</v>
      </c>
      <c r="U140" s="138" t="n">
        <f aca="false">IF(N140&lt;=48,T140* 48,T140* 72)</f>
        <v>15.552079593008</v>
      </c>
      <c r="V140" s="139" t="n">
        <v>-20.4704902403271</v>
      </c>
      <c r="W140" s="150" t="n">
        <f aca="false">W92</f>
        <v>-20.5015371074412</v>
      </c>
      <c r="X140" s="141" t="s">
        <v>106</v>
      </c>
      <c r="Y140" s="142" t="n">
        <f aca="false">((V140/1000+1)*0.0112372)/((V140/1000+1)*0.0112372+1)</f>
        <v>0.0108873303221794</v>
      </c>
      <c r="Z140" s="142" t="n">
        <f aca="false">((W140/1000+1)*0.0112372)/((W140/1000+1)*0.0112372+1)</f>
        <v>0.0108869889975928</v>
      </c>
      <c r="AA140" s="142" t="str">
        <f aca="false">IF(ISNUMBER(X140),((X140/1000+1)*0.0112372)/((X140/1000+1)*0.0112372+1),"")</f>
        <v/>
      </c>
      <c r="AB140" s="143" t="str">
        <f aca="false">IF(ISNUMBER(AA140),(Y140-Z140)/(AA140-Z140),"")</f>
        <v/>
      </c>
      <c r="AC140" s="143" t="str">
        <f aca="false">IF(ISNUMBER(AB140),1-AB140,"")</f>
        <v/>
      </c>
      <c r="AD140" s="144" t="str">
        <f aca="false">IF(ISNUMBER(AB140),AB140*T140,"")</f>
        <v/>
      </c>
      <c r="AE140" s="144" t="n">
        <f aca="false">IF(ISNUMBER(AC140),AC140*T140,T140)</f>
        <v>0.324001658187668</v>
      </c>
      <c r="AF140" s="102"/>
      <c r="AG140" s="145" t="str">
        <f aca="false">IF(ISNUMBER(AD140),U140*AB140,"")</f>
        <v/>
      </c>
      <c r="AH140" s="146" t="n">
        <f aca="false">IF(ISNUMBER(AC140),AC140*U140,U140)</f>
        <v>15.552079593008</v>
      </c>
      <c r="AI140" s="102"/>
      <c r="AJ140" s="103" t="s">
        <v>410</v>
      </c>
      <c r="AK140" s="136"/>
      <c r="AL140" s="102"/>
      <c r="AM140" s="102"/>
      <c r="AN140" s="147" t="s">
        <v>411</v>
      </c>
      <c r="AO140" s="102"/>
      <c r="AP140" s="102"/>
      <c r="AQ140" s="102"/>
    </row>
    <row r="141" customFormat="false" ht="15" hidden="false" customHeight="false" outlineLevel="0" collapsed="false">
      <c r="A141" s="115" t="s">
        <v>318</v>
      </c>
      <c r="B141" s="0" t="s">
        <v>319</v>
      </c>
      <c r="C141" s="92" t="n">
        <f aca="false">C93</f>
        <v>1</v>
      </c>
      <c r="D141" s="90" t="n">
        <f aca="false">D140</f>
        <v>3</v>
      </c>
      <c r="E141" s="92" t="str">
        <f aca="false">E93</f>
        <v>PP</v>
      </c>
      <c r="F141" s="92" t="n">
        <f aca="false">F93</f>
        <v>1</v>
      </c>
      <c r="G141" s="130" t="s">
        <v>333</v>
      </c>
      <c r="H141" s="130" t="s">
        <v>334</v>
      </c>
      <c r="I141" s="148" t="s">
        <v>335</v>
      </c>
      <c r="J141" s="131" t="n">
        <v>41841</v>
      </c>
      <c r="K141" s="132" t="s">
        <v>430</v>
      </c>
      <c r="L141" s="131" t="n">
        <v>41843</v>
      </c>
      <c r="M141" s="108" t="s">
        <v>431</v>
      </c>
      <c r="N141" s="134" t="n">
        <v>44.6666666666667</v>
      </c>
      <c r="O141" s="134" t="n">
        <v>40</v>
      </c>
      <c r="P141" s="135" t="n">
        <v>0.0481666666666667</v>
      </c>
      <c r="Q141" s="134" t="n">
        <v>351.107825</v>
      </c>
      <c r="R141" s="134" t="n">
        <v>7090.55712</v>
      </c>
      <c r="S141" s="136" t="n">
        <f aca="false">R141-Q141</f>
        <v>6739.449295</v>
      </c>
      <c r="T141" s="137" t="n">
        <f aca="false">((S141/1000000)*(0.473-P141))*0.8/(0.08206*296)*1000000/(O141*N141)*12</f>
        <v>0.633355388269814</v>
      </c>
      <c r="U141" s="138" t="n">
        <f aca="false">IF(N141&lt;=48,T141* 48,T141* 72)</f>
        <v>30.4010586369511</v>
      </c>
      <c r="V141" s="139" t="n">
        <v>562.119435054397</v>
      </c>
      <c r="W141" s="150" t="n">
        <f aca="false">W93</f>
        <v>-20.5015371074412</v>
      </c>
      <c r="X141" s="141" t="n">
        <v>1159</v>
      </c>
      <c r="Y141" s="142" t="n">
        <f aca="false">((V141/1000+1)*0.0112372)/((V141/1000+1)*0.0112372+1)</f>
        <v>0.0172510266077818</v>
      </c>
      <c r="Z141" s="142" t="n">
        <f aca="false">((W141/1000+1)*0.0112372)/((W141/1000+1)*0.0112372+1)</f>
        <v>0.0108869889975928</v>
      </c>
      <c r="AA141" s="142" t="n">
        <f aca="false">IF(ISNUMBER(X141),((X141/1000+1)*0.0112372)/((X141/1000+1)*0.0112372+1),"")</f>
        <v>0.0236864549961338</v>
      </c>
      <c r="AB141" s="143" t="n">
        <f aca="false">IF(ISNUMBER(AA141),(Y141-Y137)/(AA141-Y137),"")</f>
        <v>0.498462935632191</v>
      </c>
      <c r="AC141" s="143" t="n">
        <f aca="false">IF(ISNUMBER(AB141),1-AB141,"")</f>
        <v>0.501537064367809</v>
      </c>
      <c r="AD141" s="144" t="n">
        <f aca="false">IF(ISNUMBER(AB141),AB141*T141,"")</f>
        <v>0.315704186135438</v>
      </c>
      <c r="AE141" s="144" t="n">
        <f aca="false">IF(ISNUMBER(AC141),AC141*T141,T141)</f>
        <v>0.317651202134376</v>
      </c>
      <c r="AF141" s="149" t="n">
        <f aca="false">IF(ISNUMBER(AD141),AE141-AE137,"")</f>
        <v>-0.0982410567985573</v>
      </c>
      <c r="AG141" s="145" t="n">
        <f aca="false">IF(ISNUMBER(AD141),U141*AB141,"")</f>
        <v>15.153800934501</v>
      </c>
      <c r="AH141" s="146" t="n">
        <f aca="false">IF(ISNUMBER(AC141),AC141*U141,U141)</f>
        <v>15.2472577024501</v>
      </c>
      <c r="AI141" s="145" t="n">
        <f aca="false">AH141-AH137</f>
        <v>-4.71557072633075</v>
      </c>
      <c r="AJ141" s="103" t="s">
        <v>412</v>
      </c>
      <c r="AK141" s="136"/>
      <c r="AL141" s="102"/>
      <c r="AM141" s="102"/>
      <c r="AN141" s="147" t="s">
        <v>413</v>
      </c>
      <c r="AO141" s="102"/>
      <c r="AP141" s="102"/>
      <c r="AQ141" s="102"/>
    </row>
    <row r="142" customFormat="false" ht="15" hidden="false" customHeight="false" outlineLevel="0" collapsed="false">
      <c r="A142" s="115" t="s">
        <v>318</v>
      </c>
      <c r="B142" s="0" t="s">
        <v>319</v>
      </c>
      <c r="C142" s="92" t="n">
        <f aca="false">C94</f>
        <v>1</v>
      </c>
      <c r="D142" s="90" t="n">
        <f aca="false">D141</f>
        <v>3</v>
      </c>
      <c r="E142" s="92" t="str">
        <f aca="false">E94</f>
        <v>PP</v>
      </c>
      <c r="F142" s="92" t="n">
        <f aca="false">F94</f>
        <v>2</v>
      </c>
      <c r="G142" s="130" t="s">
        <v>333</v>
      </c>
      <c r="H142" s="130" t="s">
        <v>334</v>
      </c>
      <c r="I142" s="148" t="s">
        <v>335</v>
      </c>
      <c r="J142" s="131" t="n">
        <v>41841</v>
      </c>
      <c r="K142" s="132" t="s">
        <v>430</v>
      </c>
      <c r="L142" s="131" t="n">
        <v>41843</v>
      </c>
      <c r="M142" s="108" t="s">
        <v>431</v>
      </c>
      <c r="N142" s="134" t="n">
        <v>44.6666666666667</v>
      </c>
      <c r="O142" s="134" t="n">
        <v>40</v>
      </c>
      <c r="P142" s="135" t="n">
        <v>0.0481666666666667</v>
      </c>
      <c r="Q142" s="134" t="n">
        <v>351.107825</v>
      </c>
      <c r="R142" s="134" t="n">
        <v>8417.8384</v>
      </c>
      <c r="S142" s="136" t="n">
        <f aca="false">R142-Q142</f>
        <v>8066.730575</v>
      </c>
      <c r="T142" s="137" t="n">
        <f aca="false">((S142/1000000)*(0.473-P142))*0.8/(0.08206*296)*1000000/(O142*N142)*12</f>
        <v>0.758089726884295</v>
      </c>
      <c r="U142" s="138" t="n">
        <f aca="false">IF(N142&lt;=48,T142* 48,T142* 72)</f>
        <v>36.3883068904462</v>
      </c>
      <c r="V142" s="139" t="n">
        <v>565.226391254744</v>
      </c>
      <c r="W142" s="150" t="n">
        <f aca="false">W94</f>
        <v>-20.5015371074412</v>
      </c>
      <c r="X142" s="141" t="n">
        <v>1159</v>
      </c>
      <c r="Y142" s="142" t="n">
        <f aca="false">((V142/1000+1)*0.0112372)/((V142/1000+1)*0.0112372+1)</f>
        <v>0.01728474474224</v>
      </c>
      <c r="Z142" s="142" t="n">
        <f aca="false">((W142/1000+1)*0.0112372)/((W142/1000+1)*0.0112372+1)</f>
        <v>0.0108869889975928</v>
      </c>
      <c r="AA142" s="142" t="n">
        <f aca="false">IF(ISNUMBER(X142),((X142/1000+1)*0.0112372)/((X142/1000+1)*0.0112372+1),"")</f>
        <v>0.0236864549961338</v>
      </c>
      <c r="AB142" s="143" t="n">
        <f aca="false">IF(ISNUMBER(AA142),(Y142-Y138)/(AA142-Y138),"")</f>
        <v>0.499646921859653</v>
      </c>
      <c r="AC142" s="143" t="n">
        <f aca="false">IF(ISNUMBER(AB142),1-AB142,"")</f>
        <v>0.500353078140347</v>
      </c>
      <c r="AD142" s="144" t="n">
        <f aca="false">IF(ISNUMBER(AB142),AB142*T142,"")</f>
        <v>0.378777198531163</v>
      </c>
      <c r="AE142" s="144" t="n">
        <f aca="false">IF(ISNUMBER(AC142),AC142*T142,T142)</f>
        <v>0.379312528353132</v>
      </c>
      <c r="AF142" s="149" t="n">
        <f aca="false">IF(ISNUMBER(AD142),AE142-AE138,"")</f>
        <v>-0.0418856450018676</v>
      </c>
      <c r="AG142" s="145" t="n">
        <f aca="false">IF(ISNUMBER(AD142),U142*AB142,"")</f>
        <v>18.1813055294958</v>
      </c>
      <c r="AH142" s="146" t="n">
        <f aca="false">IF(ISNUMBER(AC142),AC142*U142,U142)</f>
        <v>18.2070013609503</v>
      </c>
      <c r="AI142" s="145" t="n">
        <f aca="false">AH142-AH138</f>
        <v>-2.01051096008965</v>
      </c>
      <c r="AJ142" s="103" t="s">
        <v>414</v>
      </c>
      <c r="AK142" s="136"/>
      <c r="AL142" s="102"/>
      <c r="AM142" s="102"/>
      <c r="AN142" s="147" t="s">
        <v>415</v>
      </c>
      <c r="AO142" s="102"/>
      <c r="AP142" s="102"/>
      <c r="AQ142" s="102"/>
    </row>
    <row r="143" customFormat="false" ht="15" hidden="false" customHeight="false" outlineLevel="0" collapsed="false">
      <c r="A143" s="115" t="s">
        <v>318</v>
      </c>
      <c r="B143" s="0" t="s">
        <v>319</v>
      </c>
      <c r="C143" s="92" t="n">
        <f aca="false">C95</f>
        <v>1</v>
      </c>
      <c r="D143" s="90" t="n">
        <f aca="false">D142</f>
        <v>3</v>
      </c>
      <c r="E143" s="92" t="str">
        <f aca="false">E95</f>
        <v>PP</v>
      </c>
      <c r="F143" s="92" t="n">
        <f aca="false">F95</f>
        <v>3</v>
      </c>
      <c r="G143" s="130" t="s">
        <v>333</v>
      </c>
      <c r="H143" s="130" t="s">
        <v>334</v>
      </c>
      <c r="I143" s="148" t="s">
        <v>335</v>
      </c>
      <c r="J143" s="131" t="n">
        <v>41841</v>
      </c>
      <c r="K143" s="132" t="s">
        <v>430</v>
      </c>
      <c r="L143" s="131" t="n">
        <v>41843</v>
      </c>
      <c r="M143" s="108" t="s">
        <v>431</v>
      </c>
      <c r="N143" s="134" t="n">
        <v>44.6666666666667</v>
      </c>
      <c r="O143" s="134" t="n">
        <v>40</v>
      </c>
      <c r="P143" s="135" t="n">
        <v>0.0481666666666667</v>
      </c>
      <c r="Q143" s="134" t="n">
        <v>351.107825</v>
      </c>
      <c r="R143" s="134" t="n">
        <v>5520.78944</v>
      </c>
      <c r="S143" s="136" t="n">
        <f aca="false">R143-Q143</f>
        <v>5169.681615</v>
      </c>
      <c r="T143" s="137" t="n">
        <f aca="false">((S143/1000000)*(0.473-P143))*0.8/(0.08206*296)*1000000/(O143*N143)*12</f>
        <v>0.485832827457995</v>
      </c>
      <c r="U143" s="138" t="n">
        <f aca="false">IF(N143&lt;=48,T143* 48,T143* 72)</f>
        <v>23.3199757179838</v>
      </c>
      <c r="V143" s="139" t="n">
        <v>697.613586717386</v>
      </c>
      <c r="W143" s="150" t="n">
        <f aca="false">W95</f>
        <v>-20.5015371074412</v>
      </c>
      <c r="X143" s="141" t="n">
        <v>1159</v>
      </c>
      <c r="Y143" s="142" t="n">
        <f aca="false">((V143/1000+1)*0.0112372)/((V143/1000+1)*0.0112372+1)</f>
        <v>0.018719325615519</v>
      </c>
      <c r="Z143" s="142" t="n">
        <f aca="false">((W143/1000+1)*0.0112372)/((W143/1000+1)*0.0112372+1)</f>
        <v>0.0108869889975928</v>
      </c>
      <c r="AA143" s="142" t="n">
        <f aca="false">IF(ISNUMBER(X143),((X143/1000+1)*0.0112372)/((X143/1000+1)*0.0112372+1),"")</f>
        <v>0.0236864549961338</v>
      </c>
      <c r="AB143" s="143" t="n">
        <f aca="false">IF(ISNUMBER(AA143),(Y143-Y139)/(AA143-Y139),"")</f>
        <v>0.613065681397105</v>
      </c>
      <c r="AC143" s="143" t="n">
        <f aca="false">IF(ISNUMBER(AB143),1-AB143,"")</f>
        <v>0.386934318602895</v>
      </c>
      <c r="AD143" s="144" t="n">
        <f aca="false">IF(ISNUMBER(AB143),AB143*T143,"")</f>
        <v>0.297847433410618</v>
      </c>
      <c r="AE143" s="144" t="n">
        <f aca="false">IF(ISNUMBER(AC143),AC143*T143,T143)</f>
        <v>0.187985394047377</v>
      </c>
      <c r="AF143" s="149" t="n">
        <f aca="false">IF(ISNUMBER(AD143),AE143-AE139,"")</f>
        <v>-0.138769101387621</v>
      </c>
      <c r="AG143" s="145" t="n">
        <f aca="false">IF(ISNUMBER(AD143),U143*AB143,"")</f>
        <v>14.2966768037097</v>
      </c>
      <c r="AH143" s="146" t="n">
        <f aca="false">IF(ISNUMBER(AC143),AC143*U143,U143)</f>
        <v>9.0232989142741</v>
      </c>
      <c r="AI143" s="145" t="n">
        <f aca="false">AH143-AH139</f>
        <v>-6.66091686660581</v>
      </c>
      <c r="AJ143" s="103" t="s">
        <v>416</v>
      </c>
      <c r="AK143" s="136"/>
      <c r="AL143" s="102"/>
      <c r="AM143" s="102"/>
      <c r="AN143" s="147" t="s">
        <v>417</v>
      </c>
      <c r="AO143" s="102"/>
      <c r="AP143" s="102"/>
      <c r="AQ143" s="102"/>
    </row>
    <row r="144" customFormat="false" ht="15" hidden="false" customHeight="false" outlineLevel="0" collapsed="false">
      <c r="A144" s="115" t="s">
        <v>318</v>
      </c>
      <c r="B144" s="0" t="s">
        <v>319</v>
      </c>
      <c r="C144" s="92" t="n">
        <f aca="false">C96</f>
        <v>1</v>
      </c>
      <c r="D144" s="90" t="n">
        <f aca="false">D143</f>
        <v>3</v>
      </c>
      <c r="E144" s="92" t="str">
        <f aca="false">E96</f>
        <v>PP</v>
      </c>
      <c r="F144" s="92" t="n">
        <f aca="false">F96</f>
        <v>4</v>
      </c>
      <c r="G144" s="130" t="s">
        <v>333</v>
      </c>
      <c r="H144" s="130" t="s">
        <v>334</v>
      </c>
      <c r="I144" s="148" t="s">
        <v>335</v>
      </c>
      <c r="J144" s="131" t="n">
        <v>41841</v>
      </c>
      <c r="K144" s="132" t="s">
        <v>430</v>
      </c>
      <c r="L144" s="131" t="n">
        <v>41843</v>
      </c>
      <c r="M144" s="108" t="s">
        <v>431</v>
      </c>
      <c r="N144" s="134" t="n">
        <v>44.6666666666667</v>
      </c>
      <c r="O144" s="134" t="n">
        <v>40</v>
      </c>
      <c r="P144" s="135" t="n">
        <v>0.0481666666666667</v>
      </c>
      <c r="Q144" s="134" t="n">
        <v>351.107825</v>
      </c>
      <c r="R144" s="134" t="n">
        <v>5395.92704</v>
      </c>
      <c r="S144" s="136" t="n">
        <f aca="false">R144-Q144</f>
        <v>5044.819215</v>
      </c>
      <c r="T144" s="137" t="n">
        <f aca="false">((S144/1000000)*(0.473-P144))*0.8/(0.08206*296)*1000000/(O144*N144)*12</f>
        <v>0.474098593639963</v>
      </c>
      <c r="U144" s="138" t="n">
        <f aca="false">IF(N144&lt;=48,T144* 48,T144* 72)</f>
        <v>22.7567324947182</v>
      </c>
      <c r="V144" s="139" t="n">
        <v>630.161463785155</v>
      </c>
      <c r="W144" s="150" t="n">
        <f aca="false">W96</f>
        <v>-20.5015371074412</v>
      </c>
      <c r="X144" s="141" t="n">
        <v>1159</v>
      </c>
      <c r="Y144" s="142" t="n">
        <f aca="false">((V144/1000+1)*0.0112372)/((V144/1000+1)*0.0112372+1)</f>
        <v>0.0179889212393586</v>
      </c>
      <c r="Z144" s="142" t="n">
        <f aca="false">((W144/1000+1)*0.0112372)/((W144/1000+1)*0.0112372+1)</f>
        <v>0.0108869889975928</v>
      </c>
      <c r="AA144" s="142" t="n">
        <f aca="false">IF(ISNUMBER(X144),((X144/1000+1)*0.0112372)/((X144/1000+1)*0.0112372+1),"")</f>
        <v>0.0236864549961338</v>
      </c>
      <c r="AB144" s="143" t="n">
        <f aca="false">IF(ISNUMBER(AA144),(Y144-Y140)/(AA144-Y140),"")</f>
        <v>0.554849733718951</v>
      </c>
      <c r="AC144" s="143" t="n">
        <f aca="false">IF(ISNUMBER(AB144),1-AB144,"")</f>
        <v>0.445150266281049</v>
      </c>
      <c r="AD144" s="144" t="n">
        <f aca="false">IF(ISNUMBER(AB144),AB144*T144,"")</f>
        <v>0.263053478437663</v>
      </c>
      <c r="AE144" s="144" t="n">
        <f aca="false">IF(ISNUMBER(AC144),AC144*T144,T144)</f>
        <v>0.2110451152023</v>
      </c>
      <c r="AF144" s="149" t="n">
        <f aca="false">IF(ISNUMBER(AD144),AE144-AE140,"")</f>
        <v>-0.112956542985367</v>
      </c>
      <c r="AG144" s="145" t="n">
        <f aca="false">IF(ISNUMBER(AD144),U144*AB144,"")</f>
        <v>12.6265669650078</v>
      </c>
      <c r="AH144" s="146" t="n">
        <f aca="false">IF(ISNUMBER(AC144),AC144*U144,U144)</f>
        <v>10.1301655297104</v>
      </c>
      <c r="AI144" s="145" t="n">
        <f aca="false">AH144-AH140</f>
        <v>-5.42191406329762</v>
      </c>
      <c r="AJ144" s="103" t="s">
        <v>418</v>
      </c>
      <c r="AK144" s="136"/>
      <c r="AL144" s="102"/>
      <c r="AM144" s="102"/>
      <c r="AN144" s="147" t="s">
        <v>419</v>
      </c>
      <c r="AO144" s="102"/>
      <c r="AP144" s="102"/>
      <c r="AQ144" s="102"/>
    </row>
    <row r="145" customFormat="false" ht="15" hidden="false" customHeight="false" outlineLevel="0" collapsed="false">
      <c r="A145" s="115" t="s">
        <v>318</v>
      </c>
      <c r="B145" s="0" t="s">
        <v>319</v>
      </c>
      <c r="C145" s="92" t="n">
        <f aca="false">C97</f>
        <v>1</v>
      </c>
      <c r="D145" s="90" t="n">
        <f aca="false">D144</f>
        <v>3</v>
      </c>
      <c r="E145" s="92" t="str">
        <f aca="false">E97</f>
        <v>PP</v>
      </c>
      <c r="F145" s="92" t="n">
        <f aca="false">F97</f>
        <v>1</v>
      </c>
      <c r="G145" s="130" t="s">
        <v>344</v>
      </c>
      <c r="H145" s="130" t="s">
        <v>334</v>
      </c>
      <c r="I145" s="130" t="n">
        <v>10</v>
      </c>
      <c r="J145" s="131" t="n">
        <v>41841</v>
      </c>
      <c r="K145" s="132" t="s">
        <v>430</v>
      </c>
      <c r="L145" s="131" t="n">
        <v>41843</v>
      </c>
      <c r="M145" s="108" t="s">
        <v>431</v>
      </c>
      <c r="N145" s="134" t="n">
        <v>44.6666666666667</v>
      </c>
      <c r="O145" s="134" t="n">
        <v>40</v>
      </c>
      <c r="P145" s="135" t="n">
        <v>0.0481666666666667</v>
      </c>
      <c r="Q145" s="134" t="n">
        <v>351.107825</v>
      </c>
      <c r="R145" s="134" t="n">
        <v>5647.3408</v>
      </c>
      <c r="S145" s="136" t="n">
        <f aca="false">R145-Q145</f>
        <v>5296.232975</v>
      </c>
      <c r="T145" s="137" t="n">
        <f aca="false">((S145/1000000)*(0.473-P145))*0.8/(0.08206*296)*1000000/(O145*N145)*12</f>
        <v>0.49772578521173</v>
      </c>
      <c r="U145" s="138" t="n">
        <f aca="false">IF(N145&lt;=48,T145* 48,T145* 72)</f>
        <v>23.8908376901631</v>
      </c>
      <c r="V145" s="139" t="n">
        <v>643.540852501632</v>
      </c>
      <c r="W145" s="150" t="n">
        <f aca="false">W97</f>
        <v>-20.5015371074412</v>
      </c>
      <c r="X145" s="141" t="n">
        <v>1159</v>
      </c>
      <c r="Y145" s="142" t="n">
        <f aca="false">((V145/1000+1)*0.0112372)/((V145/1000+1)*0.0112372+1)</f>
        <v>0.0181338861998306</v>
      </c>
      <c r="Z145" s="142" t="n">
        <f aca="false">((W145/1000+1)*0.0112372)/((W145/1000+1)*0.0112372+1)</f>
        <v>0.0108869889975928</v>
      </c>
      <c r="AA145" s="142" t="n">
        <f aca="false">IF(ISNUMBER(X145),((X145/1000+1)*0.0112372)/((X145/1000+1)*0.0112372+1),"")</f>
        <v>0.0236864549961338</v>
      </c>
      <c r="AB145" s="143" t="n">
        <f aca="false">IF(ISNUMBER(AA145),(Y145-Y137)/(AA145-Y137),"")</f>
        <v>0.567267493980869</v>
      </c>
      <c r="AC145" s="143" t="n">
        <f aca="false">IF(ISNUMBER(AB145),1-AB145,"")</f>
        <v>0.432732506019131</v>
      </c>
      <c r="AD145" s="144" t="n">
        <f aca="false">IF(ISNUMBER(AB145),AB145*T145,"")</f>
        <v>0.282343658866718</v>
      </c>
      <c r="AE145" s="144" t="n">
        <f aca="false">IF(ISNUMBER(AC145),AC145*T145,T145)</f>
        <v>0.215382126345012</v>
      </c>
      <c r="AF145" s="149" t="n">
        <f aca="false">IF(ISNUMBER(AD145),AE145-AE137,"")</f>
        <v>-0.200510132587921</v>
      </c>
      <c r="AG145" s="145" t="n">
        <f aca="false">IF(ISNUMBER(AD145),U145*AB145,"")</f>
        <v>13.5524956256025</v>
      </c>
      <c r="AH145" s="146" t="n">
        <f aca="false">IF(ISNUMBER(AC145),AC145*U145,U145)</f>
        <v>10.3383420645606</v>
      </c>
      <c r="AI145" s="145" t="n">
        <f aca="false">AH145-AH137</f>
        <v>-9.62448636422023</v>
      </c>
      <c r="AJ145" s="103" t="s">
        <v>420</v>
      </c>
      <c r="AK145" s="136"/>
      <c r="AL145" s="102"/>
      <c r="AM145" s="102"/>
      <c r="AN145" s="147" t="s">
        <v>421</v>
      </c>
      <c r="AO145" s="102"/>
      <c r="AP145" s="102"/>
      <c r="AQ145" s="102"/>
    </row>
    <row r="146" customFormat="false" ht="15" hidden="false" customHeight="false" outlineLevel="0" collapsed="false">
      <c r="A146" s="115" t="s">
        <v>318</v>
      </c>
      <c r="B146" s="0" t="s">
        <v>319</v>
      </c>
      <c r="C146" s="92" t="n">
        <f aca="false">C98</f>
        <v>1</v>
      </c>
      <c r="D146" s="90" t="n">
        <f aca="false">D145</f>
        <v>3</v>
      </c>
      <c r="E146" s="92" t="str">
        <f aca="false">E98</f>
        <v>PP</v>
      </c>
      <c r="F146" s="92" t="n">
        <f aca="false">F98</f>
        <v>2</v>
      </c>
      <c r="G146" s="130" t="s">
        <v>344</v>
      </c>
      <c r="H146" s="130" t="s">
        <v>334</v>
      </c>
      <c r="I146" s="130" t="n">
        <v>10</v>
      </c>
      <c r="J146" s="131" t="n">
        <v>41841</v>
      </c>
      <c r="K146" s="132" t="s">
        <v>430</v>
      </c>
      <c r="L146" s="131" t="n">
        <v>41843</v>
      </c>
      <c r="M146" s="108" t="s">
        <v>431</v>
      </c>
      <c r="N146" s="134" t="n">
        <v>44.6666666666667</v>
      </c>
      <c r="O146" s="134" t="n">
        <v>40</v>
      </c>
      <c r="P146" s="135" t="n">
        <v>0.0481666666666667</v>
      </c>
      <c r="Q146" s="134" t="n">
        <v>351.107825</v>
      </c>
      <c r="R146" s="134" t="n">
        <v>6939.51584</v>
      </c>
      <c r="S146" s="136" t="n">
        <f aca="false">R146-Q146</f>
        <v>6588.408015</v>
      </c>
      <c r="T146" s="137" t="n">
        <f aca="false">((S146/1000000)*(0.473-P146))*0.8/(0.08206*296)*1000000/(O146*N146)*12</f>
        <v>0.619160933448388</v>
      </c>
      <c r="U146" s="138" t="n">
        <f aca="false">IF(N146&lt;=48,T146* 48,T146* 72)</f>
        <v>29.7197248055226</v>
      </c>
      <c r="V146" s="139" t="n">
        <v>618.286864232497</v>
      </c>
      <c r="W146" s="150" t="n">
        <f aca="false">W98</f>
        <v>-20.5015371074412</v>
      </c>
      <c r="X146" s="141" t="n">
        <v>1159</v>
      </c>
      <c r="Y146" s="142" t="n">
        <f aca="false">((V146/1000+1)*0.0112372)/((V146/1000+1)*0.0112372+1)</f>
        <v>0.0178602247291779</v>
      </c>
      <c r="Z146" s="142" t="n">
        <f aca="false">((W146/1000+1)*0.0112372)/((W146/1000+1)*0.0112372+1)</f>
        <v>0.0108869889975928</v>
      </c>
      <c r="AA146" s="142" t="n">
        <f aca="false">IF(ISNUMBER(X146),((X146/1000+1)*0.0112372)/((X146/1000+1)*0.0112372+1),"")</f>
        <v>0.0236864549961338</v>
      </c>
      <c r="AB146" s="143" t="n">
        <f aca="false">IF(ISNUMBER(AA146),(Y146-Y138)/(AA146-Y138),"")</f>
        <v>0.544626024545128</v>
      </c>
      <c r="AC146" s="143" t="n">
        <f aca="false">IF(ISNUMBER(AB146),1-AB146,"")</f>
        <v>0.455373975454872</v>
      </c>
      <c r="AD146" s="144" t="n">
        <f aca="false">IF(ISNUMBER(AB146),AB146*T146,"")</f>
        <v>0.337211157737646</v>
      </c>
      <c r="AE146" s="144" t="n">
        <f aca="false">IF(ISNUMBER(AC146),AC146*T146,T146)</f>
        <v>0.281949775710742</v>
      </c>
      <c r="AF146" s="149" t="n">
        <f aca="false">IF(ISNUMBER(AD146),AE146-AE138,"")</f>
        <v>-0.139248397644258</v>
      </c>
      <c r="AG146" s="145" t="n">
        <f aca="false">IF(ISNUMBER(AD146),U146*AB146,"")</f>
        <v>16.186135571407</v>
      </c>
      <c r="AH146" s="146" t="n">
        <f aca="false">IF(ISNUMBER(AC146),AC146*U146,U146)</f>
        <v>13.5335892341156</v>
      </c>
      <c r="AI146" s="145" t="n">
        <f aca="false">AH146-AH138</f>
        <v>-6.6839230869244</v>
      </c>
      <c r="AJ146" s="103" t="s">
        <v>422</v>
      </c>
      <c r="AK146" s="136"/>
      <c r="AL146" s="102"/>
      <c r="AM146" s="102"/>
      <c r="AN146" s="147" t="s">
        <v>423</v>
      </c>
      <c r="AO146" s="102"/>
      <c r="AP146" s="102"/>
      <c r="AQ146" s="102"/>
    </row>
    <row r="147" customFormat="false" ht="15" hidden="false" customHeight="false" outlineLevel="0" collapsed="false">
      <c r="A147" s="115" t="s">
        <v>318</v>
      </c>
      <c r="B147" s="0" t="s">
        <v>319</v>
      </c>
      <c r="C147" s="92" t="n">
        <f aca="false">C99</f>
        <v>1</v>
      </c>
      <c r="D147" s="90" t="n">
        <f aca="false">D146</f>
        <v>3</v>
      </c>
      <c r="E147" s="92" t="str">
        <f aca="false">E99</f>
        <v>PP</v>
      </c>
      <c r="F147" s="92" t="n">
        <f aca="false">F99</f>
        <v>3</v>
      </c>
      <c r="G147" s="130" t="s">
        <v>344</v>
      </c>
      <c r="H147" s="130" t="s">
        <v>334</v>
      </c>
      <c r="I147" s="130" t="n">
        <v>10</v>
      </c>
      <c r="J147" s="131" t="n">
        <v>41841</v>
      </c>
      <c r="K147" s="132" t="s">
        <v>430</v>
      </c>
      <c r="L147" s="131" t="n">
        <v>41843</v>
      </c>
      <c r="M147" s="108" t="s">
        <v>431</v>
      </c>
      <c r="N147" s="134" t="n">
        <v>44.6666666666667</v>
      </c>
      <c r="O147" s="134" t="n">
        <v>40</v>
      </c>
      <c r="P147" s="135" t="n">
        <v>0.0481666666666667</v>
      </c>
      <c r="Q147" s="134" t="n">
        <v>351.107825</v>
      </c>
      <c r="R147" s="134" t="n">
        <v>5466.26016</v>
      </c>
      <c r="S147" s="136" t="n">
        <f aca="false">R147-Q147</f>
        <v>5115.152335</v>
      </c>
      <c r="T147" s="137" t="n">
        <f aca="false">((S147/1000000)*(0.473-P147))*0.8/(0.08206*296)*1000000/(O147*N147)*12</f>
        <v>0.480708311819589</v>
      </c>
      <c r="U147" s="138" t="n">
        <f aca="false">IF(N147&lt;=48,T147* 48,T147* 72)</f>
        <v>23.0739989673403</v>
      </c>
      <c r="V147" s="139" t="n">
        <v>749.912343884092</v>
      </c>
      <c r="W147" s="150" t="n">
        <f aca="false">W99</f>
        <v>-20.5015371074412</v>
      </c>
      <c r="X147" s="141" t="n">
        <v>1159</v>
      </c>
      <c r="Y147" s="142" t="n">
        <f aca="false">((V147/1000+1)*0.0112372)/((V147/1000+1)*0.0112372+1)</f>
        <v>0.0192848946055866</v>
      </c>
      <c r="Z147" s="142" t="n">
        <f aca="false">((W147/1000+1)*0.0112372)/((W147/1000+1)*0.0112372+1)</f>
        <v>0.0108869889975928</v>
      </c>
      <c r="AA147" s="142" t="n">
        <f aca="false">IF(ISNUMBER(X147),((X147/1000+1)*0.0112372)/((X147/1000+1)*0.0112372+1),"")</f>
        <v>0.0236864549961338</v>
      </c>
      <c r="AB147" s="143" t="n">
        <f aca="false">IF(ISNUMBER(AA147),(Y147-Y139)/(AA147-Y139),"")</f>
        <v>0.65712292956318</v>
      </c>
      <c r="AC147" s="143" t="n">
        <f aca="false">IF(ISNUMBER(AB147),1-AB147,"")</f>
        <v>0.34287707043682</v>
      </c>
      <c r="AD147" s="144" t="n">
        <f aca="false">IF(ISNUMBER(AB147),AB147*T147,"")</f>
        <v>0.315884454128259</v>
      </c>
      <c r="AE147" s="144" t="n">
        <f aca="false">IF(ISNUMBER(AC147),AC147*T147,T147)</f>
        <v>0.16482385769133</v>
      </c>
      <c r="AF147" s="149" t="n">
        <f aca="false">IF(ISNUMBER(AD147),AE147-AE139,"")</f>
        <v>-0.161930637743668</v>
      </c>
      <c r="AG147" s="145" t="n">
        <f aca="false">IF(ISNUMBER(AD147),U147*AB147,"")</f>
        <v>15.1624537981564</v>
      </c>
      <c r="AH147" s="146" t="n">
        <f aca="false">IF(ISNUMBER(AC147),AC147*U147,U147)</f>
        <v>7.91154516918384</v>
      </c>
      <c r="AI147" s="145" t="n">
        <f aca="false">AH147-AH139</f>
        <v>-7.77267061169607</v>
      </c>
      <c r="AJ147" s="103" t="s">
        <v>424</v>
      </c>
      <c r="AK147" s="136"/>
      <c r="AL147" s="102"/>
      <c r="AM147" s="102"/>
      <c r="AN147" s="147" t="s">
        <v>425</v>
      </c>
      <c r="AO147" s="102"/>
      <c r="AP147" s="102"/>
      <c r="AQ147" s="102"/>
    </row>
    <row r="148" customFormat="false" ht="15" hidden="false" customHeight="false" outlineLevel="0" collapsed="false">
      <c r="A148" s="115" t="s">
        <v>318</v>
      </c>
      <c r="B148" s="0" t="s">
        <v>319</v>
      </c>
      <c r="C148" s="92" t="n">
        <f aca="false">C100</f>
        <v>1</v>
      </c>
      <c r="D148" s="90" t="n">
        <f aca="false">D147</f>
        <v>3</v>
      </c>
      <c r="E148" s="92" t="str">
        <f aca="false">E100</f>
        <v>PP</v>
      </c>
      <c r="F148" s="92" t="n">
        <f aca="false">F100</f>
        <v>4</v>
      </c>
      <c r="G148" s="130" t="s">
        <v>344</v>
      </c>
      <c r="H148" s="130" t="s">
        <v>334</v>
      </c>
      <c r="I148" s="130" t="n">
        <v>10</v>
      </c>
      <c r="J148" s="131" t="n">
        <v>41841</v>
      </c>
      <c r="K148" s="132" t="s">
        <v>430</v>
      </c>
      <c r="L148" s="131" t="n">
        <v>41843</v>
      </c>
      <c r="M148" s="108" t="s">
        <v>431</v>
      </c>
      <c r="N148" s="134" t="n">
        <v>44.6666666666667</v>
      </c>
      <c r="O148" s="134" t="n">
        <v>40</v>
      </c>
      <c r="P148" s="135" t="n">
        <v>0.0481666666666667</v>
      </c>
      <c r="Q148" s="134" t="n">
        <v>351.107825</v>
      </c>
      <c r="R148" s="134" t="n">
        <v>5171.17472</v>
      </c>
      <c r="S148" s="136" t="n">
        <f aca="false">R148-Q148</f>
        <v>4820.066895</v>
      </c>
      <c r="T148" s="137" t="n">
        <f aca="false">((S148/1000000)*(0.473-P148))*0.8/(0.08206*296)*1000000/(O148*N148)*12</f>
        <v>0.452976972767506</v>
      </c>
      <c r="U148" s="138" t="n">
        <f aca="false">IF(N148&lt;=48,T148* 48,T148* 72)</f>
        <v>21.7428946928403</v>
      </c>
      <c r="V148" s="139" t="n">
        <v>757.87793266962</v>
      </c>
      <c r="W148" s="150" t="n">
        <f aca="false">W100</f>
        <v>-20.5015371074412</v>
      </c>
      <c r="X148" s="141" t="n">
        <v>1159</v>
      </c>
      <c r="Y148" s="142" t="n">
        <f aca="false">((V148/1000+1)*0.0112372)/((V148/1000+1)*0.0112372+1)</f>
        <v>0.0193709788356618</v>
      </c>
      <c r="Z148" s="142" t="n">
        <f aca="false">((W148/1000+1)*0.0112372)/((W148/1000+1)*0.0112372+1)</f>
        <v>0.0108869889975928</v>
      </c>
      <c r="AA148" s="142" t="n">
        <f aca="false">IF(ISNUMBER(X148),((X148/1000+1)*0.0112372)/((X148/1000+1)*0.0112372+1),"")</f>
        <v>0.0236864549961338</v>
      </c>
      <c r="AB148" s="143" t="n">
        <f aca="false">IF(ISNUMBER(AA148),(Y148-Y140)/(AA148-Y140),"")</f>
        <v>0.662830367669304</v>
      </c>
      <c r="AC148" s="143" t="n">
        <f aca="false">IF(ISNUMBER(AB148),1-AB148,"")</f>
        <v>0.337169632330696</v>
      </c>
      <c r="AD148" s="144" t="n">
        <f aca="false">IF(ISNUMBER(AB148),AB148*T148,"")</f>
        <v>0.300246893405214</v>
      </c>
      <c r="AE148" s="144" t="n">
        <f aca="false">IF(ISNUMBER(AC148),AC148*T148,T148)</f>
        <v>0.152730079362292</v>
      </c>
      <c r="AF148" s="149" t="n">
        <f aca="false">IF(ISNUMBER(AD148),AE148-AE140,"")</f>
        <v>-0.171271578825376</v>
      </c>
      <c r="AG148" s="145" t="n">
        <f aca="false">IF(ISNUMBER(AD148),U148*AB148,"")</f>
        <v>14.4118508834503</v>
      </c>
      <c r="AH148" s="146" t="n">
        <f aca="false">IF(ISNUMBER(AC148),AC148*U148,U148)</f>
        <v>7.33104380939</v>
      </c>
      <c r="AI148" s="145" t="n">
        <f aca="false">AH148-AH140</f>
        <v>-8.22103578361804</v>
      </c>
      <c r="AJ148" s="103" t="s">
        <v>426</v>
      </c>
      <c r="AK148" s="136"/>
      <c r="AL148" s="102"/>
      <c r="AM148" s="102"/>
      <c r="AN148" s="147" t="s">
        <v>427</v>
      </c>
      <c r="AO148" s="102"/>
      <c r="AP148" s="102"/>
      <c r="AQ148" s="102"/>
    </row>
    <row r="149" customFormat="false" ht="15" hidden="false" customHeight="false" outlineLevel="0" collapsed="false">
      <c r="A149" s="115" t="s">
        <v>318</v>
      </c>
      <c r="B149" s="0" t="s">
        <v>319</v>
      </c>
      <c r="C149" s="92" t="n">
        <f aca="false">C5+1</f>
        <v>2</v>
      </c>
      <c r="D149" s="92" t="n">
        <f aca="false">D5</f>
        <v>1</v>
      </c>
      <c r="E149" s="92" t="str">
        <f aca="false">E101</f>
        <v>GL</v>
      </c>
      <c r="F149" s="92" t="n">
        <f aca="false">F101</f>
        <v>1</v>
      </c>
      <c r="G149" s="130" t="s">
        <v>321</v>
      </c>
      <c r="H149" s="130" t="s">
        <v>322</v>
      </c>
      <c r="I149" s="130" t="s">
        <v>322</v>
      </c>
      <c r="J149" s="131" t="n">
        <v>41843</v>
      </c>
      <c r="K149" s="132" t="s">
        <v>432</v>
      </c>
      <c r="L149" s="131" t="n">
        <v>41845</v>
      </c>
      <c r="M149" s="108" t="s">
        <v>433</v>
      </c>
      <c r="N149" s="151" t="n">
        <v>43.7333333333333</v>
      </c>
      <c r="O149" s="134" t="n">
        <v>40</v>
      </c>
      <c r="P149" s="135" t="n">
        <v>0.0514166666666667</v>
      </c>
      <c r="Q149" s="134" t="n">
        <v>410.811276538461</v>
      </c>
      <c r="R149" s="134" t="n">
        <v>8132.55506269231</v>
      </c>
      <c r="S149" s="136" t="n">
        <f aca="false">R149-Q149</f>
        <v>7721.74378615385</v>
      </c>
      <c r="T149" s="137" t="n">
        <f aca="false">((S149/1000000)*(0.473-P149))*0.8/(0.08206*296)*1000000/(O149*N149)*12</f>
        <v>0.735485742597137</v>
      </c>
      <c r="U149" s="138" t="n">
        <f aca="false">IF(N149&lt;=48,T149* 48,T149* 72)</f>
        <v>35.3033156446626</v>
      </c>
      <c r="V149" s="139" t="n">
        <v>-16.2831458862915</v>
      </c>
      <c r="W149" s="150" t="n">
        <f aca="false">W101</f>
        <v>-18.16875699075</v>
      </c>
      <c r="X149" s="141" t="s">
        <v>106</v>
      </c>
      <c r="Y149" s="142" t="n">
        <f aca="false">((V149/1000+1)*0.0112372)/((V149/1000+1)*0.0112372+1)</f>
        <v>0.0109333631977573</v>
      </c>
      <c r="Z149" s="142" t="n">
        <f aca="false">((W149/1000+1)*0.0112372)/((W149/1000+1)*0.0112372+1)</f>
        <v>0.0109126345751666</v>
      </c>
      <c r="AA149" s="142" t="str">
        <f aca="false">IF(ISNUMBER(X149),((X149/1000+1)*0.0112372)/((X149/1000+1)*0.0112372+1),"")</f>
        <v/>
      </c>
      <c r="AB149" s="143" t="str">
        <f aca="false">IF(ISNUMBER(AA149),(Y149-Z149)/(AA149-Z149),"")</f>
        <v/>
      </c>
      <c r="AC149" s="143" t="str">
        <f aca="false">IF(ISNUMBER(AB149),1-AB149,"")</f>
        <v/>
      </c>
      <c r="AD149" s="144" t="str">
        <f aca="false">IF(ISNUMBER(AB149),AB149*T149,"")</f>
        <v/>
      </c>
      <c r="AE149" s="144" t="n">
        <f aca="false">IF(ISNUMBER(AC149),AC149*T149,T149)</f>
        <v>0.735485742597137</v>
      </c>
      <c r="AF149" s="102"/>
      <c r="AG149" s="145" t="str">
        <f aca="false">IF(ISNUMBER(AD149),U149*AB149,"")</f>
        <v/>
      </c>
      <c r="AH149" s="146" t="n">
        <f aca="false">IF(ISNUMBER(AC149),AC149*U149,U149)</f>
        <v>35.3033156446626</v>
      </c>
      <c r="AI149" s="102"/>
      <c r="AJ149" s="103" t="s">
        <v>325</v>
      </c>
      <c r="AK149" s="136"/>
      <c r="AL149" s="102"/>
      <c r="AM149" s="102"/>
      <c r="AN149" s="147" t="s">
        <v>434</v>
      </c>
      <c r="AO149" s="145" t="n">
        <f aca="false">SUMIF($AN$5:$AN$1444,$AN149,AG$5:AG$1444)</f>
        <v>0</v>
      </c>
      <c r="AP149" s="145" t="n">
        <f aca="false">SUMIF($AN$5:$AN$1444,$AN149,AH$5:AH$1444)</f>
        <v>104.912293812178</v>
      </c>
      <c r="AQ149" s="145" t="n">
        <f aca="false">SUMIF($AN$5:$AN$1444,$AN149,AI$5:AI$1444)</f>
        <v>0</v>
      </c>
    </row>
    <row r="150" customFormat="false" ht="15" hidden="false" customHeight="false" outlineLevel="0" collapsed="false">
      <c r="A150" s="115" t="s">
        <v>318</v>
      </c>
      <c r="B150" s="0" t="s">
        <v>319</v>
      </c>
      <c r="C150" s="92" t="n">
        <f aca="false">C149</f>
        <v>2</v>
      </c>
      <c r="D150" s="90" t="n">
        <f aca="false">D149</f>
        <v>1</v>
      </c>
      <c r="E150" s="92" t="str">
        <f aca="false">E102</f>
        <v>GL</v>
      </c>
      <c r="F150" s="92" t="n">
        <f aca="false">F102</f>
        <v>2</v>
      </c>
      <c r="G150" s="130" t="s">
        <v>321</v>
      </c>
      <c r="H150" s="130" t="s">
        <v>322</v>
      </c>
      <c r="I150" s="130" t="s">
        <v>322</v>
      </c>
      <c r="J150" s="131" t="n">
        <v>41843</v>
      </c>
      <c r="K150" s="132" t="s">
        <v>432</v>
      </c>
      <c r="L150" s="131" t="n">
        <v>41845</v>
      </c>
      <c r="M150" s="108" t="s">
        <v>433</v>
      </c>
      <c r="N150" s="134" t="n">
        <v>43.7333333333333</v>
      </c>
      <c r="O150" s="134" t="n">
        <v>40</v>
      </c>
      <c r="P150" s="135" t="n">
        <v>0.0514166666666667</v>
      </c>
      <c r="Q150" s="134" t="n">
        <v>410.811276538461</v>
      </c>
      <c r="R150" s="134" t="n">
        <v>6797.00315269231</v>
      </c>
      <c r="S150" s="136" t="n">
        <f aca="false">R150-Q150</f>
        <v>6386.19187615385</v>
      </c>
      <c r="T150" s="137" t="n">
        <f aca="false">((S150/1000000)*(0.473-P150))*0.8/(0.08206*296)*1000000/(O150*N150)*12</f>
        <v>0.6082762138292</v>
      </c>
      <c r="U150" s="138" t="n">
        <f aca="false">IF(N150&lt;=48,T150* 48,T150* 72)</f>
        <v>29.1972582638016</v>
      </c>
      <c r="V150" s="139" t="n">
        <v>-15.7369072383672</v>
      </c>
      <c r="W150" s="150" t="n">
        <f aca="false">W102</f>
        <v>-18.16875699075</v>
      </c>
      <c r="X150" s="141" t="s">
        <v>106</v>
      </c>
      <c r="Y150" s="142" t="n">
        <f aca="false">((V150/1000+1)*0.0112372)/((V150/1000+1)*0.0112372+1)</f>
        <v>0.0109393678658014</v>
      </c>
      <c r="Z150" s="142" t="n">
        <f aca="false">((W150/1000+1)*0.0112372)/((W150/1000+1)*0.0112372+1)</f>
        <v>0.0109126345751666</v>
      </c>
      <c r="AA150" s="142" t="str">
        <f aca="false">IF(ISNUMBER(X150),((X150/1000+1)*0.0112372)/((X150/1000+1)*0.0112372+1),"")</f>
        <v/>
      </c>
      <c r="AB150" s="143" t="str">
        <f aca="false">IF(ISNUMBER(AA150),(Y150-Z150)/(AA150-Z150),"")</f>
        <v/>
      </c>
      <c r="AC150" s="143" t="str">
        <f aca="false">IF(ISNUMBER(AB150),1-AB150,"")</f>
        <v/>
      </c>
      <c r="AD150" s="144" t="str">
        <f aca="false">IF(ISNUMBER(AB150),AB150*T150,"")</f>
        <v/>
      </c>
      <c r="AE150" s="144" t="n">
        <f aca="false">IF(ISNUMBER(AC150),AC150*T150,T150)</f>
        <v>0.6082762138292</v>
      </c>
      <c r="AF150" s="102"/>
      <c r="AG150" s="145" t="str">
        <f aca="false">IF(ISNUMBER(AD150),U150*AB150,"")</f>
        <v/>
      </c>
      <c r="AH150" s="146" t="n">
        <f aca="false">IF(ISNUMBER(AC150),AC150*U150,U150)</f>
        <v>29.1972582638016</v>
      </c>
      <c r="AI150" s="102"/>
      <c r="AJ150" s="103" t="s">
        <v>327</v>
      </c>
      <c r="AK150" s="136"/>
      <c r="AL150" s="102"/>
      <c r="AM150" s="102"/>
      <c r="AN150" s="147" t="s">
        <v>435</v>
      </c>
      <c r="AO150" s="145" t="n">
        <f aca="false">SUMIF($AN$5:$AN$1444,$AN150,AG$5:AG$1444)</f>
        <v>0</v>
      </c>
      <c r="AP150" s="145" t="n">
        <f aca="false">SUMIF($AN$5:$AN$1444,$AN150,AH$5:AH$1444)</f>
        <v>85.9689802392302</v>
      </c>
      <c r="AQ150" s="145" t="n">
        <f aca="false">SUMIF($AN$5:$AN$1444,$AN150,AI$5:AI$1444)</f>
        <v>0</v>
      </c>
    </row>
    <row r="151" customFormat="false" ht="15" hidden="false" customHeight="false" outlineLevel="0" collapsed="false">
      <c r="A151" s="115" t="s">
        <v>318</v>
      </c>
      <c r="B151" s="0" t="s">
        <v>319</v>
      </c>
      <c r="C151" s="92" t="n">
        <f aca="false">C150</f>
        <v>2</v>
      </c>
      <c r="D151" s="90" t="n">
        <f aca="false">D150</f>
        <v>1</v>
      </c>
      <c r="E151" s="92" t="str">
        <f aca="false">E103</f>
        <v>GL</v>
      </c>
      <c r="F151" s="92" t="n">
        <f aca="false">F103</f>
        <v>3</v>
      </c>
      <c r="G151" s="130" t="s">
        <v>321</v>
      </c>
      <c r="H151" s="130" t="s">
        <v>322</v>
      </c>
      <c r="I151" s="130" t="s">
        <v>322</v>
      </c>
      <c r="J151" s="131" t="n">
        <v>41843</v>
      </c>
      <c r="K151" s="132" t="s">
        <v>432</v>
      </c>
      <c r="L151" s="131" t="n">
        <v>41845</v>
      </c>
      <c r="M151" s="108" t="s">
        <v>433</v>
      </c>
      <c r="N151" s="134" t="n">
        <v>43.7333333333333</v>
      </c>
      <c r="O151" s="134" t="n">
        <v>40</v>
      </c>
      <c r="P151" s="135" t="n">
        <v>0.0514166666666667</v>
      </c>
      <c r="Q151" s="134" t="n">
        <v>410.811276538461</v>
      </c>
      <c r="R151" s="134" t="n">
        <v>5084.01497269231</v>
      </c>
      <c r="S151" s="136" t="n">
        <f aca="false">R151-Q151</f>
        <v>4673.20369615385</v>
      </c>
      <c r="T151" s="137" t="n">
        <f aca="false">((S151/1000000)*(0.473-P151))*0.8/(0.08206*296)*1000000/(O151*N151)*12</f>
        <v>0.445116386396626</v>
      </c>
      <c r="U151" s="138" t="n">
        <f aca="false">IF(N151&lt;=48,T151* 48,T151* 72)</f>
        <v>21.365586547038</v>
      </c>
      <c r="V151" s="139" t="n">
        <v>-15.5300940627781</v>
      </c>
      <c r="W151" s="150" t="n">
        <f aca="false">W103</f>
        <v>-18.16875699075</v>
      </c>
      <c r="X151" s="141" t="s">
        <v>106</v>
      </c>
      <c r="Y151" s="142" t="n">
        <f aca="false">((V151/1000+1)*0.0112372)/((V151/1000+1)*0.0112372+1)</f>
        <v>0.010941641293501</v>
      </c>
      <c r="Z151" s="142" t="n">
        <f aca="false">((W151/1000+1)*0.0112372)/((W151/1000+1)*0.0112372+1)</f>
        <v>0.0109126345751666</v>
      </c>
      <c r="AA151" s="142" t="str">
        <f aca="false">IF(ISNUMBER(X151),((X151/1000+1)*0.0112372)/((X151/1000+1)*0.0112372+1),"")</f>
        <v/>
      </c>
      <c r="AB151" s="143" t="str">
        <f aca="false">IF(ISNUMBER(AA151),(Y151-Z151)/(AA151-Z151),"")</f>
        <v/>
      </c>
      <c r="AC151" s="143" t="str">
        <f aca="false">IF(ISNUMBER(AB151),1-AB151,"")</f>
        <v/>
      </c>
      <c r="AD151" s="144" t="str">
        <f aca="false">IF(ISNUMBER(AB151),AB151*T151,"")</f>
        <v/>
      </c>
      <c r="AE151" s="144" t="n">
        <f aca="false">IF(ISNUMBER(AC151),AC151*T151,T151)</f>
        <v>0.445116386396626</v>
      </c>
      <c r="AF151" s="102"/>
      <c r="AG151" s="145" t="str">
        <f aca="false">IF(ISNUMBER(AD151),U151*AB151,"")</f>
        <v/>
      </c>
      <c r="AH151" s="146" t="n">
        <f aca="false">IF(ISNUMBER(AC151),AC151*U151,U151)</f>
        <v>21.365586547038</v>
      </c>
      <c r="AI151" s="102"/>
      <c r="AJ151" s="103" t="s">
        <v>329</v>
      </c>
      <c r="AK151" s="136"/>
      <c r="AL151" s="102"/>
      <c r="AM151" s="102"/>
      <c r="AN151" s="147" t="s">
        <v>436</v>
      </c>
      <c r="AO151" s="145" t="n">
        <f aca="false">SUMIF($AN$5:$AN$1444,$AN151,AG$5:AG$1444)</f>
        <v>0</v>
      </c>
      <c r="AP151" s="145" t="n">
        <f aca="false">SUMIF($AN$5:$AN$1444,$AN151,AH$5:AH$1444)</f>
        <v>74.7254959898632</v>
      </c>
      <c r="AQ151" s="145" t="n">
        <f aca="false">SUMIF($AN$5:$AN$1444,$AN151,AI$5:AI$1444)</f>
        <v>0</v>
      </c>
    </row>
    <row r="152" customFormat="false" ht="15" hidden="false" customHeight="false" outlineLevel="0" collapsed="false">
      <c r="A152" s="115" t="s">
        <v>318</v>
      </c>
      <c r="B152" s="0" t="s">
        <v>319</v>
      </c>
      <c r="C152" s="92" t="n">
        <f aca="false">C151</f>
        <v>2</v>
      </c>
      <c r="D152" s="90" t="n">
        <f aca="false">D151</f>
        <v>1</v>
      </c>
      <c r="E152" s="92" t="str">
        <f aca="false">E104</f>
        <v>GL</v>
      </c>
      <c r="F152" s="92" t="n">
        <f aca="false">F104</f>
        <v>4</v>
      </c>
      <c r="G152" s="130" t="s">
        <v>321</v>
      </c>
      <c r="H152" s="130" t="s">
        <v>322</v>
      </c>
      <c r="I152" s="130" t="s">
        <v>322</v>
      </c>
      <c r="J152" s="131" t="n">
        <v>41843</v>
      </c>
      <c r="K152" s="132" t="s">
        <v>432</v>
      </c>
      <c r="L152" s="131" t="n">
        <v>41845</v>
      </c>
      <c r="M152" s="108" t="s">
        <v>433</v>
      </c>
      <c r="N152" s="134" t="n">
        <v>43.7333333333333</v>
      </c>
      <c r="O152" s="134" t="n">
        <v>40</v>
      </c>
      <c r="P152" s="135" t="n">
        <v>0.0514166666666667</v>
      </c>
      <c r="Q152" s="134" t="n">
        <v>410.811276538461</v>
      </c>
      <c r="R152" s="134" t="n">
        <v>5437.29617269231</v>
      </c>
      <c r="S152" s="136" t="n">
        <f aca="false">R152-Q152</f>
        <v>5026.48489615385</v>
      </c>
      <c r="T152" s="137" t="n">
        <f aca="false">((S152/1000000)*(0.473-P152))*0.8/(0.08206*296)*1000000/(O152*N152)*12</f>
        <v>0.478765947030005</v>
      </c>
      <c r="U152" s="138" t="n">
        <f aca="false">IF(N152&lt;=48,T152* 48,T152* 72)</f>
        <v>22.9807654574403</v>
      </c>
      <c r="V152" s="139" t="n">
        <v>-13.7816760248805</v>
      </c>
      <c r="W152" s="150" t="n">
        <f aca="false">W104</f>
        <v>-18.16875699075</v>
      </c>
      <c r="X152" s="141" t="s">
        <v>106</v>
      </c>
      <c r="Y152" s="142" t="n">
        <f aca="false">((V152/1000+1)*0.0112372)/((V152/1000+1)*0.0112372+1)</f>
        <v>0.0109608606474422</v>
      </c>
      <c r="Z152" s="142" t="n">
        <f aca="false">((W152/1000+1)*0.0112372)/((W152/1000+1)*0.0112372+1)</f>
        <v>0.0109126345751666</v>
      </c>
      <c r="AA152" s="142" t="str">
        <f aca="false">IF(ISNUMBER(X152),((X152/1000+1)*0.0112372)/((X152/1000+1)*0.0112372+1),"")</f>
        <v/>
      </c>
      <c r="AB152" s="143" t="str">
        <f aca="false">IF(ISNUMBER(AA152),(Y152-Z152)/(AA152-Z152),"")</f>
        <v/>
      </c>
      <c r="AC152" s="143" t="str">
        <f aca="false">IF(ISNUMBER(AB152),1-AB152,"")</f>
        <v/>
      </c>
      <c r="AD152" s="144" t="str">
        <f aca="false">IF(ISNUMBER(AB152),AB152*T152,"")</f>
        <v/>
      </c>
      <c r="AE152" s="144" t="n">
        <f aca="false">IF(ISNUMBER(AC152),AC152*T152,T152)</f>
        <v>0.478765947030005</v>
      </c>
      <c r="AF152" s="102"/>
      <c r="AG152" s="145" t="str">
        <f aca="false">IF(ISNUMBER(AD152),U152*AB152,"")</f>
        <v/>
      </c>
      <c r="AH152" s="146" t="n">
        <f aca="false">IF(ISNUMBER(AC152),AC152*U152,U152)</f>
        <v>22.9807654574403</v>
      </c>
      <c r="AI152" s="102"/>
      <c r="AJ152" s="103" t="s">
        <v>331</v>
      </c>
      <c r="AK152" s="136"/>
      <c r="AL152" s="102"/>
      <c r="AM152" s="102"/>
      <c r="AN152" s="147" t="s">
        <v>437</v>
      </c>
      <c r="AO152" s="145" t="n">
        <f aca="false">SUMIF($AN$5:$AN$1444,$AN152,AG$5:AG$1444)</f>
        <v>0</v>
      </c>
      <c r="AP152" s="145" t="n">
        <f aca="false">SUMIF($AN$5:$AN$1444,$AN152,AH$5:AH$1444)</f>
        <v>78.6375963623326</v>
      </c>
      <c r="AQ152" s="145" t="n">
        <f aca="false">SUMIF($AN$5:$AN$1444,$AN152,AI$5:AI$1444)</f>
        <v>0</v>
      </c>
    </row>
    <row r="153" customFormat="false" ht="15" hidden="false" customHeight="false" outlineLevel="0" collapsed="false">
      <c r="A153" s="115" t="s">
        <v>318</v>
      </c>
      <c r="B153" s="0" t="s">
        <v>319</v>
      </c>
      <c r="C153" s="92" t="n">
        <f aca="false">C152</f>
        <v>2</v>
      </c>
      <c r="D153" s="90" t="n">
        <f aca="false">D152</f>
        <v>1</v>
      </c>
      <c r="E153" s="92" t="str">
        <f aca="false">E105</f>
        <v>GL</v>
      </c>
      <c r="F153" s="92" t="n">
        <f aca="false">F105</f>
        <v>1</v>
      </c>
      <c r="G153" s="130" t="s">
        <v>333</v>
      </c>
      <c r="H153" s="130" t="s">
        <v>334</v>
      </c>
      <c r="I153" s="148" t="s">
        <v>335</v>
      </c>
      <c r="J153" s="131" t="n">
        <v>41843</v>
      </c>
      <c r="K153" s="132" t="s">
        <v>432</v>
      </c>
      <c r="L153" s="131" t="n">
        <v>41845</v>
      </c>
      <c r="M153" s="108" t="s">
        <v>433</v>
      </c>
      <c r="N153" s="134" t="n">
        <v>43.7333333333333</v>
      </c>
      <c r="O153" s="134" t="n">
        <v>40</v>
      </c>
      <c r="P153" s="135" t="n">
        <v>0.0514166666666667</v>
      </c>
      <c r="Q153" s="134" t="n">
        <v>410.811276538461</v>
      </c>
      <c r="R153" s="134" t="n">
        <v>30917.8588403846</v>
      </c>
      <c r="S153" s="136" t="n">
        <f aca="false">R153-Q153</f>
        <v>30507.0475638461</v>
      </c>
      <c r="T153" s="137" t="n">
        <f aca="false">((S153/1000000)*(0.473-P153))*0.8/(0.08206*296)*1000000/(O153*N153)*12</f>
        <v>2.9057553777134</v>
      </c>
      <c r="U153" s="138" t="n">
        <f aca="false">IF(N153&lt;=48,T153* 48,T153* 72)</f>
        <v>139.476258130243</v>
      </c>
      <c r="V153" s="139" t="n">
        <v>979.135352175523</v>
      </c>
      <c r="W153" s="150" t="n">
        <f aca="false">W105</f>
        <v>-18.16875699075</v>
      </c>
      <c r="X153" s="141" t="n">
        <v>1159</v>
      </c>
      <c r="Y153" s="142" t="n">
        <f aca="false">((V153/1000+1)*0.0112372)/((V153/1000+1)*0.0112372+1)</f>
        <v>0.0217560857427119</v>
      </c>
      <c r="Z153" s="142" t="n">
        <f aca="false">((W153/1000+1)*0.0112372)/((W153/1000+1)*0.0112372+1)</f>
        <v>0.0109126345751666</v>
      </c>
      <c r="AA153" s="142" t="n">
        <f aca="false">IF(ISNUMBER(X153),((X153/1000+1)*0.0112372)/((X153/1000+1)*0.0112372+1),"")</f>
        <v>0.0236864549961338</v>
      </c>
      <c r="AB153" s="143" t="n">
        <f aca="false">IF(ISNUMBER(AA153),(Y153-Y149)/(AA153-Y149),"")</f>
        <v>0.848635194983263</v>
      </c>
      <c r="AC153" s="143" t="n">
        <f aca="false">IF(ISNUMBER(AB153),1-AB153,"")</f>
        <v>0.151364805016737</v>
      </c>
      <c r="AD153" s="144" t="n">
        <f aca="false">IF(ISNUMBER(AB153),AB153*T153,"")</f>
        <v>2.46592628153948</v>
      </c>
      <c r="AE153" s="144" t="n">
        <f aca="false">IF(ISNUMBER(AC153),AC153*T153,T153)</f>
        <v>0.439829096173924</v>
      </c>
      <c r="AF153" s="149" t="n">
        <f aca="false">IF(ISNUMBER(AD153),AE153-AE149,"")</f>
        <v>-0.295656646423212</v>
      </c>
      <c r="AG153" s="145" t="n">
        <f aca="false">IF(ISNUMBER(AD153),U153*AB153,"")</f>
        <v>118.364461513895</v>
      </c>
      <c r="AH153" s="146" t="n">
        <f aca="false">IF(ISNUMBER(AC153),AC153*U153,U153)</f>
        <v>21.1117966163484</v>
      </c>
      <c r="AI153" s="145" t="n">
        <f aca="false">AH153-AH149</f>
        <v>-14.1915190283142</v>
      </c>
      <c r="AJ153" s="103" t="s">
        <v>336</v>
      </c>
      <c r="AK153" s="136"/>
      <c r="AL153" s="102"/>
      <c r="AM153" s="102"/>
      <c r="AN153" s="147" t="s">
        <v>438</v>
      </c>
      <c r="AO153" s="145" t="n">
        <f aca="false">SUMIF($AN$5:$AN$1444,$AN153,AG$5:AG$1444)</f>
        <v>169.578037114252</v>
      </c>
      <c r="AP153" s="145" t="n">
        <f aca="false">SUMIF($AN$5:$AN$1444,$AN153,AH$5:AH$1444)</f>
        <v>86.4148987917418</v>
      </c>
      <c r="AQ153" s="145" t="n">
        <f aca="false">SUMIF($AN$5:$AN$1444,$AN153,AI$5:AI$1444)</f>
        <v>-18.497395020436</v>
      </c>
    </row>
    <row r="154" customFormat="false" ht="15" hidden="false" customHeight="false" outlineLevel="0" collapsed="false">
      <c r="A154" s="115" t="s">
        <v>318</v>
      </c>
      <c r="B154" s="0" t="s">
        <v>319</v>
      </c>
      <c r="C154" s="92" t="n">
        <f aca="false">C153</f>
        <v>2</v>
      </c>
      <c r="D154" s="90" t="n">
        <f aca="false">D153</f>
        <v>1</v>
      </c>
      <c r="E154" s="92" t="str">
        <f aca="false">E106</f>
        <v>GL</v>
      </c>
      <c r="F154" s="92" t="n">
        <f aca="false">F106</f>
        <v>2</v>
      </c>
      <c r="G154" s="130" t="s">
        <v>333</v>
      </c>
      <c r="H154" s="130" t="s">
        <v>334</v>
      </c>
      <c r="I154" s="148" t="s">
        <v>335</v>
      </c>
      <c r="J154" s="131" t="n">
        <v>41843</v>
      </c>
      <c r="K154" s="132" t="s">
        <v>432</v>
      </c>
      <c r="L154" s="131" t="n">
        <v>41845</v>
      </c>
      <c r="M154" s="108" t="s">
        <v>433</v>
      </c>
      <c r="N154" s="134" t="n">
        <v>43.7333333333333</v>
      </c>
      <c r="O154" s="134" t="n">
        <v>40</v>
      </c>
      <c r="P154" s="135" t="n">
        <v>0.0514166666666667</v>
      </c>
      <c r="Q154" s="134" t="n">
        <v>410.811276538461</v>
      </c>
      <c r="R154" s="134" t="n">
        <v>29130.0718403846</v>
      </c>
      <c r="S154" s="136" t="n">
        <f aca="false">R154-Q154</f>
        <v>28719.2605638462</v>
      </c>
      <c r="T154" s="137" t="n">
        <f aca="false">((S154/1000000)*(0.473-P154))*0.8/(0.08206*296)*1000000/(O154*N154)*12</f>
        <v>2.73547106296337</v>
      </c>
      <c r="U154" s="138" t="n">
        <f aca="false">IF(N154&lt;=48,T154* 48,T154* 72)</f>
        <v>131.302611022242</v>
      </c>
      <c r="V154" s="139" t="n">
        <v>952.134373978144</v>
      </c>
      <c r="W154" s="150" t="n">
        <f aca="false">W106</f>
        <v>-18.16875699075</v>
      </c>
      <c r="X154" s="141" t="n">
        <v>1159</v>
      </c>
      <c r="Y154" s="142" t="n">
        <f aca="false">((V154/1000+1)*0.0112372)/((V154/1000+1)*0.0112372+1)</f>
        <v>0.0214656427907006</v>
      </c>
      <c r="Z154" s="142" t="n">
        <f aca="false">((W154/1000+1)*0.0112372)/((W154/1000+1)*0.0112372+1)</f>
        <v>0.0109126345751666</v>
      </c>
      <c r="AA154" s="142" t="n">
        <f aca="false">IF(ISNUMBER(X154),((X154/1000+1)*0.0112372)/((X154/1000+1)*0.0112372+1),"")</f>
        <v>0.0236864549961338</v>
      </c>
      <c r="AB154" s="143" t="n">
        <f aca="false">IF(ISNUMBER(AA154),(Y154-Y150)/(AA154-Y150),"")</f>
        <v>0.825778847926081</v>
      </c>
      <c r="AC154" s="143" t="n">
        <f aca="false">IF(ISNUMBER(AB154),1-AB154,"")</f>
        <v>0.174221152073919</v>
      </c>
      <c r="AD154" s="144" t="n">
        <f aca="false">IF(ISNUMBER(AB154),AB154*T154,"")</f>
        <v>2.25889414290903</v>
      </c>
      <c r="AE154" s="144" t="n">
        <f aca="false">IF(ISNUMBER(AC154),AC154*T154,T154)</f>
        <v>0.476576920054345</v>
      </c>
      <c r="AF154" s="149" t="n">
        <f aca="false">IF(ISNUMBER(AD154),AE154-AE150,"")</f>
        <v>-0.131699293774855</v>
      </c>
      <c r="AG154" s="145" t="n">
        <f aca="false">IF(ISNUMBER(AD154),U154*AB154,"")</f>
        <v>108.426918859633</v>
      </c>
      <c r="AH154" s="146" t="n">
        <f aca="false">IF(ISNUMBER(AC154),AC154*U154,U154)</f>
        <v>22.8756921626086</v>
      </c>
      <c r="AI154" s="145" t="n">
        <f aca="false">AH154-AH150</f>
        <v>-6.32156610119304</v>
      </c>
      <c r="AJ154" s="103" t="s">
        <v>338</v>
      </c>
      <c r="AK154" s="136"/>
      <c r="AL154" s="102"/>
      <c r="AM154" s="102"/>
      <c r="AN154" s="147" t="s">
        <v>439</v>
      </c>
      <c r="AO154" s="145" t="n">
        <f aca="false">SUMIF($AN$5:$AN$1444,$AN154,AG$5:AG$1444)</f>
        <v>157.168532640417</v>
      </c>
      <c r="AP154" s="145" t="n">
        <f aca="false">SUMIF($AN$5:$AN$1444,$AN154,AH$5:AH$1444)</f>
        <v>88.4314025233786</v>
      </c>
      <c r="AQ154" s="145" t="n">
        <f aca="false">SUMIF($AN$5:$AN$1444,$AN154,AI$5:AI$1444)</f>
        <v>2.46242228414837</v>
      </c>
    </row>
    <row r="155" customFormat="false" ht="15" hidden="false" customHeight="false" outlineLevel="0" collapsed="false">
      <c r="A155" s="115" t="s">
        <v>318</v>
      </c>
      <c r="B155" s="0" t="s">
        <v>319</v>
      </c>
      <c r="C155" s="92" t="n">
        <f aca="false">C154</f>
        <v>2</v>
      </c>
      <c r="D155" s="90" t="n">
        <f aca="false">D154</f>
        <v>1</v>
      </c>
      <c r="E155" s="92" t="str">
        <f aca="false">E107</f>
        <v>GL</v>
      </c>
      <c r="F155" s="92" t="n">
        <f aca="false">F107</f>
        <v>3</v>
      </c>
      <c r="G155" s="130" t="s">
        <v>333</v>
      </c>
      <c r="H155" s="130" t="s">
        <v>334</v>
      </c>
      <c r="I155" s="148" t="s">
        <v>335</v>
      </c>
      <c r="J155" s="131" t="n">
        <v>41843</v>
      </c>
      <c r="K155" s="132" t="s">
        <v>432</v>
      </c>
      <c r="L155" s="131" t="n">
        <v>41845</v>
      </c>
      <c r="M155" s="108" t="s">
        <v>433</v>
      </c>
      <c r="N155" s="134" t="n">
        <v>43.7333333333333</v>
      </c>
      <c r="O155" s="134" t="n">
        <v>40</v>
      </c>
      <c r="P155" s="135" t="n">
        <v>0.0514166666666667</v>
      </c>
      <c r="Q155" s="134" t="n">
        <v>410.811276538461</v>
      </c>
      <c r="R155" s="134" t="n">
        <v>28087.3993403846</v>
      </c>
      <c r="S155" s="136" t="n">
        <f aca="false">R155-Q155</f>
        <v>27676.5880638462</v>
      </c>
      <c r="T155" s="137" t="n">
        <f aca="false">((S155/1000000)*(0.473-P155))*0.8/(0.08206*296)*1000000/(O155*N155)*12</f>
        <v>2.63615790531584</v>
      </c>
      <c r="U155" s="138" t="n">
        <f aca="false">IF(N155&lt;=48,T155* 48,T155* 72)</f>
        <v>126.535579455161</v>
      </c>
      <c r="V155" s="139" t="n">
        <v>932.873126132887</v>
      </c>
      <c r="W155" s="150" t="n">
        <f aca="false">W107</f>
        <v>-18.16875699075</v>
      </c>
      <c r="X155" s="141" t="n">
        <v>1159</v>
      </c>
      <c r="Y155" s="142" t="n">
        <f aca="false">((V155/1000+1)*0.0112372)/((V155/1000+1)*0.0112372+1)</f>
        <v>0.0212583488157919</v>
      </c>
      <c r="Z155" s="142" t="n">
        <f aca="false">((W155/1000+1)*0.0112372)/((W155/1000+1)*0.0112372+1)</f>
        <v>0.0109126345751666</v>
      </c>
      <c r="AA155" s="142" t="n">
        <f aca="false">IF(ISNUMBER(X155),((X155/1000+1)*0.0112372)/((X155/1000+1)*0.0112372+1),"")</f>
        <v>0.0236864549961338</v>
      </c>
      <c r="AB155" s="143" t="n">
        <f aca="false">IF(ISNUMBER(AA155),(Y155-Y151)/(AA155-Y151),"")</f>
        <v>0.809482803201725</v>
      </c>
      <c r="AC155" s="143" t="n">
        <f aca="false">IF(ISNUMBER(AB155),1-AB155,"")</f>
        <v>0.190517196798275</v>
      </c>
      <c r="AD155" s="144" t="n">
        <f aca="false">IF(ISNUMBER(AB155),AB155*T155,"")</f>
        <v>2.13392449087746</v>
      </c>
      <c r="AE155" s="144" t="n">
        <f aca="false">IF(ISNUMBER(AC155),AC155*T155,T155)</f>
        <v>0.502233414438387</v>
      </c>
      <c r="AF155" s="149" t="n">
        <f aca="false">IF(ISNUMBER(AD155),AE155-AE151,"")</f>
        <v>0.0571170280417617</v>
      </c>
      <c r="AG155" s="145" t="n">
        <f aca="false">IF(ISNUMBER(AD155),U155*AB155,"")</f>
        <v>102.428375562118</v>
      </c>
      <c r="AH155" s="146" t="n">
        <f aca="false">IF(ISNUMBER(AC155),AC155*U155,U155)</f>
        <v>24.1072038930426</v>
      </c>
      <c r="AI155" s="145" t="n">
        <f aca="false">AH155-AH151</f>
        <v>2.74161734600456</v>
      </c>
      <c r="AJ155" s="103" t="s">
        <v>340</v>
      </c>
      <c r="AK155" s="136"/>
      <c r="AL155" s="102"/>
      <c r="AM155" s="102"/>
      <c r="AN155" s="147" t="s">
        <v>440</v>
      </c>
      <c r="AO155" s="145" t="n">
        <f aca="false">SUMIF($AN$5:$AN$1444,$AN155,AG$5:AG$1444)</f>
        <v>151.272839716574</v>
      </c>
      <c r="AP155" s="145" t="n">
        <f aca="false">SUMIF($AN$5:$AN$1444,$AN155,AH$5:AH$1444)</f>
        <v>80.4815796857715</v>
      </c>
      <c r="AQ155" s="145" t="n">
        <f aca="false">SUMIF($AN$5:$AN$1444,$AN155,AI$5:AI$1444)</f>
        <v>5.75608369590839</v>
      </c>
    </row>
    <row r="156" customFormat="false" ht="15" hidden="false" customHeight="false" outlineLevel="0" collapsed="false">
      <c r="A156" s="115" t="s">
        <v>318</v>
      </c>
      <c r="B156" s="0" t="s">
        <v>319</v>
      </c>
      <c r="C156" s="92" t="n">
        <f aca="false">C155</f>
        <v>2</v>
      </c>
      <c r="D156" s="90" t="n">
        <f aca="false">D155</f>
        <v>1</v>
      </c>
      <c r="E156" s="92" t="str">
        <f aca="false">E108</f>
        <v>GL</v>
      </c>
      <c r="F156" s="92" t="n">
        <f aca="false">F108</f>
        <v>4</v>
      </c>
      <c r="G156" s="130" t="s">
        <v>333</v>
      </c>
      <c r="H156" s="130" t="s">
        <v>334</v>
      </c>
      <c r="I156" s="148" t="s">
        <v>335</v>
      </c>
      <c r="J156" s="131" t="n">
        <v>41843</v>
      </c>
      <c r="K156" s="132" t="s">
        <v>432</v>
      </c>
      <c r="L156" s="131" t="n">
        <v>41845</v>
      </c>
      <c r="M156" s="108" t="s">
        <v>433</v>
      </c>
      <c r="N156" s="134" t="n">
        <v>43.7333333333333</v>
      </c>
      <c r="O156" s="134" t="n">
        <v>40</v>
      </c>
      <c r="P156" s="135" t="n">
        <v>0.0514166666666667</v>
      </c>
      <c r="Q156" s="134" t="n">
        <v>410.811276538461</v>
      </c>
      <c r="R156" s="134" t="n">
        <v>28398.3718403846</v>
      </c>
      <c r="S156" s="136" t="n">
        <f aca="false">R156-Q156</f>
        <v>27987.5605638462</v>
      </c>
      <c r="T156" s="137" t="n">
        <f aca="false">((S156/1000000)*(0.473-P156))*0.8/(0.08206*296)*1000000/(O156*N156)*12</f>
        <v>2.66577761900019</v>
      </c>
      <c r="U156" s="138" t="n">
        <f aca="false">IF(N156&lt;=48,T156* 48,T156* 72)</f>
        <v>127.957325712009</v>
      </c>
      <c r="V156" s="139" t="n">
        <v>1009.09449784427</v>
      </c>
      <c r="W156" s="150" t="n">
        <f aca="false">W108</f>
        <v>-18.16875699075</v>
      </c>
      <c r="X156" s="141" t="n">
        <v>1159</v>
      </c>
      <c r="Y156" s="142" t="n">
        <f aca="false">((V156/1000+1)*0.0112372)/((V156/1000+1)*0.0112372+1)</f>
        <v>0.0220781472646923</v>
      </c>
      <c r="Z156" s="142" t="n">
        <f aca="false">((W156/1000+1)*0.0112372)/((W156/1000+1)*0.0112372+1)</f>
        <v>0.0109126345751666</v>
      </c>
      <c r="AA156" s="142" t="n">
        <f aca="false">IF(ISNUMBER(X156),((X156/1000+1)*0.0112372)/((X156/1000+1)*0.0112372+1),"")</f>
        <v>0.0236864549961338</v>
      </c>
      <c r="AB156" s="143" t="n">
        <f aca="false">IF(ISNUMBER(AA156),(Y156-Y152)/(AA156-Y152),"")</f>
        <v>0.873616297410361</v>
      </c>
      <c r="AC156" s="143" t="n">
        <f aca="false">IF(ISNUMBER(AB156),1-AB156,"")</f>
        <v>0.126383702589639</v>
      </c>
      <c r="AD156" s="144" t="n">
        <f aca="false">IF(ISNUMBER(AB156),AB156*T156,"")</f>
        <v>2.32886677323036</v>
      </c>
      <c r="AE156" s="144" t="n">
        <f aca="false">IF(ISNUMBER(AC156),AC156*T156,T156)</f>
        <v>0.336910845769835</v>
      </c>
      <c r="AF156" s="149" t="n">
        <f aca="false">IF(ISNUMBER(AD156),AE156-AE152,"")</f>
        <v>-0.14185510126017</v>
      </c>
      <c r="AG156" s="145" t="n">
        <f aca="false">IF(ISNUMBER(AD156),U156*AB156,"")</f>
        <v>111.785605115057</v>
      </c>
      <c r="AH156" s="146" t="n">
        <f aca="false">IF(ISNUMBER(AC156),AC156*U156,U156)</f>
        <v>16.1717205969521</v>
      </c>
      <c r="AI156" s="145" t="n">
        <f aca="false">AH156-AH152</f>
        <v>-6.80904486048818</v>
      </c>
      <c r="AJ156" s="103" t="s">
        <v>342</v>
      </c>
      <c r="AK156" s="136"/>
      <c r="AL156" s="102"/>
      <c r="AM156" s="102"/>
      <c r="AN156" s="147" t="s">
        <v>441</v>
      </c>
      <c r="AO156" s="145" t="n">
        <f aca="false">SUMIF($AN$5:$AN$1444,$AN156,AG$5:AG$1444)</f>
        <v>163.018702265966</v>
      </c>
      <c r="AP156" s="145" t="n">
        <f aca="false">SUMIF($AN$5:$AN$1444,$AN156,AH$5:AH$1444)</f>
        <v>72.5265497234635</v>
      </c>
      <c r="AQ156" s="145" t="n">
        <f aca="false">SUMIF($AN$5:$AN$1444,$AN156,AI$5:AI$1444)</f>
        <v>-6.11104663886914</v>
      </c>
    </row>
    <row r="157" customFormat="false" ht="15" hidden="false" customHeight="false" outlineLevel="0" collapsed="false">
      <c r="A157" s="115" t="s">
        <v>318</v>
      </c>
      <c r="B157" s="0" t="s">
        <v>319</v>
      </c>
      <c r="C157" s="92" t="n">
        <f aca="false">C156</f>
        <v>2</v>
      </c>
      <c r="D157" s="90" t="n">
        <f aca="false">D156</f>
        <v>1</v>
      </c>
      <c r="E157" s="92" t="str">
        <f aca="false">E109</f>
        <v>GL</v>
      </c>
      <c r="F157" s="92" t="n">
        <f aca="false">F109</f>
        <v>1</v>
      </c>
      <c r="G157" s="130" t="s">
        <v>344</v>
      </c>
      <c r="H157" s="130" t="s">
        <v>334</v>
      </c>
      <c r="I157" s="130" t="n">
        <v>10</v>
      </c>
      <c r="J157" s="131" t="n">
        <v>41843</v>
      </c>
      <c r="K157" s="132" t="s">
        <v>432</v>
      </c>
      <c r="L157" s="131" t="n">
        <v>41845</v>
      </c>
      <c r="M157" s="108" t="s">
        <v>433</v>
      </c>
      <c r="N157" s="134" t="n">
        <v>43.7333333333333</v>
      </c>
      <c r="O157" s="134" t="n">
        <v>40</v>
      </c>
      <c r="P157" s="135" t="n">
        <v>0.0514166666666667</v>
      </c>
      <c r="Q157" s="134" t="n">
        <v>410.811276538461</v>
      </c>
      <c r="R157" s="134" t="n">
        <v>27248.3833403846</v>
      </c>
      <c r="S157" s="136" t="n">
        <f aca="false">R157-Q157</f>
        <v>26837.5720638462</v>
      </c>
      <c r="T157" s="137" t="n">
        <f aca="false">((S157/1000000)*(0.473-P157))*0.8/(0.08206*296)*1000000/(O157*N157)*12</f>
        <v>2.55624275623807</v>
      </c>
      <c r="U157" s="138" t="n">
        <f aca="false">IF(N157&lt;=48,T157* 48,T157* 72)</f>
        <v>122.699652299427</v>
      </c>
      <c r="V157" s="139" t="n">
        <v>962.34170503748</v>
      </c>
      <c r="W157" s="150" t="n">
        <f aca="false">W109</f>
        <v>-18.16875699075</v>
      </c>
      <c r="X157" s="141" t="n">
        <v>1159</v>
      </c>
      <c r="Y157" s="142" t="n">
        <f aca="false">((V157/1000+1)*0.0112372)/((V157/1000+1)*0.0112372+1)</f>
        <v>0.0215754608403188</v>
      </c>
      <c r="Z157" s="142" t="n">
        <f aca="false">((W157/1000+1)*0.0112372)/((W157/1000+1)*0.0112372+1)</f>
        <v>0.0109126345751666</v>
      </c>
      <c r="AA157" s="142" t="n">
        <f aca="false">IF(ISNUMBER(X157),((X157/1000+1)*0.0112372)/((X157/1000+1)*0.0112372+1),"")</f>
        <v>0.0236864549961338</v>
      </c>
      <c r="AB157" s="143" t="n">
        <f aca="false">IF(ISNUMBER(AA157),(Y157-Y149)/(AA157-Y149),"")</f>
        <v>0.83447197046886</v>
      </c>
      <c r="AC157" s="143" t="n">
        <f aca="false">IF(ISNUMBER(AB157),1-AB157,"")</f>
        <v>0.16552802953114</v>
      </c>
      <c r="AD157" s="144" t="n">
        <f aca="false">IF(ISNUMBER(AB157),AB157*T157,"")</f>
        <v>2.13311292979473</v>
      </c>
      <c r="AE157" s="144" t="n">
        <f aca="false">IF(ISNUMBER(AC157),AC157*T157,T157)</f>
        <v>0.423129826443337</v>
      </c>
      <c r="AF157" s="149" t="n">
        <f aca="false">IF(ISNUMBER(AD157),AE157-AE149,"")</f>
        <v>-0.3123559161538</v>
      </c>
      <c r="AG157" s="145" t="n">
        <f aca="false">IF(ISNUMBER(AD157),U157*AB157,"")</f>
        <v>102.389420630147</v>
      </c>
      <c r="AH157" s="146" t="n">
        <f aca="false">IF(ISNUMBER(AC157),AC157*U157,U157)</f>
        <v>20.3102316692802</v>
      </c>
      <c r="AI157" s="145" t="n">
        <f aca="false">AH157-AH149</f>
        <v>-14.9930839753824</v>
      </c>
      <c r="AJ157" s="103" t="s">
        <v>345</v>
      </c>
      <c r="AK157" s="136"/>
      <c r="AL157" s="102"/>
      <c r="AM157" s="102"/>
      <c r="AN157" s="147" t="s">
        <v>442</v>
      </c>
      <c r="AO157" s="145" t="n">
        <f aca="false">SUMIF($AN$5:$AN$1444,$AN157,AG$5:AG$1444)</f>
        <v>144.882335365385</v>
      </c>
      <c r="AP157" s="145" t="n">
        <f aca="false">SUMIF($AN$5:$AN$1444,$AN157,AH$5:AH$1444)</f>
        <v>71.9443764508222</v>
      </c>
      <c r="AQ157" s="145" t="n">
        <f aca="false">SUMIF($AN$5:$AN$1444,$AN157,AI$5:AI$1444)</f>
        <v>-32.9679173613556</v>
      </c>
    </row>
    <row r="158" customFormat="false" ht="15" hidden="false" customHeight="false" outlineLevel="0" collapsed="false">
      <c r="A158" s="115" t="s">
        <v>318</v>
      </c>
      <c r="B158" s="0" t="s">
        <v>319</v>
      </c>
      <c r="C158" s="92" t="n">
        <f aca="false">C157</f>
        <v>2</v>
      </c>
      <c r="D158" s="90" t="n">
        <f aca="false">D157</f>
        <v>1</v>
      </c>
      <c r="E158" s="92" t="str">
        <f aca="false">E110</f>
        <v>GL</v>
      </c>
      <c r="F158" s="92" t="n">
        <f aca="false">F110</f>
        <v>2</v>
      </c>
      <c r="G158" s="130" t="s">
        <v>344</v>
      </c>
      <c r="H158" s="130" t="s">
        <v>334</v>
      </c>
      <c r="I158" s="130" t="n">
        <v>10</v>
      </c>
      <c r="J158" s="131" t="n">
        <v>41843</v>
      </c>
      <c r="K158" s="132" t="s">
        <v>432</v>
      </c>
      <c r="L158" s="131" t="n">
        <v>41845</v>
      </c>
      <c r="M158" s="108" t="s">
        <v>433</v>
      </c>
      <c r="N158" s="134" t="n">
        <v>43.7333333333333</v>
      </c>
      <c r="O158" s="134" t="n">
        <v>40</v>
      </c>
      <c r="P158" s="135" t="n">
        <v>0.0514166666666667</v>
      </c>
      <c r="Q158" s="134" t="n">
        <v>410.811276538461</v>
      </c>
      <c r="R158" s="134" t="n">
        <v>31173.9538403846</v>
      </c>
      <c r="S158" s="136" t="n">
        <f aca="false">R158-Q158</f>
        <v>30763.1425638462</v>
      </c>
      <c r="T158" s="137" t="n">
        <f aca="false">((S158/1000000)*(0.473-P158))*0.8/(0.08206*296)*1000000/(O158*N158)*12</f>
        <v>2.93014808310051</v>
      </c>
      <c r="U158" s="138" t="n">
        <f aca="false">IF(N158&lt;=48,T158* 48,T158* 72)</f>
        <v>140.647107988825</v>
      </c>
      <c r="V158" s="139" t="n">
        <v>979.499015407907</v>
      </c>
      <c r="W158" s="150" t="n">
        <f aca="false">W110</f>
        <v>-18.16875699075</v>
      </c>
      <c r="X158" s="141" t="n">
        <v>1159</v>
      </c>
      <c r="Y158" s="142" t="n">
        <f aca="false">((V158/1000+1)*0.0112372)/((V158/1000+1)*0.0112372+1)</f>
        <v>0.0217599964028859</v>
      </c>
      <c r="Z158" s="142" t="n">
        <f aca="false">((W158/1000+1)*0.0112372)/((W158/1000+1)*0.0112372+1)</f>
        <v>0.0109126345751666</v>
      </c>
      <c r="AA158" s="142" t="n">
        <f aca="false">IF(ISNUMBER(X158),((X158/1000+1)*0.0112372)/((X158/1000+1)*0.0112372+1),"")</f>
        <v>0.0236864549961338</v>
      </c>
      <c r="AB158" s="143" t="n">
        <f aca="false">IF(ISNUMBER(AA158),(Y158-Y150)/(AA158-Y150),"")</f>
        <v>0.848870681313247</v>
      </c>
      <c r="AC158" s="143" t="n">
        <f aca="false">IF(ISNUMBER(AB158),1-AB158,"")</f>
        <v>0.151129318686754</v>
      </c>
      <c r="AD158" s="144" t="n">
        <f aca="false">IF(ISNUMBER(AB158),AB158*T158,"")</f>
        <v>2.48731679965023</v>
      </c>
      <c r="AE158" s="144" t="n">
        <f aca="false">IF(ISNUMBER(AC158),AC158*T158,T158)</f>
        <v>0.442831283450277</v>
      </c>
      <c r="AF158" s="149" t="n">
        <f aca="false">IF(ISNUMBER(AD158),AE158-AE150,"")</f>
        <v>-0.165444930378922</v>
      </c>
      <c r="AG158" s="145" t="n">
        <f aca="false">IF(ISNUMBER(AD158),U158*AB158,"")</f>
        <v>119.391206383211</v>
      </c>
      <c r="AH158" s="146" t="n">
        <f aca="false">IF(ISNUMBER(AC158),AC158*U158,U158)</f>
        <v>21.2559016056133</v>
      </c>
      <c r="AI158" s="145" t="n">
        <f aca="false">AH158-AH150</f>
        <v>-7.94135665818827</v>
      </c>
      <c r="AJ158" s="103" t="s">
        <v>347</v>
      </c>
      <c r="AK158" s="136"/>
      <c r="AL158" s="102"/>
      <c r="AM158" s="102"/>
      <c r="AN158" s="147" t="s">
        <v>443</v>
      </c>
      <c r="AO158" s="145" t="n">
        <f aca="false">SUMIF($AN$5:$AN$1444,$AN158,AG$5:AG$1444)</f>
        <v>167.518819565602</v>
      </c>
      <c r="AP158" s="145" t="n">
        <f aca="false">SUMIF($AN$5:$AN$1444,$AN158,AH$5:AH$1444)</f>
        <v>74.6978529390783</v>
      </c>
      <c r="AQ158" s="145" t="n">
        <f aca="false">SUMIF($AN$5:$AN$1444,$AN158,AI$5:AI$1444)</f>
        <v>-11.2711273001518</v>
      </c>
    </row>
    <row r="159" customFormat="false" ht="15" hidden="false" customHeight="false" outlineLevel="0" collapsed="false">
      <c r="A159" s="115" t="s">
        <v>318</v>
      </c>
      <c r="B159" s="0" t="s">
        <v>319</v>
      </c>
      <c r="C159" s="92" t="n">
        <f aca="false">C158</f>
        <v>2</v>
      </c>
      <c r="D159" s="90" t="n">
        <f aca="false">D158</f>
        <v>1</v>
      </c>
      <c r="E159" s="92" t="str">
        <f aca="false">E111</f>
        <v>GL</v>
      </c>
      <c r="F159" s="92" t="n">
        <f aca="false">F111</f>
        <v>3</v>
      </c>
      <c r="G159" s="130" t="s">
        <v>344</v>
      </c>
      <c r="H159" s="130" t="s">
        <v>334</v>
      </c>
      <c r="I159" s="130" t="n">
        <v>10</v>
      </c>
      <c r="J159" s="131" t="n">
        <v>41843</v>
      </c>
      <c r="K159" s="132" t="s">
        <v>432</v>
      </c>
      <c r="L159" s="131" t="n">
        <v>41845</v>
      </c>
      <c r="M159" s="108" t="s">
        <v>433</v>
      </c>
      <c r="N159" s="134" t="n">
        <v>43.7333333333333</v>
      </c>
      <c r="O159" s="134" t="n">
        <v>40</v>
      </c>
      <c r="P159" s="135" t="n">
        <v>0.0514166666666667</v>
      </c>
      <c r="Q159" s="134" t="n">
        <v>410.811276538461</v>
      </c>
      <c r="R159" s="134" t="n">
        <v>27938.6203403846</v>
      </c>
      <c r="S159" s="136" t="n">
        <f aca="false">R159-Q159</f>
        <v>27527.8090638462</v>
      </c>
      <c r="T159" s="137" t="n">
        <f aca="false">((S159/1000000)*(0.473-P159))*0.8/(0.08206*296)*1000000/(O159*N159)*12</f>
        <v>2.62198690504333</v>
      </c>
      <c r="U159" s="138" t="n">
        <f aca="false">IF(N159&lt;=48,T159* 48,T159* 72)</f>
        <v>125.85537144208</v>
      </c>
      <c r="V159" s="139" t="n">
        <v>1005.15450870916</v>
      </c>
      <c r="W159" s="150" t="n">
        <f aca="false">W111</f>
        <v>-18.16875699075</v>
      </c>
      <c r="X159" s="141" t="n">
        <v>1159</v>
      </c>
      <c r="Y159" s="142" t="n">
        <f aca="false">((V159/1000+1)*0.0112372)/((V159/1000+1)*0.0112372+1)</f>
        <v>0.0220358043996011</v>
      </c>
      <c r="Z159" s="142" t="n">
        <f aca="false">((W159/1000+1)*0.0112372)/((W159/1000+1)*0.0112372+1)</f>
        <v>0.0109126345751666</v>
      </c>
      <c r="AA159" s="142" t="n">
        <f aca="false">IF(ISNUMBER(X159),((X159/1000+1)*0.0112372)/((X159/1000+1)*0.0112372+1),"")</f>
        <v>0.0236864549961338</v>
      </c>
      <c r="AB159" s="143" t="n">
        <f aca="false">IF(ISNUMBER(AA159),(Y159-Y151)/(AA159-Y151),"")</f>
        <v>0.870484525309959</v>
      </c>
      <c r="AC159" s="143" t="n">
        <f aca="false">IF(ISNUMBER(AB159),1-AB159,"")</f>
        <v>0.129515474690041</v>
      </c>
      <c r="AD159" s="144" t="n">
        <f aca="false">IF(ISNUMBER(AB159),AB159*T159,"")</f>
        <v>2.28239902640557</v>
      </c>
      <c r="AE159" s="144" t="n">
        <f aca="false">IF(ISNUMBER(AC159),AC159*T159,T159)</f>
        <v>0.339587878637758</v>
      </c>
      <c r="AF159" s="149" t="n">
        <f aca="false">IF(ISNUMBER(AD159),AE159-AE151,"")</f>
        <v>-0.105528507758868</v>
      </c>
      <c r="AG159" s="145" t="n">
        <f aca="false">IF(ISNUMBER(AD159),U159*AB159,"")</f>
        <v>109.555153267467</v>
      </c>
      <c r="AH159" s="146" t="n">
        <f aca="false">IF(ISNUMBER(AC159),AC159*U159,U159)</f>
        <v>16.3002181746124</v>
      </c>
      <c r="AI159" s="145" t="n">
        <f aca="false">AH159-AH151</f>
        <v>-5.06536837242566</v>
      </c>
      <c r="AJ159" s="103" t="s">
        <v>349</v>
      </c>
      <c r="AK159" s="136"/>
      <c r="AL159" s="102"/>
      <c r="AM159" s="102"/>
      <c r="AN159" s="147" t="s">
        <v>444</v>
      </c>
      <c r="AO159" s="145" t="n">
        <f aca="false">SUMIF($AN$5:$AN$1444,$AN159,AG$5:AG$1444)</f>
        <v>156.82525430086</v>
      </c>
      <c r="AP159" s="145" t="n">
        <f aca="false">SUMIF($AN$5:$AN$1444,$AN159,AH$5:AH$1444)</f>
        <v>57.947711358161</v>
      </c>
      <c r="AQ159" s="145" t="n">
        <f aca="false">SUMIF($AN$5:$AN$1444,$AN159,AI$5:AI$1444)</f>
        <v>-16.7777846317022</v>
      </c>
    </row>
    <row r="160" customFormat="false" ht="15" hidden="false" customHeight="false" outlineLevel="0" collapsed="false">
      <c r="A160" s="115" t="s">
        <v>318</v>
      </c>
      <c r="B160" s="0" t="s">
        <v>319</v>
      </c>
      <c r="C160" s="92" t="n">
        <f aca="false">C159</f>
        <v>2</v>
      </c>
      <c r="D160" s="90" t="n">
        <f aca="false">D159</f>
        <v>1</v>
      </c>
      <c r="E160" s="92" t="str">
        <f aca="false">E112</f>
        <v>GL</v>
      </c>
      <c r="F160" s="92" t="n">
        <f aca="false">F112</f>
        <v>4</v>
      </c>
      <c r="G160" s="130" t="s">
        <v>344</v>
      </c>
      <c r="H160" s="130" t="s">
        <v>334</v>
      </c>
      <c r="I160" s="130" t="n">
        <v>10</v>
      </c>
      <c r="J160" s="131" t="n">
        <v>41843</v>
      </c>
      <c r="K160" s="132" t="s">
        <v>432</v>
      </c>
      <c r="L160" s="131" t="n">
        <v>41845</v>
      </c>
      <c r="M160" s="108" t="s">
        <v>433</v>
      </c>
      <c r="N160" s="134" t="n">
        <v>43.7333333333333</v>
      </c>
      <c r="O160" s="134" t="n">
        <v>40</v>
      </c>
      <c r="P160" s="135" t="n">
        <v>0.0514166666666667</v>
      </c>
      <c r="Q160" s="134" t="n">
        <v>410.811276538461</v>
      </c>
      <c r="R160" s="134" t="n">
        <v>30845.9083403846</v>
      </c>
      <c r="S160" s="136" t="n">
        <f aca="false">R160-Q160</f>
        <v>30435.0970638462</v>
      </c>
      <c r="T160" s="137" t="n">
        <f aca="false">((S160/1000000)*(0.473-P160))*0.8/(0.08206*296)*1000000/(O160*N160)*12</f>
        <v>2.89890218905702</v>
      </c>
      <c r="U160" s="138" t="n">
        <f aca="false">IF(N160&lt;=48,T160* 48,T160* 72)</f>
        <v>139.147305074737</v>
      </c>
      <c r="V160" s="139" t="n">
        <v>1030.20217134644</v>
      </c>
      <c r="W160" s="150" t="n">
        <f aca="false">W112</f>
        <v>-18.16875699075</v>
      </c>
      <c r="X160" s="141" t="n">
        <v>1159</v>
      </c>
      <c r="Y160" s="142" t="n">
        <f aca="false">((V160/1000+1)*0.0112372)/((V160/1000+1)*0.0112372+1)</f>
        <v>0.0223049279459129</v>
      </c>
      <c r="Z160" s="142" t="n">
        <f aca="false">((W160/1000+1)*0.0112372)/((W160/1000+1)*0.0112372+1)</f>
        <v>0.0109126345751666</v>
      </c>
      <c r="AA160" s="142" t="n">
        <f aca="false">IF(ISNUMBER(X160),((X160/1000+1)*0.0112372)/((X160/1000+1)*0.0112372+1),"")</f>
        <v>0.0236864549961338</v>
      </c>
      <c r="AB160" s="143" t="n">
        <f aca="false">IF(ISNUMBER(AA160),(Y160-Y152)/(AA160-Y152),"")</f>
        <v>0.891437129585784</v>
      </c>
      <c r="AC160" s="143" t="n">
        <f aca="false">IF(ISNUMBER(AB160),1-AB160,"")</f>
        <v>0.108562870414216</v>
      </c>
      <c r="AD160" s="144" t="n">
        <f aca="false">IF(ISNUMBER(AB160),AB160*T160,"")</f>
        <v>2.58418904636294</v>
      </c>
      <c r="AE160" s="144" t="n">
        <f aca="false">IF(ISNUMBER(AC160),AC160*T160,T160)</f>
        <v>0.314713142694084</v>
      </c>
      <c r="AF160" s="149" t="n">
        <f aca="false">IF(ISNUMBER(AD160),AE160-AE152,"")</f>
        <v>-0.164052804335921</v>
      </c>
      <c r="AG160" s="145" t="n">
        <f aca="false">IF(ISNUMBER(AD160),U160*AB160,"")</f>
        <v>124.041074225421</v>
      </c>
      <c r="AH160" s="146" t="n">
        <f aca="false">IF(ISNUMBER(AC160),AC160*U160,U160)</f>
        <v>15.1062308493161</v>
      </c>
      <c r="AI160" s="145" t="n">
        <f aca="false">AH160-AH152</f>
        <v>-7.87453460812421</v>
      </c>
      <c r="AJ160" s="103" t="s">
        <v>351</v>
      </c>
      <c r="AK160" s="136"/>
      <c r="AL160" s="102"/>
      <c r="AM160" s="102"/>
      <c r="AN160" s="147" t="s">
        <v>445</v>
      </c>
      <c r="AO160" s="145" t="n">
        <f aca="false">SUMIF($AN$5:$AN$1444,$AN160,AG$5:AG$1444)</f>
        <v>177.853377721638</v>
      </c>
      <c r="AP160" s="145" t="n">
        <f aca="false">SUMIF($AN$5:$AN$1444,$AN160,AH$5:AH$1444)</f>
        <v>62.128777866947</v>
      </c>
      <c r="AQ160" s="145" t="n">
        <f aca="false">SUMIF($AN$5:$AN$1444,$AN160,AI$5:AI$1444)</f>
        <v>-16.5088184953856</v>
      </c>
    </row>
    <row r="161" customFormat="false" ht="15" hidden="false" customHeight="false" outlineLevel="0" collapsed="false">
      <c r="A161" s="115" t="s">
        <v>318</v>
      </c>
      <c r="B161" s="0" t="s">
        <v>319</v>
      </c>
      <c r="C161" s="92" t="n">
        <f aca="false">C160</f>
        <v>2</v>
      </c>
      <c r="D161" s="90" t="n">
        <f aca="false">D160</f>
        <v>1</v>
      </c>
      <c r="E161" s="92" t="str">
        <f aca="false">E113</f>
        <v>MC</v>
      </c>
      <c r="F161" s="92" t="n">
        <f aca="false">F113</f>
        <v>1</v>
      </c>
      <c r="G161" s="130" t="s">
        <v>321</v>
      </c>
      <c r="H161" s="130" t="s">
        <v>322</v>
      </c>
      <c r="I161" s="130" t="s">
        <v>322</v>
      </c>
      <c r="J161" s="131" t="n">
        <v>41843</v>
      </c>
      <c r="K161" s="132" t="s">
        <v>432</v>
      </c>
      <c r="L161" s="131" t="n">
        <v>41845</v>
      </c>
      <c r="M161" s="108" t="s">
        <v>433</v>
      </c>
      <c r="N161" s="134" t="n">
        <v>43.7333333333333</v>
      </c>
      <c r="O161" s="134" t="n">
        <v>40</v>
      </c>
      <c r="P161" s="135" t="n">
        <v>0.0756666666666667</v>
      </c>
      <c r="Q161" s="134" t="n">
        <v>410.811276538461</v>
      </c>
      <c r="R161" s="134" t="n">
        <v>7606.88966269231</v>
      </c>
      <c r="S161" s="136" t="n">
        <f aca="false">R161-Q161</f>
        <v>7196.07838615385</v>
      </c>
      <c r="T161" s="137" t="n">
        <f aca="false">((S161/1000000)*(0.473-P161))*0.8/(0.08206*296)*1000000/(O161*N161)*12</f>
        <v>0.645990786403611</v>
      </c>
      <c r="U161" s="138" t="n">
        <f aca="false">IF(N161&lt;=48,T161* 48,T161* 72)</f>
        <v>31.0075577473733</v>
      </c>
      <c r="V161" s="139" t="n">
        <v>-22.6931198602589</v>
      </c>
      <c r="W161" s="150" t="n">
        <f aca="false">W113</f>
        <v>-21.3230515566104</v>
      </c>
      <c r="X161" s="141" t="s">
        <v>106</v>
      </c>
      <c r="Y161" s="142" t="n">
        <f aca="false">((V161/1000+1)*0.0112372)/((V161/1000+1)*0.0112372+1)</f>
        <v>0.0108628944712584</v>
      </c>
      <c r="Z161" s="142" t="n">
        <f aca="false">((W161/1000+1)*0.0112372)/((W161/1000+1)*0.0112372+1)</f>
        <v>0.0108779573057363</v>
      </c>
      <c r="AA161" s="142" t="str">
        <f aca="false">IF(ISNUMBER(X161),((X161/1000+1)*0.0112372)/((X161/1000+1)*0.0112372+1),"")</f>
        <v/>
      </c>
      <c r="AB161" s="143" t="str">
        <f aca="false">IF(ISNUMBER(AA161),(Y161-Z161)/(AA161-Z161),"")</f>
        <v/>
      </c>
      <c r="AC161" s="143" t="str">
        <f aca="false">IF(ISNUMBER(AB161),1-AB161,"")</f>
        <v/>
      </c>
      <c r="AD161" s="144" t="str">
        <f aca="false">IF(ISNUMBER(AB161),AB161*T161,"")</f>
        <v/>
      </c>
      <c r="AE161" s="144" t="n">
        <f aca="false">IF(ISNUMBER(AC161),AC161*T161,T161)</f>
        <v>0.645990786403611</v>
      </c>
      <c r="AF161" s="102"/>
      <c r="AG161" s="145" t="str">
        <f aca="false">IF(ISNUMBER(AD161),U161*AB161,"")</f>
        <v/>
      </c>
      <c r="AH161" s="146" t="n">
        <f aca="false">IF(ISNUMBER(AC161),AC161*U161,U161)</f>
        <v>31.0075577473733</v>
      </c>
      <c r="AI161" s="102"/>
      <c r="AJ161" s="103" t="s">
        <v>354</v>
      </c>
      <c r="AK161" s="136"/>
      <c r="AL161" s="102"/>
      <c r="AM161" s="102"/>
      <c r="AN161" s="147" t="s">
        <v>446</v>
      </c>
      <c r="AO161" s="145" t="n">
        <f aca="false">SUMIF($AN$5:$AN$1444,$AN161,AG$5:AG$1444)</f>
        <v>0</v>
      </c>
      <c r="AP161" s="145" t="n">
        <f aca="false">SUMIF($AN$5:$AN$1444,$AN161,AH$5:AH$1444)</f>
        <v>105.184966102809</v>
      </c>
      <c r="AQ161" s="145" t="n">
        <f aca="false">SUMIF($AN$5:$AN$1444,$AN161,AI$5:AI$1444)</f>
        <v>0</v>
      </c>
    </row>
    <row r="162" customFormat="false" ht="15" hidden="false" customHeight="false" outlineLevel="0" collapsed="false">
      <c r="A162" s="115" t="s">
        <v>318</v>
      </c>
      <c r="B162" s="0" t="s">
        <v>319</v>
      </c>
      <c r="C162" s="92" t="n">
        <f aca="false">C161</f>
        <v>2</v>
      </c>
      <c r="D162" s="90" t="n">
        <f aca="false">D161</f>
        <v>1</v>
      </c>
      <c r="E162" s="92" t="str">
        <f aca="false">E114</f>
        <v>MC</v>
      </c>
      <c r="F162" s="92" t="n">
        <f aca="false">F114</f>
        <v>2</v>
      </c>
      <c r="G162" s="130" t="s">
        <v>321</v>
      </c>
      <c r="H162" s="130" t="s">
        <v>322</v>
      </c>
      <c r="I162" s="130" t="s">
        <v>322</v>
      </c>
      <c r="J162" s="131" t="n">
        <v>41843</v>
      </c>
      <c r="K162" s="132" t="s">
        <v>432</v>
      </c>
      <c r="L162" s="131" t="n">
        <v>41845</v>
      </c>
      <c r="M162" s="108" t="s">
        <v>433</v>
      </c>
      <c r="N162" s="134" t="n">
        <v>43.7333333333333</v>
      </c>
      <c r="O162" s="134" t="n">
        <v>40</v>
      </c>
      <c r="P162" s="135" t="n">
        <v>0.0756666666666667</v>
      </c>
      <c r="Q162" s="134" t="n">
        <v>410.811276538461</v>
      </c>
      <c r="R162" s="134" t="n">
        <v>4758.18755269231</v>
      </c>
      <c r="S162" s="136" t="n">
        <f aca="false">R162-Q162</f>
        <v>4347.37627615385</v>
      </c>
      <c r="T162" s="137" t="n">
        <f aca="false">((S162/1000000)*(0.473-P162))*0.8/(0.08206*296)*1000000/(O162*N162)*12</f>
        <v>0.390263261282516</v>
      </c>
      <c r="U162" s="138" t="n">
        <f aca="false">IF(N162&lt;=48,T162* 48,T162* 72)</f>
        <v>18.7326365415608</v>
      </c>
      <c r="V162" s="139" t="n">
        <v>-21.9848502493959</v>
      </c>
      <c r="W162" s="150" t="n">
        <f aca="false">W114</f>
        <v>-21.3230515566104</v>
      </c>
      <c r="X162" s="141" t="s">
        <v>106</v>
      </c>
      <c r="Y162" s="142" t="n">
        <f aca="false">((V162/1000+1)*0.0112372)/((V162/1000+1)*0.0112372+1)</f>
        <v>0.0108706814015616</v>
      </c>
      <c r="Z162" s="142" t="n">
        <f aca="false">((W162/1000+1)*0.0112372)/((W162/1000+1)*0.0112372+1)</f>
        <v>0.0108779573057363</v>
      </c>
      <c r="AA162" s="142" t="str">
        <f aca="false">IF(ISNUMBER(X162),((X162/1000+1)*0.0112372)/((X162/1000+1)*0.0112372+1),"")</f>
        <v/>
      </c>
      <c r="AB162" s="143" t="str">
        <f aca="false">IF(ISNUMBER(AA162),(Y162-Z162)/(AA162-Z162),"")</f>
        <v/>
      </c>
      <c r="AC162" s="143" t="str">
        <f aca="false">IF(ISNUMBER(AB162),1-AB162,"")</f>
        <v/>
      </c>
      <c r="AD162" s="144" t="str">
        <f aca="false">IF(ISNUMBER(AB162),AB162*T162,"")</f>
        <v/>
      </c>
      <c r="AE162" s="144" t="n">
        <f aca="false">IF(ISNUMBER(AC162),AC162*T162,T162)</f>
        <v>0.390263261282516</v>
      </c>
      <c r="AF162" s="102"/>
      <c r="AG162" s="145" t="str">
        <f aca="false">IF(ISNUMBER(AD162),U162*AB162,"")</f>
        <v/>
      </c>
      <c r="AH162" s="146" t="n">
        <f aca="false">IF(ISNUMBER(AC162),AC162*U162,U162)</f>
        <v>18.7326365415608</v>
      </c>
      <c r="AI162" s="102"/>
      <c r="AJ162" s="103" t="s">
        <v>356</v>
      </c>
      <c r="AK162" s="136"/>
      <c r="AL162" s="102"/>
      <c r="AM162" s="102"/>
      <c r="AN162" s="147" t="s">
        <v>447</v>
      </c>
      <c r="AO162" s="145" t="n">
        <f aca="false">SUMIF($AN$5:$AN$1444,$AN162,AG$5:AG$1444)</f>
        <v>0</v>
      </c>
      <c r="AP162" s="145" t="n">
        <f aca="false">SUMIF($AN$5:$AN$1444,$AN162,AH$5:AH$1444)</f>
        <v>65.6258082906562</v>
      </c>
      <c r="AQ162" s="145" t="n">
        <f aca="false">SUMIF($AN$5:$AN$1444,$AN162,AI$5:AI$1444)</f>
        <v>0</v>
      </c>
    </row>
    <row r="163" customFormat="false" ht="15" hidden="false" customHeight="false" outlineLevel="0" collapsed="false">
      <c r="A163" s="115" t="s">
        <v>318</v>
      </c>
      <c r="B163" s="0" t="s">
        <v>319</v>
      </c>
      <c r="C163" s="92" t="n">
        <f aca="false">C162</f>
        <v>2</v>
      </c>
      <c r="D163" s="90" t="n">
        <f aca="false">D162</f>
        <v>1</v>
      </c>
      <c r="E163" s="92" t="str">
        <f aca="false">E115</f>
        <v>MC</v>
      </c>
      <c r="F163" s="92" t="n">
        <f aca="false">F115</f>
        <v>3</v>
      </c>
      <c r="G163" s="130" t="s">
        <v>321</v>
      </c>
      <c r="H163" s="130" t="s">
        <v>322</v>
      </c>
      <c r="I163" s="130" t="s">
        <v>322</v>
      </c>
      <c r="J163" s="131" t="n">
        <v>41843</v>
      </c>
      <c r="K163" s="132" t="s">
        <v>432</v>
      </c>
      <c r="L163" s="131" t="n">
        <v>41845</v>
      </c>
      <c r="M163" s="108" t="s">
        <v>433</v>
      </c>
      <c r="N163" s="134" t="n">
        <v>43.7333333333333</v>
      </c>
      <c r="O163" s="134" t="n">
        <v>40</v>
      </c>
      <c r="P163" s="135" t="n">
        <v>0.0756666666666667</v>
      </c>
      <c r="Q163" s="134" t="n">
        <v>410.811276538461</v>
      </c>
      <c r="R163" s="134" t="n">
        <v>5491.24604269231</v>
      </c>
      <c r="S163" s="136" t="n">
        <f aca="false">R163-Q163</f>
        <v>5080.43476615385</v>
      </c>
      <c r="T163" s="137" t="n">
        <f aca="false">((S163/1000000)*(0.473-P163))*0.8/(0.08206*296)*1000000/(O163*N163)*12</f>
        <v>0.456069802710151</v>
      </c>
      <c r="U163" s="138" t="n">
        <f aca="false">IF(N163&lt;=48,T163* 48,T163* 72)</f>
        <v>21.8913505300873</v>
      </c>
      <c r="V163" s="139" t="n">
        <v>-22.1889231266176</v>
      </c>
      <c r="W163" s="150" t="n">
        <f aca="false">W115</f>
        <v>-21.3230515566104</v>
      </c>
      <c r="X163" s="141" t="s">
        <v>106</v>
      </c>
      <c r="Y163" s="142" t="n">
        <f aca="false">((V163/1000+1)*0.0112372)/((V163/1000+1)*0.0112372+1)</f>
        <v>0.0108684377752056</v>
      </c>
      <c r="Z163" s="142" t="n">
        <f aca="false">((W163/1000+1)*0.0112372)/((W163/1000+1)*0.0112372+1)</f>
        <v>0.0108779573057363</v>
      </c>
      <c r="AA163" s="142" t="str">
        <f aca="false">IF(ISNUMBER(X163),((X163/1000+1)*0.0112372)/((X163/1000+1)*0.0112372+1),"")</f>
        <v/>
      </c>
      <c r="AB163" s="143" t="str">
        <f aca="false">IF(ISNUMBER(AA163),(Y163-Z163)/(AA163-Z163),"")</f>
        <v/>
      </c>
      <c r="AC163" s="143" t="str">
        <f aca="false">IF(ISNUMBER(AB163),1-AB163,"")</f>
        <v/>
      </c>
      <c r="AD163" s="144" t="str">
        <f aca="false">IF(ISNUMBER(AB163),AB163*T163,"")</f>
        <v/>
      </c>
      <c r="AE163" s="144" t="n">
        <f aca="false">IF(ISNUMBER(AC163),AC163*T163,T163)</f>
        <v>0.456069802710151</v>
      </c>
      <c r="AF163" s="102"/>
      <c r="AG163" s="145" t="str">
        <f aca="false">IF(ISNUMBER(AD163),U163*AB163,"")</f>
        <v/>
      </c>
      <c r="AH163" s="146" t="n">
        <f aca="false">IF(ISNUMBER(AC163),AC163*U163,U163)</f>
        <v>21.8913505300873</v>
      </c>
      <c r="AI163" s="102"/>
      <c r="AJ163" s="103" t="s">
        <v>358</v>
      </c>
      <c r="AK163" s="136"/>
      <c r="AL163" s="102"/>
      <c r="AM163" s="102"/>
      <c r="AN163" s="147" t="s">
        <v>448</v>
      </c>
      <c r="AO163" s="145" t="n">
        <f aca="false">SUMIF($AN$5:$AN$1444,$AN163,AG$5:AG$1444)</f>
        <v>0</v>
      </c>
      <c r="AP163" s="145" t="n">
        <f aca="false">SUMIF($AN$5:$AN$1444,$AN163,AH$5:AH$1444)</f>
        <v>72.4608486864398</v>
      </c>
      <c r="AQ163" s="145" t="n">
        <f aca="false">SUMIF($AN$5:$AN$1444,$AN163,AI$5:AI$1444)</f>
        <v>0</v>
      </c>
    </row>
    <row r="164" customFormat="false" ht="15" hidden="false" customHeight="false" outlineLevel="0" collapsed="false">
      <c r="A164" s="115" t="s">
        <v>318</v>
      </c>
      <c r="B164" s="0" t="s">
        <v>319</v>
      </c>
      <c r="C164" s="92" t="n">
        <f aca="false">C163</f>
        <v>2</v>
      </c>
      <c r="D164" s="90" t="n">
        <f aca="false">D163</f>
        <v>1</v>
      </c>
      <c r="E164" s="92" t="str">
        <f aca="false">E116</f>
        <v>MC</v>
      </c>
      <c r="F164" s="92" t="n">
        <f aca="false">F116</f>
        <v>4</v>
      </c>
      <c r="G164" s="130" t="s">
        <v>321</v>
      </c>
      <c r="H164" s="130" t="s">
        <v>322</v>
      </c>
      <c r="I164" s="130" t="s">
        <v>322</v>
      </c>
      <c r="J164" s="131" t="n">
        <v>41843</v>
      </c>
      <c r="K164" s="132" t="s">
        <v>432</v>
      </c>
      <c r="L164" s="131" t="n">
        <v>41845</v>
      </c>
      <c r="M164" s="108" t="s">
        <v>433</v>
      </c>
      <c r="N164" s="134" t="n">
        <v>43.7333333333333</v>
      </c>
      <c r="O164" s="134" t="n">
        <v>40</v>
      </c>
      <c r="P164" s="135" t="n">
        <v>0.0756666666666667</v>
      </c>
      <c r="Q164" s="134" t="n">
        <v>410.811276538461</v>
      </c>
      <c r="R164" s="134" t="n">
        <v>3916.05881269231</v>
      </c>
      <c r="S164" s="136" t="n">
        <f aca="false">R164-Q164</f>
        <v>3505.24753615385</v>
      </c>
      <c r="T164" s="137" t="n">
        <f aca="false">((S164/1000000)*(0.473-P164))*0.8/(0.08206*296)*1000000/(O164*N164)*12</f>
        <v>0.314665501250827</v>
      </c>
      <c r="U164" s="138" t="n">
        <f aca="false">IF(N164&lt;=48,T164* 48,T164* 72)</f>
        <v>15.1039440600397</v>
      </c>
      <c r="V164" s="139" t="n">
        <v>-17.238127398767</v>
      </c>
      <c r="W164" s="150" t="n">
        <f aca="false">W116</f>
        <v>-21.3230515566104</v>
      </c>
      <c r="X164" s="141" t="s">
        <v>106</v>
      </c>
      <c r="Y164" s="142" t="n">
        <f aca="false">((V164/1000+1)*0.0112372)/((V164/1000+1)*0.0112372+1)</f>
        <v>0.0109228651440742</v>
      </c>
      <c r="Z164" s="142" t="n">
        <f aca="false">((W164/1000+1)*0.0112372)/((W164/1000+1)*0.0112372+1)</f>
        <v>0.0108779573057363</v>
      </c>
      <c r="AA164" s="142" t="str">
        <f aca="false">IF(ISNUMBER(X164),((X164/1000+1)*0.0112372)/((X164/1000+1)*0.0112372+1),"")</f>
        <v/>
      </c>
      <c r="AB164" s="143" t="str">
        <f aca="false">IF(ISNUMBER(AA164),(Y164-Z164)/(AA164-Z164),"")</f>
        <v/>
      </c>
      <c r="AC164" s="143" t="str">
        <f aca="false">IF(ISNUMBER(AB164),1-AB164,"")</f>
        <v/>
      </c>
      <c r="AD164" s="144" t="str">
        <f aca="false">IF(ISNUMBER(AB164),AB164*T164,"")</f>
        <v/>
      </c>
      <c r="AE164" s="144" t="n">
        <f aca="false">IF(ISNUMBER(AC164),AC164*T164,T164)</f>
        <v>0.314665501250827</v>
      </c>
      <c r="AF164" s="102"/>
      <c r="AG164" s="145" t="str">
        <f aca="false">IF(ISNUMBER(AD164),U164*AB164,"")</f>
        <v/>
      </c>
      <c r="AH164" s="146" t="n">
        <f aca="false">IF(ISNUMBER(AC164),AC164*U164,U164)</f>
        <v>15.1039440600397</v>
      </c>
      <c r="AI164" s="102"/>
      <c r="AJ164" s="103" t="s">
        <v>360</v>
      </c>
      <c r="AK164" s="136"/>
      <c r="AL164" s="102"/>
      <c r="AM164" s="102"/>
      <c r="AN164" s="147" t="s">
        <v>449</v>
      </c>
      <c r="AO164" s="145" t="n">
        <f aca="false">SUMIF($AN$5:$AN$1444,$AN164,AG$5:AG$1444)</f>
        <v>0</v>
      </c>
      <c r="AP164" s="145" t="n">
        <f aca="false">SUMIF($AN$5:$AN$1444,$AN164,AH$5:AH$1444)</f>
        <v>50.4748659151506</v>
      </c>
      <c r="AQ164" s="145" t="n">
        <f aca="false">SUMIF($AN$5:$AN$1444,$AN164,AI$5:AI$1444)</f>
        <v>0</v>
      </c>
    </row>
    <row r="165" customFormat="false" ht="15" hidden="false" customHeight="false" outlineLevel="0" collapsed="false">
      <c r="A165" s="115" t="s">
        <v>318</v>
      </c>
      <c r="B165" s="0" t="s">
        <v>319</v>
      </c>
      <c r="C165" s="92" t="n">
        <f aca="false">C164</f>
        <v>2</v>
      </c>
      <c r="D165" s="90" t="n">
        <f aca="false">D164</f>
        <v>1</v>
      </c>
      <c r="E165" s="92" t="str">
        <f aca="false">E117</f>
        <v>MC</v>
      </c>
      <c r="F165" s="92" t="n">
        <f aca="false">F117</f>
        <v>1</v>
      </c>
      <c r="G165" s="130" t="s">
        <v>333</v>
      </c>
      <c r="H165" s="130" t="s">
        <v>334</v>
      </c>
      <c r="I165" s="148" t="s">
        <v>335</v>
      </c>
      <c r="J165" s="131" t="n">
        <v>41843</v>
      </c>
      <c r="K165" s="132" t="s">
        <v>432</v>
      </c>
      <c r="L165" s="131" t="n">
        <v>41845</v>
      </c>
      <c r="M165" s="108" t="s">
        <v>433</v>
      </c>
      <c r="N165" s="134" t="n">
        <v>43.7333333333333</v>
      </c>
      <c r="O165" s="134" t="n">
        <v>40</v>
      </c>
      <c r="P165" s="135" t="n">
        <v>0.0756666666666667</v>
      </c>
      <c r="Q165" s="134" t="n">
        <v>410.811276538461</v>
      </c>
      <c r="R165" s="134" t="n">
        <v>22128.9223403846</v>
      </c>
      <c r="S165" s="136" t="n">
        <f aca="false">R165-Q165</f>
        <v>21718.1110638462</v>
      </c>
      <c r="T165" s="137" t="n">
        <f aca="false">((S165/1000000)*(0.473-P165))*0.8/(0.08206*296)*1000000/(O165*N165)*12</f>
        <v>1.94963129811507</v>
      </c>
      <c r="U165" s="138" t="n">
        <f aca="false">IF(N165&lt;=48,T165* 48,T165* 72)</f>
        <v>93.5823023095235</v>
      </c>
      <c r="V165" s="139" t="n">
        <v>776.621480391494</v>
      </c>
      <c r="W165" s="150" t="n">
        <f aca="false">W117</f>
        <v>-21.3230515566104</v>
      </c>
      <c r="X165" s="141" t="n">
        <v>1159</v>
      </c>
      <c r="Y165" s="142" t="n">
        <f aca="false">((V165/1000+1)*0.0112372)/((V165/1000+1)*0.0112372+1)</f>
        <v>0.0195734810135255</v>
      </c>
      <c r="Z165" s="142" t="n">
        <f aca="false">((W165/1000+1)*0.0112372)/((W165/1000+1)*0.0112372+1)</f>
        <v>0.0108779573057363</v>
      </c>
      <c r="AA165" s="142" t="n">
        <f aca="false">IF(ISNUMBER(X165),((X165/1000+1)*0.0112372)/((X165/1000+1)*0.0112372+1),"")</f>
        <v>0.0236864549961338</v>
      </c>
      <c r="AB165" s="143" t="n">
        <f aca="false">IF(ISNUMBER(AA165),(Y165-Y161)/(AA165-Y161),"")</f>
        <v>0.679264274954698</v>
      </c>
      <c r="AC165" s="143" t="n">
        <f aca="false">IF(ISNUMBER(AB165),1-AB165,"")</f>
        <v>0.320735725045302</v>
      </c>
      <c r="AD165" s="144" t="n">
        <f aca="false">IF(ISNUMBER(AB165),AB165*T165,"")</f>
        <v>1.32431489014312</v>
      </c>
      <c r="AE165" s="144" t="n">
        <f aca="false">IF(ISNUMBER(AC165),AC165*T165,T165)</f>
        <v>0.625316407971951</v>
      </c>
      <c r="AF165" s="149" t="n">
        <f aca="false">IF(ISNUMBER(AD165),AE165-AE161,"")</f>
        <v>-0.0206743784316602</v>
      </c>
      <c r="AG165" s="145" t="n">
        <f aca="false">IF(ISNUMBER(AD165),U165*AB165,"")</f>
        <v>63.5671147268699</v>
      </c>
      <c r="AH165" s="146" t="n">
        <f aca="false">IF(ISNUMBER(AC165),AC165*U165,U165)</f>
        <v>30.0151875826536</v>
      </c>
      <c r="AI165" s="145" t="n">
        <f aca="false">AH165-AH161</f>
        <v>-0.992370164719688</v>
      </c>
      <c r="AJ165" s="103" t="s">
        <v>362</v>
      </c>
      <c r="AK165" s="136"/>
      <c r="AL165" s="102"/>
      <c r="AM165" s="102"/>
      <c r="AN165" s="147" t="s">
        <v>450</v>
      </c>
      <c r="AO165" s="145" t="n">
        <f aca="false">SUMIF($AN$5:$AN$1444,$AN165,AG$5:AG$1444)</f>
        <v>97.4602125244658</v>
      </c>
      <c r="AP165" s="145" t="n">
        <f aca="false">SUMIF($AN$5:$AN$1444,$AN165,AH$5:AH$1444)</f>
        <v>103.121693658359</v>
      </c>
      <c r="AQ165" s="145" t="n">
        <f aca="false">SUMIF($AN$5:$AN$1444,$AN165,AI$5:AI$1444)</f>
        <v>-2.06327244445031</v>
      </c>
    </row>
    <row r="166" customFormat="false" ht="15" hidden="false" customHeight="false" outlineLevel="0" collapsed="false">
      <c r="A166" s="115" t="s">
        <v>318</v>
      </c>
      <c r="B166" s="0" t="s">
        <v>319</v>
      </c>
      <c r="C166" s="92" t="n">
        <f aca="false">C165</f>
        <v>2</v>
      </c>
      <c r="D166" s="90" t="n">
        <f aca="false">D165</f>
        <v>1</v>
      </c>
      <c r="E166" s="92" t="str">
        <f aca="false">E118</f>
        <v>MC</v>
      </c>
      <c r="F166" s="92" t="n">
        <f aca="false">F118</f>
        <v>2</v>
      </c>
      <c r="G166" s="130" t="s">
        <v>333</v>
      </c>
      <c r="H166" s="130" t="s">
        <v>334</v>
      </c>
      <c r="I166" s="148" t="s">
        <v>335</v>
      </c>
      <c r="J166" s="131" t="n">
        <v>41843</v>
      </c>
      <c r="K166" s="132" t="s">
        <v>432</v>
      </c>
      <c r="L166" s="131" t="n">
        <v>41845</v>
      </c>
      <c r="M166" s="108" t="s">
        <v>433</v>
      </c>
      <c r="N166" s="134" t="n">
        <v>43.7333333333333</v>
      </c>
      <c r="O166" s="134" t="n">
        <v>40</v>
      </c>
      <c r="P166" s="135" t="n">
        <v>0.0756666666666667</v>
      </c>
      <c r="Q166" s="134" t="n">
        <v>410.811276538461</v>
      </c>
      <c r="R166" s="134" t="n">
        <v>22721.5993403846</v>
      </c>
      <c r="S166" s="136" t="n">
        <f aca="false">R166-Q166</f>
        <v>22310.7880638462</v>
      </c>
      <c r="T166" s="137" t="n">
        <f aca="false">((S166/1000000)*(0.473-P166))*0.8/(0.08206*296)*1000000/(O166*N166)*12</f>
        <v>2.0028358160161</v>
      </c>
      <c r="U166" s="138" t="n">
        <f aca="false">IF(N166&lt;=48,T166* 48,T166* 72)</f>
        <v>96.1361191687729</v>
      </c>
      <c r="V166" s="139" t="n">
        <v>896.830254379597</v>
      </c>
      <c r="W166" s="150" t="n">
        <f aca="false">W118</f>
        <v>-21.3230515566104</v>
      </c>
      <c r="X166" s="141" t="n">
        <v>1159</v>
      </c>
      <c r="Y166" s="142" t="n">
        <f aca="false">((V166/1000+1)*0.0112372)/((V166/1000+1)*0.0112372+1)</f>
        <v>0.0208702111129262</v>
      </c>
      <c r="Z166" s="142" t="n">
        <f aca="false">((W166/1000+1)*0.0112372)/((W166/1000+1)*0.0112372+1)</f>
        <v>0.0108779573057363</v>
      </c>
      <c r="AA166" s="142" t="n">
        <f aca="false">IF(ISNUMBER(X166),((X166/1000+1)*0.0112372)/((X166/1000+1)*0.0112372+1),"")</f>
        <v>0.0236864549961338</v>
      </c>
      <c r="AB166" s="143" t="n">
        <f aca="false">IF(ISNUMBER(AA166),(Y166-Y162)/(AA166-Y162),"")</f>
        <v>0.78025174505265</v>
      </c>
      <c r="AC166" s="143" t="n">
        <f aca="false">IF(ISNUMBER(AB166),1-AB166,"")</f>
        <v>0.21974825494735</v>
      </c>
      <c r="AD166" s="144" t="n">
        <f aca="false">IF(ISNUMBER(AB166),AB166*T166,"")</f>
        <v>1.56271614050051</v>
      </c>
      <c r="AE166" s="144" t="n">
        <f aca="false">IF(ISNUMBER(AC166),AC166*T166,T166)</f>
        <v>0.440119675515591</v>
      </c>
      <c r="AF166" s="149" t="n">
        <f aca="false">IF(ISNUMBER(AD166),AE166-AE162,"")</f>
        <v>0.0498564142330746</v>
      </c>
      <c r="AG166" s="145" t="n">
        <f aca="false">IF(ISNUMBER(AD166),U166*AB166,"")</f>
        <v>75.0103747440245</v>
      </c>
      <c r="AH166" s="146" t="n">
        <f aca="false">IF(ISNUMBER(AC166),AC166*U166,U166)</f>
        <v>21.1257444247484</v>
      </c>
      <c r="AI166" s="145" t="n">
        <f aca="false">AH166-AH162</f>
        <v>2.39310788318758</v>
      </c>
      <c r="AJ166" s="103" t="s">
        <v>364</v>
      </c>
      <c r="AK166" s="136"/>
      <c r="AL166" s="102"/>
      <c r="AM166" s="102"/>
      <c r="AN166" s="147" t="s">
        <v>451</v>
      </c>
      <c r="AO166" s="145" t="n">
        <f aca="false">SUMIF($AN$5:$AN$1444,$AN166,AG$5:AG$1444)</f>
        <v>107.512132436862</v>
      </c>
      <c r="AP166" s="145" t="n">
        <f aca="false">SUMIF($AN$5:$AN$1444,$AN166,AH$5:AH$1444)</f>
        <v>67.8323974581149</v>
      </c>
      <c r="AQ166" s="145" t="n">
        <f aca="false">SUMIF($AN$5:$AN$1444,$AN166,AI$5:AI$1444)</f>
        <v>2.20658916745865</v>
      </c>
    </row>
    <row r="167" customFormat="false" ht="15" hidden="false" customHeight="false" outlineLevel="0" collapsed="false">
      <c r="A167" s="115" t="s">
        <v>318</v>
      </c>
      <c r="B167" s="0" t="s">
        <v>319</v>
      </c>
      <c r="C167" s="92" t="n">
        <f aca="false">C166</f>
        <v>2</v>
      </c>
      <c r="D167" s="90" t="n">
        <f aca="false">D166</f>
        <v>1</v>
      </c>
      <c r="E167" s="92" t="str">
        <f aca="false">E119</f>
        <v>MC</v>
      </c>
      <c r="F167" s="92" t="n">
        <f aca="false">F119</f>
        <v>3</v>
      </c>
      <c r="G167" s="130" t="s">
        <v>333</v>
      </c>
      <c r="H167" s="130" t="s">
        <v>334</v>
      </c>
      <c r="I167" s="148" t="s">
        <v>335</v>
      </c>
      <c r="J167" s="131" t="n">
        <v>41843</v>
      </c>
      <c r="K167" s="132" t="s">
        <v>432</v>
      </c>
      <c r="L167" s="131" t="n">
        <v>41845</v>
      </c>
      <c r="M167" s="108" t="s">
        <v>433</v>
      </c>
      <c r="N167" s="134" t="n">
        <v>43.7333333333333</v>
      </c>
      <c r="O167" s="134" t="n">
        <v>40</v>
      </c>
      <c r="P167" s="135" t="n">
        <v>0.0756666666666667</v>
      </c>
      <c r="Q167" s="134" t="n">
        <v>410.811276538461</v>
      </c>
      <c r="R167" s="134" t="n">
        <v>22580.1373403846</v>
      </c>
      <c r="S167" s="136" t="n">
        <f aca="false">R167-Q167</f>
        <v>22169.3260638462</v>
      </c>
      <c r="T167" s="137" t="n">
        <f aca="false">((S167/1000000)*(0.473-P167))*0.8/(0.08206*296)*1000000/(O167*N167)*12</f>
        <v>1.99013679528252</v>
      </c>
      <c r="U167" s="138" t="n">
        <f aca="false">IF(N167&lt;=48,T167* 48,T167* 72)</f>
        <v>95.5265661735611</v>
      </c>
      <c r="V167" s="139" t="n">
        <v>899.090255221165</v>
      </c>
      <c r="W167" s="150" t="n">
        <f aca="false">W119</f>
        <v>-21.3230515566104</v>
      </c>
      <c r="X167" s="141" t="n">
        <v>1159</v>
      </c>
      <c r="Y167" s="142" t="n">
        <f aca="false">((V167/1000+1)*0.0112372)/((V167/1000+1)*0.0112372+1)</f>
        <v>0.0208945576074811</v>
      </c>
      <c r="Z167" s="142" t="n">
        <f aca="false">((W167/1000+1)*0.0112372)/((W167/1000+1)*0.0112372+1)</f>
        <v>0.0108779573057363</v>
      </c>
      <c r="AA167" s="142" t="n">
        <f aca="false">IF(ISNUMBER(X167),((X167/1000+1)*0.0112372)/((X167/1000+1)*0.0112372+1),"")</f>
        <v>0.0236864549961338</v>
      </c>
      <c r="AB167" s="143" t="n">
        <f aca="false">IF(ISNUMBER(AA167),(Y167-Y163)/(AA167-Y163),"")</f>
        <v>0.782189605417732</v>
      </c>
      <c r="AC167" s="143" t="n">
        <f aca="false">IF(ISNUMBER(AB167),1-AB167,"")</f>
        <v>0.217810394582268</v>
      </c>
      <c r="AD167" s="144" t="n">
        <f aca="false">IF(ISNUMBER(AB167),AB167*T167,"")</f>
        <v>1.55666431462935</v>
      </c>
      <c r="AE167" s="144" t="n">
        <f aca="false">IF(ISNUMBER(AC167),AC167*T167,T167)</f>
        <v>0.433472480653177</v>
      </c>
      <c r="AF167" s="149" t="n">
        <f aca="false">IF(ISNUMBER(AD167),AE167-AE163,"")</f>
        <v>-0.0225973220569743</v>
      </c>
      <c r="AG167" s="145" t="n">
        <f aca="false">IF(ISNUMBER(AD167),U167*AB167,"")</f>
        <v>74.7198871022086</v>
      </c>
      <c r="AH167" s="146" t="n">
        <f aca="false">IF(ISNUMBER(AC167),AC167*U167,U167)</f>
        <v>20.8066790713525</v>
      </c>
      <c r="AI167" s="145" t="n">
        <f aca="false">AH167-AH163</f>
        <v>-1.08467145873477</v>
      </c>
      <c r="AJ167" s="103" t="s">
        <v>366</v>
      </c>
      <c r="AK167" s="136"/>
      <c r="AL167" s="102"/>
      <c r="AM167" s="102"/>
      <c r="AN167" s="147" t="s">
        <v>452</v>
      </c>
      <c r="AO167" s="145" t="n">
        <f aca="false">SUMIF($AN$5:$AN$1444,$AN167,AG$5:AG$1444)</f>
        <v>108.550127310665</v>
      </c>
      <c r="AP167" s="145" t="n">
        <f aca="false">SUMIF($AN$5:$AN$1444,$AN167,AH$5:AH$1444)</f>
        <v>68.7743361721875</v>
      </c>
      <c r="AQ167" s="145" t="n">
        <f aca="false">SUMIF($AN$5:$AN$1444,$AN167,AI$5:AI$1444)</f>
        <v>-3.68651251425229</v>
      </c>
    </row>
    <row r="168" customFormat="false" ht="15" hidden="false" customHeight="false" outlineLevel="0" collapsed="false">
      <c r="A168" s="115" t="s">
        <v>318</v>
      </c>
      <c r="B168" s="0" t="s">
        <v>319</v>
      </c>
      <c r="C168" s="92" t="n">
        <f aca="false">C167</f>
        <v>2</v>
      </c>
      <c r="D168" s="90" t="n">
        <f aca="false">D167</f>
        <v>1</v>
      </c>
      <c r="E168" s="92" t="str">
        <f aca="false">E120</f>
        <v>MC</v>
      </c>
      <c r="F168" s="92" t="n">
        <f aca="false">F120</f>
        <v>4</v>
      </c>
      <c r="G168" s="130" t="s">
        <v>333</v>
      </c>
      <c r="H168" s="130" t="s">
        <v>334</v>
      </c>
      <c r="I168" s="148" t="s">
        <v>335</v>
      </c>
      <c r="J168" s="131" t="n">
        <v>41843</v>
      </c>
      <c r="K168" s="132" t="s">
        <v>432</v>
      </c>
      <c r="L168" s="131" t="n">
        <v>41845</v>
      </c>
      <c r="M168" s="108" t="s">
        <v>433</v>
      </c>
      <c r="N168" s="134" t="n">
        <v>43.7333333333333</v>
      </c>
      <c r="O168" s="134" t="n">
        <v>40</v>
      </c>
      <c r="P168" s="135" t="n">
        <v>0.0756666666666667</v>
      </c>
      <c r="Q168" s="134" t="n">
        <v>410.811276538461</v>
      </c>
      <c r="R168" s="134" t="n">
        <v>26508.1468403846</v>
      </c>
      <c r="S168" s="136" t="n">
        <f aca="false">R168-Q168</f>
        <v>26097.3355638462</v>
      </c>
      <c r="T168" s="137" t="n">
        <f aca="false">((S168/1000000)*(0.473-P168))*0.8/(0.08206*296)*1000000/(O168*N168)*12</f>
        <v>2.34275356927268</v>
      </c>
      <c r="U168" s="138" t="n">
        <f aca="false">IF(N168&lt;=48,T168* 48,T168* 72)</f>
        <v>112.452171325089</v>
      </c>
      <c r="V168" s="139" t="n">
        <v>950.829275279758</v>
      </c>
      <c r="W168" s="150" t="n">
        <f aca="false">W120</f>
        <v>-21.3230515566104</v>
      </c>
      <c r="X168" s="141" t="n">
        <v>1159</v>
      </c>
      <c r="Y168" s="142" t="n">
        <f aca="false">((V168/1000+1)*0.0112372)/((V168/1000+1)*0.0112372+1)</f>
        <v>0.0214515997919553</v>
      </c>
      <c r="Z168" s="142" t="n">
        <f aca="false">((W168/1000+1)*0.0112372)/((W168/1000+1)*0.0112372+1)</f>
        <v>0.0108779573057363</v>
      </c>
      <c r="AA168" s="142" t="n">
        <f aca="false">IF(ISNUMBER(X168),((X168/1000+1)*0.0112372)/((X168/1000+1)*0.0112372+1),"")</f>
        <v>0.0236864549961338</v>
      </c>
      <c r="AB168" s="143" t="n">
        <f aca="false">IF(ISNUMBER(AA168),(Y168-Y164)/(AA168-Y164),"")</f>
        <v>0.824903868732682</v>
      </c>
      <c r="AC168" s="143" t="n">
        <f aca="false">IF(ISNUMBER(AB168),1-AB168,"")</f>
        <v>0.175096131267318</v>
      </c>
      <c r="AD168" s="144" t="n">
        <f aca="false">IF(ISNUMBER(AB168),AB168*T168,"")</f>
        <v>1.93254648278033</v>
      </c>
      <c r="AE168" s="144" t="n">
        <f aca="false">IF(ISNUMBER(AC168),AC168*T168,T168)</f>
        <v>0.410207086492348</v>
      </c>
      <c r="AF168" s="149" t="n">
        <f aca="false">IF(ISNUMBER(AD168),AE168-AE164,"")</f>
        <v>0.0955415852415207</v>
      </c>
      <c r="AG168" s="145" t="n">
        <f aca="false">IF(ISNUMBER(AD168),U168*AB168,"")</f>
        <v>92.7622311734559</v>
      </c>
      <c r="AH168" s="146" t="n">
        <f aca="false">IF(ISNUMBER(AC168),AC168*U168,U168)</f>
        <v>19.6899401516327</v>
      </c>
      <c r="AI168" s="145" t="n">
        <f aca="false">AH168-AH164</f>
        <v>4.58599609159299</v>
      </c>
      <c r="AJ168" s="103" t="s">
        <v>368</v>
      </c>
      <c r="AK168" s="136"/>
      <c r="AL168" s="102"/>
      <c r="AM168" s="102"/>
      <c r="AN168" s="147" t="s">
        <v>453</v>
      </c>
      <c r="AO168" s="145" t="n">
        <f aca="false">SUMIF($AN$5:$AN$1444,$AN168,AG$5:AG$1444)</f>
        <v>127.189764836512</v>
      </c>
      <c r="AP168" s="145" t="n">
        <f aca="false">SUMIF($AN$5:$AN$1444,$AN168,AH$5:AH$1444)</f>
        <v>61.3326962591662</v>
      </c>
      <c r="AQ168" s="145" t="n">
        <f aca="false">SUMIF($AN$5:$AN$1444,$AN168,AI$5:AI$1444)</f>
        <v>10.8578303440156</v>
      </c>
    </row>
    <row r="169" customFormat="false" ht="15" hidden="false" customHeight="false" outlineLevel="0" collapsed="false">
      <c r="A169" s="115" t="s">
        <v>318</v>
      </c>
      <c r="B169" s="0" t="s">
        <v>319</v>
      </c>
      <c r="C169" s="92" t="n">
        <f aca="false">C168</f>
        <v>2</v>
      </c>
      <c r="D169" s="90" t="n">
        <f aca="false">D168</f>
        <v>1</v>
      </c>
      <c r="E169" s="92" t="str">
        <f aca="false">E121</f>
        <v>MC</v>
      </c>
      <c r="F169" s="92" t="n">
        <f aca="false">F121</f>
        <v>1</v>
      </c>
      <c r="G169" s="130" t="s">
        <v>344</v>
      </c>
      <c r="H169" s="130" t="s">
        <v>334</v>
      </c>
      <c r="I169" s="130" t="n">
        <v>10</v>
      </c>
      <c r="J169" s="131" t="n">
        <v>41843</v>
      </c>
      <c r="K169" s="132" t="s">
        <v>432</v>
      </c>
      <c r="L169" s="131" t="n">
        <v>41845</v>
      </c>
      <c r="M169" s="108" t="s">
        <v>433</v>
      </c>
      <c r="N169" s="134" t="n">
        <v>43.7333333333333</v>
      </c>
      <c r="O169" s="134" t="n">
        <v>40</v>
      </c>
      <c r="P169" s="135" t="n">
        <v>0.0756666666666667</v>
      </c>
      <c r="Q169" s="134" t="n">
        <v>410.811276538461</v>
      </c>
      <c r="R169" s="134" t="n">
        <v>21427.7098403846</v>
      </c>
      <c r="S169" s="136" t="n">
        <f aca="false">R169-Q169</f>
        <v>21016.8985638462</v>
      </c>
      <c r="T169" s="137" t="n">
        <f aca="false">((S169/1000000)*(0.473-P169))*0.8/(0.08206*296)*1000000/(O169*N169)*12</f>
        <v>1.88668356603052</v>
      </c>
      <c r="U169" s="138" t="n">
        <f aca="false">IF(N169&lt;=48,T169* 48,T169* 72)</f>
        <v>90.560811169465</v>
      </c>
      <c r="V169" s="139" t="n">
        <v>785.872619003549</v>
      </c>
      <c r="W169" s="150" t="n">
        <f aca="false">W121</f>
        <v>-21.3230515566104</v>
      </c>
      <c r="X169" s="141" t="n">
        <v>1159</v>
      </c>
      <c r="Y169" s="142" t="n">
        <f aca="false">((V169/1000+1)*0.0112372)/((V169/1000+1)*0.0112372+1)</f>
        <v>0.0196733979560651</v>
      </c>
      <c r="Z169" s="142" t="n">
        <f aca="false">((W169/1000+1)*0.0112372)/((W169/1000+1)*0.0112372+1)</f>
        <v>0.0108779573057363</v>
      </c>
      <c r="AA169" s="142" t="n">
        <f aca="false">IF(ISNUMBER(X169),((X169/1000+1)*0.0112372)/((X169/1000+1)*0.0112372+1),"")</f>
        <v>0.0236864549961338</v>
      </c>
      <c r="AB169" s="143" t="n">
        <f aca="false">IF(ISNUMBER(AA169),(Y169-Y161)/(AA169-Y161),"")</f>
        <v>0.687055944229834</v>
      </c>
      <c r="AC169" s="143" t="n">
        <f aca="false">IF(ISNUMBER(AB169),1-AB169,"")</f>
        <v>0.312944055770166</v>
      </c>
      <c r="AD169" s="144" t="n">
        <f aca="false">IF(ISNUMBER(AB169),AB169*T169,"")</f>
        <v>1.29625715892201</v>
      </c>
      <c r="AE169" s="144" t="n">
        <f aca="false">IF(ISNUMBER(AC169),AC169*T169,T169)</f>
        <v>0.590426407108511</v>
      </c>
      <c r="AF169" s="149" t="n">
        <f aca="false">IF(ISNUMBER(AD169),AE169-AE161,"")</f>
        <v>-0.0555643792950995</v>
      </c>
      <c r="AG169" s="145" t="n">
        <f aca="false">IF(ISNUMBER(AD169),U169*AB169,"")</f>
        <v>62.2203436282565</v>
      </c>
      <c r="AH169" s="146" t="n">
        <f aca="false">IF(ISNUMBER(AC169),AC169*U169,U169)</f>
        <v>28.3404675412085</v>
      </c>
      <c r="AI169" s="145" t="n">
        <f aca="false">AH169-AH161</f>
        <v>-2.66709020616478</v>
      </c>
      <c r="AJ169" s="103" t="s">
        <v>370</v>
      </c>
      <c r="AK169" s="136"/>
      <c r="AL169" s="102"/>
      <c r="AM169" s="102"/>
      <c r="AN169" s="147" t="s">
        <v>454</v>
      </c>
      <c r="AO169" s="145" t="n">
        <f aca="false">SUMIF($AN$5:$AN$1444,$AN169,AG$5:AG$1444)</f>
        <v>93.7332231065868</v>
      </c>
      <c r="AP169" s="145" t="n">
        <f aca="false">SUMIF($AN$5:$AN$1444,$AN169,AH$5:AH$1444)</f>
        <v>98.8742667651585</v>
      </c>
      <c r="AQ169" s="145" t="n">
        <f aca="false">SUMIF($AN$5:$AN$1444,$AN169,AI$5:AI$1444)</f>
        <v>-6.31069933765067</v>
      </c>
    </row>
    <row r="170" customFormat="false" ht="15" hidden="false" customHeight="false" outlineLevel="0" collapsed="false">
      <c r="A170" s="115" t="s">
        <v>318</v>
      </c>
      <c r="B170" s="0" t="s">
        <v>319</v>
      </c>
      <c r="C170" s="92" t="n">
        <f aca="false">C169</f>
        <v>2</v>
      </c>
      <c r="D170" s="90" t="n">
        <f aca="false">D169</f>
        <v>1</v>
      </c>
      <c r="E170" s="92" t="str">
        <f aca="false">E122</f>
        <v>MC</v>
      </c>
      <c r="F170" s="92" t="n">
        <f aca="false">F122</f>
        <v>2</v>
      </c>
      <c r="G170" s="130" t="s">
        <v>344</v>
      </c>
      <c r="H170" s="130" t="s">
        <v>334</v>
      </c>
      <c r="I170" s="130" t="n">
        <v>10</v>
      </c>
      <c r="J170" s="131" t="n">
        <v>41843</v>
      </c>
      <c r="K170" s="132" t="s">
        <v>432</v>
      </c>
      <c r="L170" s="131" t="n">
        <v>41845</v>
      </c>
      <c r="M170" s="108" t="s">
        <v>433</v>
      </c>
      <c r="N170" s="134" t="n">
        <v>43.7333333333333</v>
      </c>
      <c r="O170" s="134" t="n">
        <v>40</v>
      </c>
      <c r="P170" s="135" t="n">
        <v>0.0756666666666667</v>
      </c>
      <c r="Q170" s="134" t="n">
        <v>410.811276538461</v>
      </c>
      <c r="R170" s="134" t="n">
        <v>23909.3923403846</v>
      </c>
      <c r="S170" s="136" t="n">
        <f aca="false">R170-Q170</f>
        <v>23498.5810638462</v>
      </c>
      <c r="T170" s="137" t="n">
        <f aca="false">((S170/1000000)*(0.473-P170))*0.8/(0.08206*296)*1000000/(O170*N170)*12</f>
        <v>2.1094638004515</v>
      </c>
      <c r="U170" s="138" t="n">
        <f aca="false">IF(N170&lt;=48,T170* 48,T170* 72)</f>
        <v>101.254262421672</v>
      </c>
      <c r="V170" s="139" t="n">
        <v>873.247210415951</v>
      </c>
      <c r="W170" s="150" t="n">
        <f aca="false">W122</f>
        <v>-21.3230515566104</v>
      </c>
      <c r="X170" s="141" t="n">
        <v>1159</v>
      </c>
      <c r="Y170" s="142" t="n">
        <f aca="false">((V170/1000+1)*0.0112372)/((V170/1000+1)*0.0112372+1)</f>
        <v>0.0206160838830962</v>
      </c>
      <c r="Z170" s="142" t="n">
        <f aca="false">((W170/1000+1)*0.0112372)/((W170/1000+1)*0.0112372+1)</f>
        <v>0.0108779573057363</v>
      </c>
      <c r="AA170" s="142" t="n">
        <f aca="false">IF(ISNUMBER(X170),((X170/1000+1)*0.0112372)/((X170/1000+1)*0.0112372+1),"")</f>
        <v>0.0236864549961338</v>
      </c>
      <c r="AB170" s="143" t="n">
        <f aca="false">IF(ISNUMBER(AA170),(Y170-Y162)/(AA170-Y162),"")</f>
        <v>0.76042249105134</v>
      </c>
      <c r="AC170" s="143" t="n">
        <f aca="false">IF(ISNUMBER(AB170),1-AB170,"")</f>
        <v>0.23957750894866</v>
      </c>
      <c r="AD170" s="144" t="n">
        <f aca="false">IF(ISNUMBER(AB170),AB170*T170,"")</f>
        <v>1.60408371792196</v>
      </c>
      <c r="AE170" s="144" t="n">
        <f aca="false">IF(ISNUMBER(AC170),AC170*T170,T170)</f>
        <v>0.505380082529543</v>
      </c>
      <c r="AF170" s="149" t="n">
        <f aca="false">IF(ISNUMBER(AD170),AE170-AE162,"")</f>
        <v>0.115116821247027</v>
      </c>
      <c r="AG170" s="145" t="n">
        <f aca="false">IF(ISNUMBER(AD170),U170*AB170,"")</f>
        <v>76.9960184602539</v>
      </c>
      <c r="AH170" s="146" t="n">
        <f aca="false">IF(ISNUMBER(AC170),AC170*U170,U170)</f>
        <v>24.2582439614181</v>
      </c>
      <c r="AI170" s="145" t="n">
        <f aca="false">AH170-AH162</f>
        <v>5.52560741985728</v>
      </c>
      <c r="AJ170" s="103" t="s">
        <v>372</v>
      </c>
      <c r="AK170" s="136"/>
      <c r="AL170" s="102"/>
      <c r="AM170" s="102"/>
      <c r="AN170" s="147" t="s">
        <v>455</v>
      </c>
      <c r="AO170" s="145" t="n">
        <f aca="false">SUMIF($AN$5:$AN$1444,$AN170,AG$5:AG$1444)</f>
        <v>110.252189405224</v>
      </c>
      <c r="AP170" s="145" t="n">
        <f aca="false">SUMIF($AN$5:$AN$1444,$AN170,AH$5:AH$1444)</f>
        <v>69.8847089823518</v>
      </c>
      <c r="AQ170" s="145" t="n">
        <f aca="false">SUMIF($AN$5:$AN$1444,$AN170,AI$5:AI$1444)</f>
        <v>4.25890069169556</v>
      </c>
    </row>
    <row r="171" customFormat="false" ht="15" hidden="false" customHeight="false" outlineLevel="0" collapsed="false">
      <c r="A171" s="115" t="s">
        <v>318</v>
      </c>
      <c r="B171" s="0" t="s">
        <v>319</v>
      </c>
      <c r="C171" s="92" t="n">
        <f aca="false">C170</f>
        <v>2</v>
      </c>
      <c r="D171" s="90" t="n">
        <f aca="false">D170</f>
        <v>1</v>
      </c>
      <c r="E171" s="92" t="str">
        <f aca="false">E123</f>
        <v>MC</v>
      </c>
      <c r="F171" s="92" t="n">
        <f aca="false">F123</f>
        <v>3</v>
      </c>
      <c r="G171" s="130" t="s">
        <v>344</v>
      </c>
      <c r="H171" s="130" t="s">
        <v>334</v>
      </c>
      <c r="I171" s="130" t="n">
        <v>10</v>
      </c>
      <c r="J171" s="131" t="n">
        <v>41843</v>
      </c>
      <c r="K171" s="132" t="s">
        <v>432</v>
      </c>
      <c r="L171" s="131" t="n">
        <v>41845</v>
      </c>
      <c r="M171" s="108" t="s">
        <v>433</v>
      </c>
      <c r="N171" s="134" t="n">
        <v>43.7333333333333</v>
      </c>
      <c r="O171" s="134" t="n">
        <v>40</v>
      </c>
      <c r="P171" s="135" t="n">
        <v>0.0756666666666667</v>
      </c>
      <c r="Q171" s="134" t="n">
        <v>410.811276538461</v>
      </c>
      <c r="R171" s="134" t="n">
        <v>23217.9358403846</v>
      </c>
      <c r="S171" s="136" t="n">
        <f aca="false">R171-Q171</f>
        <v>22807.1245638462</v>
      </c>
      <c r="T171" s="137" t="n">
        <f aca="false">((S171/1000000)*(0.473-P171))*0.8/(0.08206*296)*1000000/(O171*N171)*12</f>
        <v>2.0473918629003</v>
      </c>
      <c r="U171" s="138" t="n">
        <f aca="false">IF(N171&lt;=48,T171* 48,T171* 72)</f>
        <v>98.2748094192143</v>
      </c>
      <c r="V171" s="139" t="n">
        <v>878.579263494618</v>
      </c>
      <c r="W171" s="150" t="n">
        <f aca="false">W123</f>
        <v>-21.3230515566104</v>
      </c>
      <c r="X171" s="141" t="n">
        <v>1159</v>
      </c>
      <c r="Y171" s="142" t="n">
        <f aca="false">((V171/1000+1)*0.0112372)/((V171/1000+1)*0.0112372+1)</f>
        <v>0.0206735528017035</v>
      </c>
      <c r="Z171" s="142" t="n">
        <f aca="false">((W171/1000+1)*0.0112372)/((W171/1000+1)*0.0112372+1)</f>
        <v>0.0108779573057363</v>
      </c>
      <c r="AA171" s="142" t="n">
        <f aca="false">IF(ISNUMBER(X171),((X171/1000+1)*0.0112372)/((X171/1000+1)*0.0112372+1),"")</f>
        <v>0.0236864549961338</v>
      </c>
      <c r="AB171" s="143" t="n">
        <f aca="false">IF(ISNUMBER(AA171),(Y171-Y163)/(AA171-Y163),"")</f>
        <v>0.764947874347441</v>
      </c>
      <c r="AC171" s="143" t="n">
        <f aca="false">IF(ISNUMBER(AB171),1-AB171,"")</f>
        <v>0.235052125652559</v>
      </c>
      <c r="AD171" s="144" t="n">
        <f aca="false">IF(ISNUMBER(AB171),AB171*T171,"")</f>
        <v>1.56614805348183</v>
      </c>
      <c r="AE171" s="144" t="n">
        <f aca="false">IF(ISNUMBER(AC171),AC171*T171,T171)</f>
        <v>0.481243809418467</v>
      </c>
      <c r="AF171" s="149" t="n">
        <f aca="false">IF(ISNUMBER(AD171),AE171-AE163,"")</f>
        <v>0.0251740067083164</v>
      </c>
      <c r="AG171" s="145" t="n">
        <f aca="false">IF(ISNUMBER(AD171),U171*AB171,"")</f>
        <v>75.1751065671278</v>
      </c>
      <c r="AH171" s="146" t="n">
        <f aca="false">IF(ISNUMBER(AC171),AC171*U171,U171)</f>
        <v>23.0997028520864</v>
      </c>
      <c r="AI171" s="145" t="n">
        <f aca="false">AH171-AH163</f>
        <v>1.20835232199919</v>
      </c>
      <c r="AJ171" s="103" t="s">
        <v>374</v>
      </c>
      <c r="AK171" s="136"/>
      <c r="AL171" s="102"/>
      <c r="AM171" s="102"/>
      <c r="AN171" s="147" t="s">
        <v>456</v>
      </c>
      <c r="AO171" s="145" t="n">
        <f aca="false">SUMIF($AN$5:$AN$1444,$AN171,AG$5:AG$1444)</f>
        <v>107.857593447293</v>
      </c>
      <c r="AP171" s="145" t="n">
        <f aca="false">SUMIF($AN$5:$AN$1444,$AN171,AH$5:AH$1444)</f>
        <v>66.0776723495312</v>
      </c>
      <c r="AQ171" s="145" t="n">
        <f aca="false">SUMIF($AN$5:$AN$1444,$AN171,AI$5:AI$1444)</f>
        <v>-6.38317633690859</v>
      </c>
    </row>
    <row r="172" customFormat="false" ht="15" hidden="false" customHeight="false" outlineLevel="0" collapsed="false">
      <c r="A172" s="115" t="s">
        <v>318</v>
      </c>
      <c r="B172" s="0" t="s">
        <v>319</v>
      </c>
      <c r="C172" s="92" t="n">
        <f aca="false">C171</f>
        <v>2</v>
      </c>
      <c r="D172" s="90" t="n">
        <f aca="false">D171</f>
        <v>1</v>
      </c>
      <c r="E172" s="92" t="str">
        <f aca="false">E124</f>
        <v>MC</v>
      </c>
      <c r="F172" s="92" t="n">
        <f aca="false">F124</f>
        <v>4</v>
      </c>
      <c r="G172" s="130" t="s">
        <v>344</v>
      </c>
      <c r="H172" s="130" t="s">
        <v>334</v>
      </c>
      <c r="I172" s="130" t="n">
        <v>10</v>
      </c>
      <c r="J172" s="131" t="n">
        <v>41843</v>
      </c>
      <c r="K172" s="132" t="s">
        <v>432</v>
      </c>
      <c r="L172" s="131" t="n">
        <v>41845</v>
      </c>
      <c r="M172" s="108" t="s">
        <v>433</v>
      </c>
      <c r="N172" s="134" t="n">
        <v>43.7333333333333</v>
      </c>
      <c r="O172" s="134" t="n">
        <v>40</v>
      </c>
      <c r="P172" s="135" t="n">
        <v>0.0756666666666667</v>
      </c>
      <c r="Q172" s="134" t="n">
        <v>410.811276538461</v>
      </c>
      <c r="R172" s="134" t="n">
        <v>23424.0313403846</v>
      </c>
      <c r="S172" s="136" t="n">
        <f aca="false">R172-Q172</f>
        <v>23013.2200638461</v>
      </c>
      <c r="T172" s="137" t="n">
        <f aca="false">((S172/1000000)*(0.473-P172))*0.8/(0.08206*296)*1000000/(O172*N172)*12</f>
        <v>2.06589302241732</v>
      </c>
      <c r="U172" s="138" t="n">
        <f aca="false">IF(N172&lt;=48,T172* 48,T172* 72)</f>
        <v>99.1628650760314</v>
      </c>
      <c r="V172" s="139" t="n">
        <v>932.092214502345</v>
      </c>
      <c r="W172" s="150" t="n">
        <f aca="false">W124</f>
        <v>-21.3230515566104</v>
      </c>
      <c r="X172" s="141" t="n">
        <v>1159</v>
      </c>
      <c r="Y172" s="142" t="n">
        <f aca="false">((V172/1000+1)*0.0112372)/((V172/1000+1)*0.0112372+1)</f>
        <v>0.0212499426128095</v>
      </c>
      <c r="Z172" s="142" t="n">
        <f aca="false">((W172/1000+1)*0.0112372)/((W172/1000+1)*0.0112372+1)</f>
        <v>0.0108779573057363</v>
      </c>
      <c r="AA172" s="142" t="n">
        <f aca="false">IF(ISNUMBER(X172),((X172/1000+1)*0.0112372)/((X172/1000+1)*0.0112372+1),"")</f>
        <v>0.0236864549961338</v>
      </c>
      <c r="AB172" s="143" t="n">
        <f aca="false">IF(ISNUMBER(AA172),(Y172-Y164)/(AA172-Y164),"")</f>
        <v>0.80910445951606</v>
      </c>
      <c r="AC172" s="143" t="n">
        <f aca="false">IF(ISNUMBER(AB172),1-AB172,"")</f>
        <v>0.19089554048394</v>
      </c>
      <c r="AD172" s="144" t="n">
        <f aca="false">IF(ISNUMBER(AB172),AB172*T172,"")</f>
        <v>1.67152325732097</v>
      </c>
      <c r="AE172" s="144" t="n">
        <f aca="false">IF(ISNUMBER(AC172),AC172*T172,T172)</f>
        <v>0.394369765096354</v>
      </c>
      <c r="AF172" s="149" t="n">
        <f aca="false">IF(ISNUMBER(AD172),AE172-AE164,"")</f>
        <v>0.0797042638455273</v>
      </c>
      <c r="AG172" s="145" t="n">
        <f aca="false">IF(ISNUMBER(AD172),U172*AB172,"")</f>
        <v>80.2331163514064</v>
      </c>
      <c r="AH172" s="146" t="n">
        <f aca="false">IF(ISNUMBER(AC172),AC172*U172,U172)</f>
        <v>18.929748724625</v>
      </c>
      <c r="AI172" s="145" t="n">
        <f aca="false">AH172-AH164</f>
        <v>3.82580466458531</v>
      </c>
      <c r="AJ172" s="103" t="s">
        <v>376</v>
      </c>
      <c r="AK172" s="136"/>
      <c r="AL172" s="102"/>
      <c r="AM172" s="102"/>
      <c r="AN172" s="147" t="s">
        <v>457</v>
      </c>
      <c r="AO172" s="145" t="n">
        <f aca="false">SUMIF($AN$5:$AN$1444,$AN172,AG$5:AG$1444)</f>
        <v>115.158427425235</v>
      </c>
      <c r="AP172" s="145" t="n">
        <f aca="false">SUMIF($AN$5:$AN$1444,$AN172,AH$5:AH$1444)</f>
        <v>57.6918195733798</v>
      </c>
      <c r="AQ172" s="145" t="n">
        <f aca="false">SUMIF($AN$5:$AN$1444,$AN172,AI$5:AI$1444)</f>
        <v>7.21695365822924</v>
      </c>
    </row>
    <row r="173" customFormat="false" ht="15" hidden="false" customHeight="false" outlineLevel="0" collapsed="false">
      <c r="A173" s="115" t="s">
        <v>318</v>
      </c>
      <c r="B173" s="0" t="s">
        <v>319</v>
      </c>
      <c r="C173" s="92" t="n">
        <f aca="false">C172</f>
        <v>2</v>
      </c>
      <c r="D173" s="90" t="n">
        <f aca="false">D172</f>
        <v>1</v>
      </c>
      <c r="E173" s="92" t="str">
        <f aca="false">E125</f>
        <v>PJ</v>
      </c>
      <c r="F173" s="92" t="n">
        <f aca="false">F125</f>
        <v>1</v>
      </c>
      <c r="G173" s="130" t="s">
        <v>321</v>
      </c>
      <c r="H173" s="130" t="s">
        <v>322</v>
      </c>
      <c r="I173" s="130" t="s">
        <v>322</v>
      </c>
      <c r="J173" s="131" t="n">
        <v>41843</v>
      </c>
      <c r="K173" s="132" t="s">
        <v>432</v>
      </c>
      <c r="L173" s="131" t="n">
        <v>41845</v>
      </c>
      <c r="M173" s="108" t="s">
        <v>433</v>
      </c>
      <c r="N173" s="134" t="n">
        <v>43.7333333333333</v>
      </c>
      <c r="O173" s="134" t="n">
        <v>40</v>
      </c>
      <c r="P173" s="135" t="n">
        <v>0.04875</v>
      </c>
      <c r="Q173" s="134" t="n">
        <v>410.811276538461</v>
      </c>
      <c r="R173" s="134" t="n">
        <v>3721.55320769231</v>
      </c>
      <c r="S173" s="136" t="n">
        <f aca="false">R173-Q173</f>
        <v>3310.74193115385</v>
      </c>
      <c r="T173" s="137" t="n">
        <f aca="false">((S173/1000000)*(0.473-P173))*0.8/(0.08206*296)*1000000/(O173*N173)*12</f>
        <v>0.317338392870187</v>
      </c>
      <c r="U173" s="138" t="n">
        <f aca="false">IF(N173&lt;=48,T173* 48,T173* 72)</f>
        <v>15.232242857769</v>
      </c>
      <c r="V173" s="139" t="n">
        <v>-14.1723298101019</v>
      </c>
      <c r="W173" s="150" t="n">
        <f aca="false">W125</f>
        <v>-18.8575504316435</v>
      </c>
      <c r="X173" s="141" t="s">
        <v>106</v>
      </c>
      <c r="Y173" s="142" t="n">
        <f aca="false">((V173/1000+1)*0.0112372)/((V173/1000+1)*0.0112372+1)</f>
        <v>0.0109565664798551</v>
      </c>
      <c r="Z173" s="142" t="n">
        <f aca="false">((W173/1000+1)*0.0112372)/((W173/1000+1)*0.0112372+1)</f>
        <v>0.0109050624157837</v>
      </c>
      <c r="AA173" s="142" t="str">
        <f aca="false">IF(ISNUMBER(X173),((X173/1000+1)*0.0112372)/((X173/1000+1)*0.0112372+1),"")</f>
        <v/>
      </c>
      <c r="AB173" s="143" t="str">
        <f aca="false">IF(ISNUMBER(AA173),(Y173-Z173)/(AA173-Z173),"")</f>
        <v/>
      </c>
      <c r="AC173" s="143" t="str">
        <f aca="false">IF(ISNUMBER(AB173),1-AB173,"")</f>
        <v/>
      </c>
      <c r="AD173" s="144" t="str">
        <f aca="false">IF(ISNUMBER(AB173),AB173*T173,"")</f>
        <v/>
      </c>
      <c r="AE173" s="144" t="n">
        <f aca="false">IF(ISNUMBER(AC173),AC173*T173,T173)</f>
        <v>0.317338392870187</v>
      </c>
      <c r="AF173" s="102"/>
      <c r="AG173" s="145" t="str">
        <f aca="false">IF(ISNUMBER(AD173),U173*AB173,"")</f>
        <v/>
      </c>
      <c r="AH173" s="146" t="n">
        <f aca="false">IF(ISNUMBER(AC173),AC173*U173,U173)</f>
        <v>15.232242857769</v>
      </c>
      <c r="AI173" s="102"/>
      <c r="AJ173" s="103" t="s">
        <v>379</v>
      </c>
      <c r="AK173" s="136"/>
      <c r="AL173" s="102"/>
      <c r="AM173" s="102"/>
      <c r="AN173" s="147" t="s">
        <v>458</v>
      </c>
      <c r="AO173" s="145" t="n">
        <f aca="false">SUMIF($AN$5:$AN$1444,$AN173,AG$5:AG$1444)</f>
        <v>0</v>
      </c>
      <c r="AP173" s="145" t="n">
        <f aca="false">SUMIF($AN$5:$AN$1444,$AN173,AH$5:AH$1444)</f>
        <v>49.9829569733245</v>
      </c>
      <c r="AQ173" s="145" t="n">
        <f aca="false">SUMIF($AN$5:$AN$1444,$AN173,AI$5:AI$1444)</f>
        <v>0</v>
      </c>
    </row>
    <row r="174" customFormat="false" ht="15" hidden="false" customHeight="false" outlineLevel="0" collapsed="false">
      <c r="A174" s="115" t="s">
        <v>318</v>
      </c>
      <c r="B174" s="0" t="s">
        <v>319</v>
      </c>
      <c r="C174" s="92" t="n">
        <f aca="false">C173</f>
        <v>2</v>
      </c>
      <c r="D174" s="90" t="n">
        <f aca="false">D173</f>
        <v>1</v>
      </c>
      <c r="E174" s="92" t="str">
        <f aca="false">E126</f>
        <v>PJ</v>
      </c>
      <c r="F174" s="92" t="n">
        <f aca="false">F126</f>
        <v>2</v>
      </c>
      <c r="G174" s="130" t="s">
        <v>321</v>
      </c>
      <c r="H174" s="130" t="s">
        <v>322</v>
      </c>
      <c r="I174" s="130" t="s">
        <v>322</v>
      </c>
      <c r="J174" s="131" t="n">
        <v>41843</v>
      </c>
      <c r="K174" s="132" t="s">
        <v>432</v>
      </c>
      <c r="L174" s="131" t="n">
        <v>41845</v>
      </c>
      <c r="M174" s="108" t="s">
        <v>433</v>
      </c>
      <c r="N174" s="134" t="n">
        <v>43.7333333333333</v>
      </c>
      <c r="O174" s="134" t="n">
        <v>40</v>
      </c>
      <c r="P174" s="135" t="n">
        <v>0.04875</v>
      </c>
      <c r="Q174" s="134" t="n">
        <v>410.811276538461</v>
      </c>
      <c r="R174" s="134" t="n">
        <v>3871.45000769231</v>
      </c>
      <c r="S174" s="136" t="n">
        <f aca="false">R174-Q174</f>
        <v>3460.63873115385</v>
      </c>
      <c r="T174" s="137" t="n">
        <f aca="false">((S174/1000000)*(0.473-P174))*0.8/(0.08206*296)*1000000/(O174*N174)*12</f>
        <v>0.331706172237335</v>
      </c>
      <c r="U174" s="138" t="n">
        <f aca="false">IF(N174&lt;=48,T174* 48,T174* 72)</f>
        <v>15.9218962673921</v>
      </c>
      <c r="V174" s="139" t="n">
        <v>-14.9671161011164</v>
      </c>
      <c r="W174" s="150" t="n">
        <f aca="false">W126</f>
        <v>-18.8575504316435</v>
      </c>
      <c r="X174" s="141" t="s">
        <v>106</v>
      </c>
      <c r="Y174" s="142" t="n">
        <f aca="false">((V174/1000+1)*0.0112372)/((V174/1000+1)*0.0112372+1)</f>
        <v>0.0109478298679885</v>
      </c>
      <c r="Z174" s="142" t="n">
        <f aca="false">((W174/1000+1)*0.0112372)/((W174/1000+1)*0.0112372+1)</f>
        <v>0.0109050624157837</v>
      </c>
      <c r="AA174" s="142" t="str">
        <f aca="false">IF(ISNUMBER(X174),((X174/1000+1)*0.0112372)/((X174/1000+1)*0.0112372+1),"")</f>
        <v/>
      </c>
      <c r="AB174" s="143" t="str">
        <f aca="false">IF(ISNUMBER(AA174),(Y174-Z174)/(AA174-Z174),"")</f>
        <v/>
      </c>
      <c r="AC174" s="143" t="str">
        <f aca="false">IF(ISNUMBER(AB174),1-AB174,"")</f>
        <v/>
      </c>
      <c r="AD174" s="144" t="str">
        <f aca="false">IF(ISNUMBER(AB174),AB174*T174,"")</f>
        <v/>
      </c>
      <c r="AE174" s="144" t="n">
        <f aca="false">IF(ISNUMBER(AC174),AC174*T174,T174)</f>
        <v>0.331706172237335</v>
      </c>
      <c r="AF174" s="102"/>
      <c r="AG174" s="145" t="str">
        <f aca="false">IF(ISNUMBER(AD174),U174*AB174,"")</f>
        <v/>
      </c>
      <c r="AH174" s="146" t="n">
        <f aca="false">IF(ISNUMBER(AC174),AC174*U174,U174)</f>
        <v>15.9218962673921</v>
      </c>
      <c r="AI174" s="102"/>
      <c r="AJ174" s="103" t="s">
        <v>381</v>
      </c>
      <c r="AK174" s="136"/>
      <c r="AL174" s="102"/>
      <c r="AM174" s="102"/>
      <c r="AN174" s="147" t="s">
        <v>459</v>
      </c>
      <c r="AO174" s="145" t="n">
        <f aca="false">SUMIF($AN$5:$AN$1444,$AN174,AG$5:AG$1444)</f>
        <v>0</v>
      </c>
      <c r="AP174" s="145" t="n">
        <f aca="false">SUMIF($AN$5:$AN$1444,$AN174,AH$5:AH$1444)</f>
        <v>48.5385602192396</v>
      </c>
      <c r="AQ174" s="145" t="n">
        <f aca="false">SUMIF($AN$5:$AN$1444,$AN174,AI$5:AI$1444)</f>
        <v>0</v>
      </c>
    </row>
    <row r="175" customFormat="false" ht="15" hidden="false" customHeight="false" outlineLevel="0" collapsed="false">
      <c r="A175" s="115" t="s">
        <v>318</v>
      </c>
      <c r="B175" s="0" t="s">
        <v>319</v>
      </c>
      <c r="C175" s="92" t="n">
        <f aca="false">C174</f>
        <v>2</v>
      </c>
      <c r="D175" s="90" t="n">
        <f aca="false">D174</f>
        <v>1</v>
      </c>
      <c r="E175" s="92" t="str">
        <f aca="false">E127</f>
        <v>PJ</v>
      </c>
      <c r="F175" s="92" t="n">
        <f aca="false">F127</f>
        <v>3</v>
      </c>
      <c r="G175" s="130" t="s">
        <v>321</v>
      </c>
      <c r="H175" s="130" t="s">
        <v>322</v>
      </c>
      <c r="I175" s="130" t="s">
        <v>322</v>
      </c>
      <c r="J175" s="131" t="n">
        <v>41843</v>
      </c>
      <c r="K175" s="132" t="s">
        <v>432</v>
      </c>
      <c r="L175" s="131" t="n">
        <v>41845</v>
      </c>
      <c r="M175" s="108" t="s">
        <v>433</v>
      </c>
      <c r="N175" s="134" t="n">
        <v>43.7333333333333</v>
      </c>
      <c r="O175" s="134" t="n">
        <v>40</v>
      </c>
      <c r="P175" s="135" t="n">
        <v>0.04875</v>
      </c>
      <c r="Q175" s="134" t="n">
        <v>410.811276538461</v>
      </c>
      <c r="R175" s="134" t="n">
        <v>3561.11320769231</v>
      </c>
      <c r="S175" s="136" t="n">
        <f aca="false">R175-Q175</f>
        <v>3150.30193115385</v>
      </c>
      <c r="T175" s="137" t="n">
        <f aca="false">((S175/1000000)*(0.473-P175))*0.8/(0.08206*296)*1000000/(O175*N175)*12</f>
        <v>0.301960035749386</v>
      </c>
      <c r="U175" s="138" t="n">
        <f aca="false">IF(N175&lt;=48,T175* 48,T175* 72)</f>
        <v>14.4940817159705</v>
      </c>
      <c r="V175" s="139" t="n">
        <v>-14.975414719353</v>
      </c>
      <c r="W175" s="150" t="n">
        <f aca="false">W127</f>
        <v>-18.8575504316435</v>
      </c>
      <c r="X175" s="141" t="s">
        <v>106</v>
      </c>
      <c r="Y175" s="142" t="n">
        <f aca="false">((V175/1000+1)*0.0112372)/((V175/1000+1)*0.0112372+1)</f>
        <v>0.0109477386454114</v>
      </c>
      <c r="Z175" s="142" t="n">
        <f aca="false">((W175/1000+1)*0.0112372)/((W175/1000+1)*0.0112372+1)</f>
        <v>0.0109050624157837</v>
      </c>
      <c r="AA175" s="142" t="str">
        <f aca="false">IF(ISNUMBER(X175),((X175/1000+1)*0.0112372)/((X175/1000+1)*0.0112372+1),"")</f>
        <v/>
      </c>
      <c r="AB175" s="143" t="str">
        <f aca="false">IF(ISNUMBER(AA175),(Y175-Z175)/(AA175-Z175),"")</f>
        <v/>
      </c>
      <c r="AC175" s="143" t="str">
        <f aca="false">IF(ISNUMBER(AB175),1-AB175,"")</f>
        <v/>
      </c>
      <c r="AD175" s="144" t="str">
        <f aca="false">IF(ISNUMBER(AB175),AB175*T175,"")</f>
        <v/>
      </c>
      <c r="AE175" s="144" t="n">
        <f aca="false">IF(ISNUMBER(AC175),AC175*T175,T175)</f>
        <v>0.301960035749386</v>
      </c>
      <c r="AF175" s="102"/>
      <c r="AG175" s="145" t="str">
        <f aca="false">IF(ISNUMBER(AD175),U175*AB175,"")</f>
        <v/>
      </c>
      <c r="AH175" s="146" t="n">
        <f aca="false">IF(ISNUMBER(AC175),AC175*U175,U175)</f>
        <v>14.4940817159705</v>
      </c>
      <c r="AI175" s="102"/>
      <c r="AJ175" s="103" t="s">
        <v>383</v>
      </c>
      <c r="AK175" s="136"/>
      <c r="AL175" s="102"/>
      <c r="AM175" s="102"/>
      <c r="AN175" s="147" t="s">
        <v>460</v>
      </c>
      <c r="AO175" s="145" t="n">
        <f aca="false">SUMIF($AN$5:$AN$1444,$AN175,AG$5:AG$1444)</f>
        <v>0</v>
      </c>
      <c r="AP175" s="145" t="n">
        <f aca="false">SUMIF($AN$5:$AN$1444,$AN175,AH$5:AH$1444)</f>
        <v>46.3793474538803</v>
      </c>
      <c r="AQ175" s="145" t="n">
        <f aca="false">SUMIF($AN$5:$AN$1444,$AN175,AI$5:AI$1444)</f>
        <v>0</v>
      </c>
    </row>
    <row r="176" customFormat="false" ht="15" hidden="false" customHeight="false" outlineLevel="0" collapsed="false">
      <c r="A176" s="115" t="s">
        <v>318</v>
      </c>
      <c r="B176" s="0" t="s">
        <v>319</v>
      </c>
      <c r="C176" s="92" t="n">
        <f aca="false">C175</f>
        <v>2</v>
      </c>
      <c r="D176" s="90" t="n">
        <f aca="false">D175</f>
        <v>1</v>
      </c>
      <c r="E176" s="92" t="str">
        <f aca="false">E128</f>
        <v>PJ</v>
      </c>
      <c r="F176" s="92" t="n">
        <f aca="false">F128</f>
        <v>4</v>
      </c>
      <c r="G176" s="130" t="s">
        <v>321</v>
      </c>
      <c r="H176" s="130" t="s">
        <v>322</v>
      </c>
      <c r="I176" s="130" t="s">
        <v>322</v>
      </c>
      <c r="J176" s="131" t="n">
        <v>41843</v>
      </c>
      <c r="K176" s="132" t="s">
        <v>432</v>
      </c>
      <c r="L176" s="131" t="n">
        <v>41845</v>
      </c>
      <c r="M176" s="108" t="s">
        <v>433</v>
      </c>
      <c r="N176" s="134" t="n">
        <v>43.7333333333333</v>
      </c>
      <c r="O176" s="134" t="n">
        <v>40</v>
      </c>
      <c r="P176" s="135" t="n">
        <v>0.04875</v>
      </c>
      <c r="Q176" s="134" t="n">
        <v>410.811276538461</v>
      </c>
      <c r="R176" s="134" t="n">
        <v>3520.08640769231</v>
      </c>
      <c r="S176" s="136" t="n">
        <f aca="false">R176-Q176</f>
        <v>3109.27513115385</v>
      </c>
      <c r="T176" s="137" t="n">
        <f aca="false">((S176/1000000)*(0.473-P176))*0.8/(0.08206*296)*1000000/(O176*N176)*12</f>
        <v>0.298027570142781</v>
      </c>
      <c r="U176" s="138" t="n">
        <f aca="false">IF(N176&lt;=48,T176* 48,T176* 72)</f>
        <v>14.3053233668535</v>
      </c>
      <c r="V176" s="139" t="n">
        <v>-14.9830152093793</v>
      </c>
      <c r="W176" s="150" t="n">
        <f aca="false">W128</f>
        <v>-18.8575504316435</v>
      </c>
      <c r="X176" s="141" t="s">
        <v>106</v>
      </c>
      <c r="Y176" s="142" t="n">
        <f aca="false">((V176/1000+1)*0.0112372)/((V176/1000+1)*0.0112372+1)</f>
        <v>0.0109476550969953</v>
      </c>
      <c r="Z176" s="142" t="n">
        <f aca="false">((W176/1000+1)*0.0112372)/((W176/1000+1)*0.0112372+1)</f>
        <v>0.0109050624157837</v>
      </c>
      <c r="AA176" s="142" t="str">
        <f aca="false">IF(ISNUMBER(X176),((X176/1000+1)*0.0112372)/((X176/1000+1)*0.0112372+1),"")</f>
        <v/>
      </c>
      <c r="AB176" s="143" t="str">
        <f aca="false">IF(ISNUMBER(AA176),(Y176-Z176)/(AA176-Z176),"")</f>
        <v/>
      </c>
      <c r="AC176" s="143" t="str">
        <f aca="false">IF(ISNUMBER(AB176),1-AB176,"")</f>
        <v/>
      </c>
      <c r="AD176" s="144" t="str">
        <f aca="false">IF(ISNUMBER(AB176),AB176*T176,"")</f>
        <v/>
      </c>
      <c r="AE176" s="144" t="n">
        <f aca="false">IF(ISNUMBER(AC176),AC176*T176,T176)</f>
        <v>0.298027570142781</v>
      </c>
      <c r="AF176" s="102"/>
      <c r="AG176" s="145" t="str">
        <f aca="false">IF(ISNUMBER(AD176),U176*AB176,"")</f>
        <v/>
      </c>
      <c r="AH176" s="146" t="n">
        <f aca="false">IF(ISNUMBER(AC176),AC176*U176,U176)</f>
        <v>14.3053233668535</v>
      </c>
      <c r="AI176" s="102"/>
      <c r="AJ176" s="103" t="s">
        <v>385</v>
      </c>
      <c r="AK176" s="136"/>
      <c r="AL176" s="102"/>
      <c r="AM176" s="102"/>
      <c r="AN176" s="147" t="s">
        <v>461</v>
      </c>
      <c r="AO176" s="145" t="n">
        <f aca="false">SUMIF($AN$5:$AN$1444,$AN176,AG$5:AG$1444)</f>
        <v>0</v>
      </c>
      <c r="AP176" s="145" t="n">
        <f aca="false">SUMIF($AN$5:$AN$1444,$AN176,AH$5:AH$1444)</f>
        <v>41.6704287281106</v>
      </c>
      <c r="AQ176" s="145" t="n">
        <f aca="false">SUMIF($AN$5:$AN$1444,$AN176,AI$5:AI$1444)</f>
        <v>0</v>
      </c>
    </row>
    <row r="177" customFormat="false" ht="15" hidden="false" customHeight="false" outlineLevel="0" collapsed="false">
      <c r="A177" s="115" t="s">
        <v>318</v>
      </c>
      <c r="B177" s="0" t="s">
        <v>319</v>
      </c>
      <c r="C177" s="92" t="n">
        <f aca="false">C176</f>
        <v>2</v>
      </c>
      <c r="D177" s="90" t="n">
        <f aca="false">D176</f>
        <v>1</v>
      </c>
      <c r="E177" s="92" t="str">
        <f aca="false">E129</f>
        <v>PJ</v>
      </c>
      <c r="F177" s="92" t="n">
        <f aca="false">F129</f>
        <v>1</v>
      </c>
      <c r="G177" s="130" t="s">
        <v>333</v>
      </c>
      <c r="H177" s="130" t="s">
        <v>334</v>
      </c>
      <c r="I177" s="148" t="s">
        <v>335</v>
      </c>
      <c r="J177" s="131" t="n">
        <v>41843</v>
      </c>
      <c r="K177" s="132" t="s">
        <v>432</v>
      </c>
      <c r="L177" s="131" t="n">
        <v>41845</v>
      </c>
      <c r="M177" s="108" t="s">
        <v>433</v>
      </c>
      <c r="N177" s="134" t="n">
        <v>43.7333333333333</v>
      </c>
      <c r="O177" s="134" t="n">
        <v>40</v>
      </c>
      <c r="P177" s="135" t="n">
        <v>0.04875</v>
      </c>
      <c r="Q177" s="134" t="n">
        <v>410.811276538461</v>
      </c>
      <c r="R177" s="134" t="n">
        <v>27299.3558646154</v>
      </c>
      <c r="S177" s="136" t="n">
        <f aca="false">R177-Q177</f>
        <v>26888.5445880769</v>
      </c>
      <c r="T177" s="137" t="n">
        <f aca="false">((S177/1000000)*(0.473-P177))*0.8/(0.08206*296)*1000000/(O177*N177)*12</f>
        <v>2.57729768844438</v>
      </c>
      <c r="U177" s="138" t="n">
        <f aca="false">IF(N177&lt;=48,T177* 48,T177* 72)</f>
        <v>123.71028904533</v>
      </c>
      <c r="V177" s="139" t="n">
        <v>1072.29592548612</v>
      </c>
      <c r="W177" s="150" t="n">
        <f aca="false">W129</f>
        <v>-18.8575504316435</v>
      </c>
      <c r="X177" s="141" t="n">
        <v>1159</v>
      </c>
      <c r="Y177" s="142" t="n">
        <f aca="false">((V177/1000+1)*0.0112372)/((V177/1000+1)*0.0112372+1)</f>
        <v>0.0227568690302573</v>
      </c>
      <c r="Z177" s="142" t="n">
        <f aca="false">((W177/1000+1)*0.0112372)/((W177/1000+1)*0.0112372+1)</f>
        <v>0.0109050624157837</v>
      </c>
      <c r="AA177" s="142" t="n">
        <f aca="false">IF(ISNUMBER(X177),((X177/1000+1)*0.0112372)/((X177/1000+1)*0.0112372+1),"")</f>
        <v>0.0236864549961338</v>
      </c>
      <c r="AB177" s="143" t="n">
        <f aca="false">IF(ISNUMBER(AA177),(Y177-Y173)/(AA177-Y173),"")</f>
        <v>0.926976111009319</v>
      </c>
      <c r="AC177" s="143" t="n">
        <f aca="false">IF(ISNUMBER(AB177),1-AB177,"")</f>
        <v>0.0730238889906812</v>
      </c>
      <c r="AD177" s="144" t="n">
        <f aca="false">IF(ISNUMBER(AB177),AB177*T177,"")</f>
        <v>2.38909338814748</v>
      </c>
      <c r="AE177" s="144" t="n">
        <f aca="false">IF(ISNUMBER(AC177),AC177*T177,T177)</f>
        <v>0.188204300296902</v>
      </c>
      <c r="AF177" s="149" t="n">
        <f aca="false">IF(ISNUMBER(AD177),AE177-AE173,"")</f>
        <v>-0.129134092573285</v>
      </c>
      <c r="AG177" s="145" t="n">
        <f aca="false">IF(ISNUMBER(AD177),U177*AB177,"")</f>
        <v>114.676482631079</v>
      </c>
      <c r="AH177" s="146" t="n">
        <f aca="false">IF(ISNUMBER(AC177),AC177*U177,U177)</f>
        <v>9.03380641425128</v>
      </c>
      <c r="AI177" s="145" t="n">
        <f aca="false">AH177-AH173</f>
        <v>-6.19843644351768</v>
      </c>
      <c r="AJ177" s="103" t="s">
        <v>387</v>
      </c>
      <c r="AK177" s="136"/>
      <c r="AL177" s="102"/>
      <c r="AM177" s="102"/>
      <c r="AN177" s="147" t="s">
        <v>462</v>
      </c>
      <c r="AO177" s="145" t="n">
        <f aca="false">SUMIF($AN$5:$AN$1444,$AN177,AG$5:AG$1444)</f>
        <v>172.747362236926</v>
      </c>
      <c r="AP177" s="145" t="n">
        <f aca="false">SUMIF($AN$5:$AN$1444,$AN177,AH$5:AH$1444)</f>
        <v>42.4884582460634</v>
      </c>
      <c r="AQ177" s="145" t="n">
        <f aca="false">SUMIF($AN$5:$AN$1444,$AN177,AI$5:AI$1444)</f>
        <v>-7.4944987272611</v>
      </c>
    </row>
    <row r="178" customFormat="false" ht="15" hidden="false" customHeight="false" outlineLevel="0" collapsed="false">
      <c r="A178" s="115" t="s">
        <v>318</v>
      </c>
      <c r="B178" s="0" t="s">
        <v>319</v>
      </c>
      <c r="C178" s="92" t="n">
        <f aca="false">C177</f>
        <v>2</v>
      </c>
      <c r="D178" s="90" t="n">
        <f aca="false">D177</f>
        <v>1</v>
      </c>
      <c r="E178" s="92" t="str">
        <f aca="false">E130</f>
        <v>PJ</v>
      </c>
      <c r="F178" s="92" t="n">
        <f aca="false">F130</f>
        <v>2</v>
      </c>
      <c r="G178" s="130" t="s">
        <v>333</v>
      </c>
      <c r="H178" s="130" t="s">
        <v>334</v>
      </c>
      <c r="I178" s="148" t="s">
        <v>335</v>
      </c>
      <c r="J178" s="131" t="n">
        <v>41843</v>
      </c>
      <c r="K178" s="132" t="s">
        <v>432</v>
      </c>
      <c r="L178" s="131" t="n">
        <v>41845</v>
      </c>
      <c r="M178" s="108" t="s">
        <v>433</v>
      </c>
      <c r="N178" s="134" t="n">
        <v>43.7333333333333</v>
      </c>
      <c r="O178" s="134" t="n">
        <v>40</v>
      </c>
      <c r="P178" s="135" t="n">
        <v>0.04875</v>
      </c>
      <c r="Q178" s="134" t="n">
        <v>410.811276538461</v>
      </c>
      <c r="R178" s="134" t="n">
        <v>31355.4326646154</v>
      </c>
      <c r="S178" s="136" t="n">
        <f aca="false">R178-Q178</f>
        <v>30944.6213880769</v>
      </c>
      <c r="T178" s="137" t="n">
        <f aca="false">((S178/1000000)*(0.473-P178))*0.8/(0.08206*296)*1000000/(O178*N178)*12</f>
        <v>2.96607727919353</v>
      </c>
      <c r="U178" s="138" t="n">
        <f aca="false">IF(N178&lt;=48,T178* 48,T178* 72)</f>
        <v>142.371709401289</v>
      </c>
      <c r="V178" s="139" t="n">
        <v>1047.8752817643</v>
      </c>
      <c r="W178" s="150" t="n">
        <f aca="false">W130</f>
        <v>-18.8575504316435</v>
      </c>
      <c r="X178" s="141" t="n">
        <v>1159</v>
      </c>
      <c r="Y178" s="142" t="n">
        <f aca="false">((V178/1000+1)*0.0112372)/((V178/1000+1)*0.0112372+1)</f>
        <v>0.0224947268220235</v>
      </c>
      <c r="Z178" s="142" t="n">
        <f aca="false">((W178/1000+1)*0.0112372)/((W178/1000+1)*0.0112372+1)</f>
        <v>0.0109050624157837</v>
      </c>
      <c r="AA178" s="142" t="n">
        <f aca="false">IF(ISNUMBER(X178),((X178/1000+1)*0.0112372)/((X178/1000+1)*0.0112372+1),"")</f>
        <v>0.0236864549961338</v>
      </c>
      <c r="AB178" s="143" t="n">
        <f aca="false">IF(ISNUMBER(AA178),(Y178-Y174)/(AA178-Y174),"")</f>
        <v>0.906447661178346</v>
      </c>
      <c r="AC178" s="143" t="n">
        <f aca="false">IF(ISNUMBER(AB178),1-AB178,"")</f>
        <v>0.0935523388216544</v>
      </c>
      <c r="AD178" s="144" t="n">
        <f aca="false">IF(ISNUMBER(AB178),AB178*T178,"")</f>
        <v>2.68859381259921</v>
      </c>
      <c r="AE178" s="144" t="n">
        <f aca="false">IF(ISNUMBER(AC178),AC178*T178,T178)</f>
        <v>0.277483466594324</v>
      </c>
      <c r="AF178" s="149" t="n">
        <f aca="false">IF(ISNUMBER(AD178),AE178-AE174,"")</f>
        <v>-0.0542227056430105</v>
      </c>
      <c r="AG178" s="145" t="n">
        <f aca="false">IF(ISNUMBER(AD178),U178*AB178,"")</f>
        <v>129.052503004762</v>
      </c>
      <c r="AH178" s="146" t="n">
        <f aca="false">IF(ISNUMBER(AC178),AC178*U178,U178)</f>
        <v>13.3192063965275</v>
      </c>
      <c r="AI178" s="145" t="n">
        <f aca="false">AH178-AH174</f>
        <v>-2.6026898708645</v>
      </c>
      <c r="AJ178" s="103" t="s">
        <v>389</v>
      </c>
      <c r="AK178" s="136"/>
      <c r="AL178" s="102"/>
      <c r="AM178" s="102"/>
      <c r="AN178" s="147" t="s">
        <v>463</v>
      </c>
      <c r="AO178" s="145" t="n">
        <f aca="false">SUMIF($AN$5:$AN$1444,$AN178,AG$5:AG$1444)</f>
        <v>177.942302567203</v>
      </c>
      <c r="AP178" s="145" t="n">
        <f aca="false">SUMIF($AN$5:$AN$1444,$AN178,AH$5:AH$1444)</f>
        <v>54.7788152682274</v>
      </c>
      <c r="AQ178" s="145" t="n">
        <f aca="false">SUMIF($AN$5:$AN$1444,$AN178,AI$5:AI$1444)</f>
        <v>6.24025504898776</v>
      </c>
    </row>
    <row r="179" customFormat="false" ht="15" hidden="false" customHeight="false" outlineLevel="0" collapsed="false">
      <c r="A179" s="115" t="s">
        <v>318</v>
      </c>
      <c r="B179" s="0" t="s">
        <v>319</v>
      </c>
      <c r="C179" s="92" t="n">
        <f aca="false">C178</f>
        <v>2</v>
      </c>
      <c r="D179" s="90" t="n">
        <f aca="false">D178</f>
        <v>1</v>
      </c>
      <c r="E179" s="92" t="str">
        <f aca="false">E131</f>
        <v>PJ</v>
      </c>
      <c r="F179" s="92" t="n">
        <f aca="false">F131</f>
        <v>3</v>
      </c>
      <c r="G179" s="130" t="s">
        <v>333</v>
      </c>
      <c r="H179" s="130" t="s">
        <v>334</v>
      </c>
      <c r="I179" s="148" t="s">
        <v>335</v>
      </c>
      <c r="J179" s="131" t="n">
        <v>41843</v>
      </c>
      <c r="K179" s="132" t="s">
        <v>432</v>
      </c>
      <c r="L179" s="131" t="n">
        <v>41845</v>
      </c>
      <c r="M179" s="108" t="s">
        <v>433</v>
      </c>
      <c r="N179" s="134" t="n">
        <v>43.7333333333333</v>
      </c>
      <c r="O179" s="134" t="n">
        <v>40</v>
      </c>
      <c r="P179" s="135" t="n">
        <v>0.04875</v>
      </c>
      <c r="Q179" s="134" t="n">
        <v>410.811276538461</v>
      </c>
      <c r="R179" s="134" t="n">
        <v>28461.4070646154</v>
      </c>
      <c r="S179" s="136" t="n">
        <f aca="false">R179-Q179</f>
        <v>28050.5957880769</v>
      </c>
      <c r="T179" s="137" t="n">
        <f aca="false">((S179/1000000)*(0.473-P179))*0.8/(0.08206*296)*1000000/(O179*N179)*12</f>
        <v>2.68868162229039</v>
      </c>
      <c r="U179" s="138" t="n">
        <f aca="false">IF(N179&lt;=48,T179* 48,T179* 72)</f>
        <v>129.056717869939</v>
      </c>
      <c r="V179" s="139" t="n">
        <v>1057.23059551541</v>
      </c>
      <c r="W179" s="150" t="n">
        <f aca="false">W131</f>
        <v>-18.8575504316435</v>
      </c>
      <c r="X179" s="141" t="n">
        <v>1159</v>
      </c>
      <c r="Y179" s="142" t="n">
        <f aca="false">((V179/1000+1)*0.0112372)/((V179/1000+1)*0.0112372+1)</f>
        <v>0.0225951675977969</v>
      </c>
      <c r="Z179" s="142" t="n">
        <f aca="false">((W179/1000+1)*0.0112372)/((W179/1000+1)*0.0112372+1)</f>
        <v>0.0109050624157837</v>
      </c>
      <c r="AA179" s="142" t="n">
        <f aca="false">IF(ISNUMBER(X179),((X179/1000+1)*0.0112372)/((X179/1000+1)*0.0112372+1),"")</f>
        <v>0.0236864549961338</v>
      </c>
      <c r="AB179" s="143" t="n">
        <f aca="false">IF(ISNUMBER(AA179),(Y179-Y175)/(AA179-Y175),"")</f>
        <v>0.914333016899699</v>
      </c>
      <c r="AC179" s="143" t="n">
        <f aca="false">IF(ISNUMBER(AB179),1-AB179,"")</f>
        <v>0.0856669831003012</v>
      </c>
      <c r="AD179" s="144" t="n">
        <f aca="false">IF(ISNUMBER(AB179),AB179*T179,"")</f>
        <v>2.45835037919155</v>
      </c>
      <c r="AE179" s="144" t="n">
        <f aca="false">IF(ISNUMBER(AC179),AC179*T179,T179)</f>
        <v>0.230331243098842</v>
      </c>
      <c r="AF179" s="149" t="n">
        <f aca="false">IF(ISNUMBER(AD179),AE179-AE175,"")</f>
        <v>-0.0716287926505442</v>
      </c>
      <c r="AG179" s="145" t="n">
        <f aca="false">IF(ISNUMBER(AD179),U179*AB179,"")</f>
        <v>118.000818201195</v>
      </c>
      <c r="AH179" s="146" t="n">
        <f aca="false">IF(ISNUMBER(AC179),AC179*U179,U179)</f>
        <v>11.0558996687444</v>
      </c>
      <c r="AI179" s="145" t="n">
        <f aca="false">AH179-AH175</f>
        <v>-3.43818204722612</v>
      </c>
      <c r="AJ179" s="103" t="s">
        <v>391</v>
      </c>
      <c r="AK179" s="136"/>
      <c r="AL179" s="102"/>
      <c r="AM179" s="102"/>
      <c r="AN179" s="147" t="s">
        <v>464</v>
      </c>
      <c r="AO179" s="145" t="n">
        <f aca="false">SUMIF($AN$5:$AN$1444,$AN179,AG$5:AG$1444)</f>
        <v>169.417095070166</v>
      </c>
      <c r="AP179" s="145" t="n">
        <f aca="false">SUMIF($AN$5:$AN$1444,$AN179,AH$5:AH$1444)</f>
        <v>45.2626836538314</v>
      </c>
      <c r="AQ179" s="145" t="n">
        <f aca="false">SUMIF($AN$5:$AN$1444,$AN179,AI$5:AI$1444)</f>
        <v>-1.11666380004896</v>
      </c>
    </row>
    <row r="180" customFormat="false" ht="15" hidden="false" customHeight="false" outlineLevel="0" collapsed="false">
      <c r="A180" s="115" t="s">
        <v>318</v>
      </c>
      <c r="B180" s="0" t="s">
        <v>319</v>
      </c>
      <c r="C180" s="92" t="n">
        <f aca="false">C179</f>
        <v>2</v>
      </c>
      <c r="D180" s="90" t="n">
        <f aca="false">D179</f>
        <v>1</v>
      </c>
      <c r="E180" s="92" t="str">
        <f aca="false">E132</f>
        <v>PJ</v>
      </c>
      <c r="F180" s="92" t="n">
        <f aca="false">F132</f>
        <v>4</v>
      </c>
      <c r="G180" s="130" t="s">
        <v>333</v>
      </c>
      <c r="H180" s="130" t="s">
        <v>334</v>
      </c>
      <c r="I180" s="148" t="s">
        <v>335</v>
      </c>
      <c r="J180" s="131" t="n">
        <v>41843</v>
      </c>
      <c r="K180" s="132" t="s">
        <v>432</v>
      </c>
      <c r="L180" s="131" t="n">
        <v>41845</v>
      </c>
      <c r="M180" s="108" t="s">
        <v>433</v>
      </c>
      <c r="N180" s="134" t="n">
        <v>43.7333333333333</v>
      </c>
      <c r="O180" s="134" t="n">
        <v>40</v>
      </c>
      <c r="P180" s="135" t="n">
        <v>0.04875</v>
      </c>
      <c r="Q180" s="134" t="n">
        <v>410.811276538461</v>
      </c>
      <c r="R180" s="134" t="n">
        <v>29018.9942646154</v>
      </c>
      <c r="S180" s="136" t="n">
        <f aca="false">R180-Q180</f>
        <v>28608.1829880769</v>
      </c>
      <c r="T180" s="137" t="n">
        <f aca="false">((S180/1000000)*(0.473-P180))*0.8/(0.08206*296)*1000000/(O180*N180)*12</f>
        <v>2.7421269918216</v>
      </c>
      <c r="U180" s="138" t="n">
        <f aca="false">IF(N180&lt;=48,T180* 48,T180* 72)</f>
        <v>131.622095607437</v>
      </c>
      <c r="V180" s="139" t="n">
        <v>1073.14448661775</v>
      </c>
      <c r="W180" s="150" t="n">
        <f aca="false">W132</f>
        <v>-18.8575504316435</v>
      </c>
      <c r="X180" s="141" t="n">
        <v>1159</v>
      </c>
      <c r="Y180" s="142" t="n">
        <f aca="false">((V180/1000+1)*0.0112372)/((V180/1000+1)*0.0112372+1)</f>
        <v>0.0227659753406957</v>
      </c>
      <c r="Z180" s="142" t="n">
        <f aca="false">((W180/1000+1)*0.0112372)/((W180/1000+1)*0.0112372+1)</f>
        <v>0.0109050624157837</v>
      </c>
      <c r="AA180" s="142" t="n">
        <f aca="false">IF(ISNUMBER(X180),((X180/1000+1)*0.0112372)/((X180/1000+1)*0.0112372+1),"")</f>
        <v>0.0236864549961338</v>
      </c>
      <c r="AB180" s="143" t="n">
        <f aca="false">IF(ISNUMBER(AA180),(Y180-Y176)/(AA180-Y176),"")</f>
        <v>0.927742042992582</v>
      </c>
      <c r="AC180" s="143" t="n">
        <f aca="false">IF(ISNUMBER(AB180),1-AB180,"")</f>
        <v>0.0722579570074177</v>
      </c>
      <c r="AD180" s="144" t="n">
        <f aca="false">IF(ISNUMBER(AB180),AB180*T180,"")</f>
        <v>2.54398649753768</v>
      </c>
      <c r="AE180" s="144" t="n">
        <f aca="false">IF(ISNUMBER(AC180),AC180*T180,T180)</f>
        <v>0.198140494283925</v>
      </c>
      <c r="AF180" s="149" t="n">
        <f aca="false">IF(ISNUMBER(AD180),AE180-AE176,"")</f>
        <v>-0.0998870758588561</v>
      </c>
      <c r="AG180" s="145" t="n">
        <f aca="false">IF(ISNUMBER(AD180),U180*AB180,"")</f>
        <v>122.111351881809</v>
      </c>
      <c r="AH180" s="146" t="n">
        <f aca="false">IF(ISNUMBER(AC180),AC180*U180,U180)</f>
        <v>9.5107437256284</v>
      </c>
      <c r="AI180" s="145" t="n">
        <f aca="false">AH180-AH176</f>
        <v>-4.79457964122509</v>
      </c>
      <c r="AJ180" s="103" t="s">
        <v>393</v>
      </c>
      <c r="AK180" s="136"/>
      <c r="AL180" s="102"/>
      <c r="AM180" s="102"/>
      <c r="AN180" s="147" t="s">
        <v>465</v>
      </c>
      <c r="AO180" s="145" t="n">
        <f aca="false">SUMIF($AN$5:$AN$1444,$AN180,AG$5:AG$1444)</f>
        <v>176.488634670653</v>
      </c>
      <c r="AP180" s="145" t="n">
        <f aca="false">SUMIF($AN$5:$AN$1444,$AN180,AH$5:AH$1444)</f>
        <v>47.5763036249196</v>
      </c>
      <c r="AQ180" s="145" t="n">
        <f aca="false">SUMIF($AN$5:$AN$1444,$AN180,AI$5:AI$1444)</f>
        <v>5.90587489680898</v>
      </c>
    </row>
    <row r="181" customFormat="false" ht="15" hidden="false" customHeight="false" outlineLevel="0" collapsed="false">
      <c r="A181" s="115" t="s">
        <v>318</v>
      </c>
      <c r="B181" s="0" t="s">
        <v>319</v>
      </c>
      <c r="C181" s="92" t="n">
        <f aca="false">C180</f>
        <v>2</v>
      </c>
      <c r="D181" s="90" t="n">
        <f aca="false">D180</f>
        <v>1</v>
      </c>
      <c r="E181" s="92" t="str">
        <f aca="false">E133</f>
        <v>PJ</v>
      </c>
      <c r="F181" s="92" t="n">
        <f aca="false">F133</f>
        <v>1</v>
      </c>
      <c r="G181" s="130" t="s">
        <v>344</v>
      </c>
      <c r="H181" s="130" t="s">
        <v>334</v>
      </c>
      <c r="I181" s="130" t="n">
        <v>10</v>
      </c>
      <c r="J181" s="131" t="n">
        <v>41843</v>
      </c>
      <c r="K181" s="132" t="s">
        <v>432</v>
      </c>
      <c r="L181" s="131" t="n">
        <v>41845</v>
      </c>
      <c r="M181" s="108" t="s">
        <v>433</v>
      </c>
      <c r="N181" s="134" t="n">
        <v>43.7333333333333</v>
      </c>
      <c r="O181" s="134" t="n">
        <v>40</v>
      </c>
      <c r="P181" s="135" t="n">
        <v>0.04875</v>
      </c>
      <c r="Q181" s="134" t="n">
        <v>410.811276538461</v>
      </c>
      <c r="R181" s="134" t="n">
        <v>27879.1478646154</v>
      </c>
      <c r="S181" s="136" t="n">
        <f aca="false">R181-Q181</f>
        <v>27468.3365880769</v>
      </c>
      <c r="T181" s="137" t="n">
        <f aca="false">((S181/1000000)*(0.473-P181))*0.8/(0.08206*296)*1000000/(O181*N181)*12</f>
        <v>2.6328714133994</v>
      </c>
      <c r="U181" s="138" t="n">
        <f aca="false">IF(N181&lt;=48,T181* 48,T181* 72)</f>
        <v>126.377827843171</v>
      </c>
      <c r="V181" s="139" t="n">
        <v>1065.47727929132</v>
      </c>
      <c r="W181" s="150" t="n">
        <f aca="false">W133</f>
        <v>-18.8575504316435</v>
      </c>
      <c r="X181" s="141" t="n">
        <v>1159</v>
      </c>
      <c r="Y181" s="142" t="n">
        <f aca="false">((V181/1000+1)*0.0112372)/((V181/1000+1)*0.0112372+1)</f>
        <v>0.0226836887546922</v>
      </c>
      <c r="Z181" s="142" t="n">
        <f aca="false">((W181/1000+1)*0.0112372)/((W181/1000+1)*0.0112372+1)</f>
        <v>0.0109050624157837</v>
      </c>
      <c r="AA181" s="142" t="n">
        <f aca="false">IF(ISNUMBER(X181),((X181/1000+1)*0.0112372)/((X181/1000+1)*0.0112372+1),"")</f>
        <v>0.0236864549961338</v>
      </c>
      <c r="AB181" s="143" t="n">
        <f aca="false">IF(ISNUMBER(AA181),(Y181-Y173)/(AA181-Y173),"")</f>
        <v>0.921227413723279</v>
      </c>
      <c r="AC181" s="143" t="n">
        <f aca="false">IF(ISNUMBER(AB181),1-AB181,"")</f>
        <v>0.0787725862767206</v>
      </c>
      <c r="AD181" s="144" t="n">
        <f aca="false">IF(ISNUMBER(AB181),AB181*T181,"")</f>
        <v>2.42547332283188</v>
      </c>
      <c r="AE181" s="144" t="n">
        <f aca="false">IF(ISNUMBER(AC181),AC181*T181,T181)</f>
        <v>0.207398090567515</v>
      </c>
      <c r="AF181" s="149" t="n">
        <f aca="false">IF(ISNUMBER(AD181),AE181-AE173,"")</f>
        <v>-0.109940302302671</v>
      </c>
      <c r="AG181" s="145" t="n">
        <f aca="false">IF(ISNUMBER(AD181),U181*AB181,"")</f>
        <v>116.42271949593</v>
      </c>
      <c r="AH181" s="146" t="n">
        <f aca="false">IF(ISNUMBER(AC181),AC181*U181,U181)</f>
        <v>9.95510834724073</v>
      </c>
      <c r="AI181" s="145" t="n">
        <f aca="false">AH181-AH173</f>
        <v>-5.27713451052823</v>
      </c>
      <c r="AJ181" s="103" t="s">
        <v>395</v>
      </c>
      <c r="AK181" s="136"/>
      <c r="AL181" s="102"/>
      <c r="AM181" s="102"/>
      <c r="AN181" s="147" t="s">
        <v>466</v>
      </c>
      <c r="AO181" s="145" t="n">
        <f aca="false">SUMIF($AN$5:$AN$1444,$AN181,AG$5:AG$1444)</f>
        <v>169.170970496879</v>
      </c>
      <c r="AP181" s="145" t="n">
        <f aca="false">SUMIF($AN$5:$AN$1444,$AN181,AH$5:AH$1444)</f>
        <v>37.2190896536321</v>
      </c>
      <c r="AQ181" s="145" t="n">
        <f aca="false">SUMIF($AN$5:$AN$1444,$AN181,AI$5:AI$1444)</f>
        <v>-12.7638673196925</v>
      </c>
    </row>
    <row r="182" customFormat="false" ht="15" hidden="false" customHeight="false" outlineLevel="0" collapsed="false">
      <c r="A182" s="115" t="s">
        <v>318</v>
      </c>
      <c r="B182" s="0" t="s">
        <v>319</v>
      </c>
      <c r="C182" s="92" t="n">
        <f aca="false">C181</f>
        <v>2</v>
      </c>
      <c r="D182" s="90" t="n">
        <f aca="false">D181</f>
        <v>1</v>
      </c>
      <c r="E182" s="92" t="str">
        <f aca="false">E134</f>
        <v>PJ</v>
      </c>
      <c r="F182" s="92" t="n">
        <f aca="false">F134</f>
        <v>2</v>
      </c>
      <c r="G182" s="130" t="s">
        <v>344</v>
      </c>
      <c r="H182" s="130" t="s">
        <v>334</v>
      </c>
      <c r="I182" s="130" t="n">
        <v>10</v>
      </c>
      <c r="J182" s="131" t="n">
        <v>41843</v>
      </c>
      <c r="K182" s="132" t="s">
        <v>432</v>
      </c>
      <c r="L182" s="131" t="n">
        <v>41845</v>
      </c>
      <c r="M182" s="108" t="s">
        <v>433</v>
      </c>
      <c r="N182" s="134" t="n">
        <v>43.7333333333333</v>
      </c>
      <c r="O182" s="134" t="n">
        <v>40</v>
      </c>
      <c r="P182" s="135" t="n">
        <v>0.04875</v>
      </c>
      <c r="Q182" s="134" t="n">
        <v>410.811276538461</v>
      </c>
      <c r="R182" s="134" t="n">
        <v>29196.6326646154</v>
      </c>
      <c r="S182" s="136" t="n">
        <f aca="false">R182-Q182</f>
        <v>28785.8213880769</v>
      </c>
      <c r="T182" s="137" t="n">
        <f aca="false">((S182/1000000)*(0.473-P182))*0.8/(0.08206*296)*1000000/(O182*N182)*12</f>
        <v>2.75915383521208</v>
      </c>
      <c r="U182" s="138" t="n">
        <f aca="false">IF(N182&lt;=48,T182* 48,T182* 72)</f>
        <v>132.43938409018</v>
      </c>
      <c r="V182" s="139" t="n">
        <v>1050.61100938498</v>
      </c>
      <c r="W182" s="150" t="n">
        <f aca="false">W134</f>
        <v>-18.8575504316435</v>
      </c>
      <c r="X182" s="141" t="n">
        <v>1159</v>
      </c>
      <c r="Y182" s="142" t="n">
        <f aca="false">((V182/1000+1)*0.0112372)/((V182/1000+1)*0.0112372+1)</f>
        <v>0.0225241003514452</v>
      </c>
      <c r="Z182" s="142" t="n">
        <f aca="false">((W182/1000+1)*0.0112372)/((W182/1000+1)*0.0112372+1)</f>
        <v>0.0109050624157837</v>
      </c>
      <c r="AA182" s="142" t="n">
        <f aca="false">IF(ISNUMBER(X182),((X182/1000+1)*0.0112372)/((X182/1000+1)*0.0112372+1),"")</f>
        <v>0.0236864549961338</v>
      </c>
      <c r="AB182" s="143" t="n">
        <f aca="false">IF(ISNUMBER(AA182),(Y182-Y174)/(AA182-Y174),"")</f>
        <v>0.908753524576181</v>
      </c>
      <c r="AC182" s="143" t="n">
        <f aca="false">IF(ISNUMBER(AB182),1-AB182,"")</f>
        <v>0.0912464754238188</v>
      </c>
      <c r="AD182" s="144" t="n">
        <f aca="false">IF(ISNUMBER(AB182),AB182*T182,"")</f>
        <v>2.50739077259686</v>
      </c>
      <c r="AE182" s="144" t="n">
        <f aca="false">IF(ISNUMBER(AC182),AC182*T182,T182)</f>
        <v>0.251763062615214</v>
      </c>
      <c r="AF182" s="149" t="n">
        <f aca="false">IF(ISNUMBER(AD182),AE182-AE174,"")</f>
        <v>-0.0799431096221201</v>
      </c>
      <c r="AG182" s="145" t="n">
        <f aca="false">IF(ISNUMBER(AD182),U182*AB182,"")</f>
        <v>120.354757084649</v>
      </c>
      <c r="AH182" s="146" t="n">
        <f aca="false">IF(ISNUMBER(AC182),AC182*U182,U182)</f>
        <v>12.0846270055303</v>
      </c>
      <c r="AI182" s="145" t="n">
        <f aca="false">AH182-AH174</f>
        <v>-3.83726926186176</v>
      </c>
      <c r="AJ182" s="103" t="s">
        <v>397</v>
      </c>
      <c r="AK182" s="136"/>
      <c r="AL182" s="102"/>
      <c r="AM182" s="102"/>
      <c r="AN182" s="147" t="s">
        <v>467</v>
      </c>
      <c r="AO182" s="145" t="n">
        <f aca="false">SUMIF($AN$5:$AN$1444,$AN182,AG$5:AG$1444)</f>
        <v>168.430044096437</v>
      </c>
      <c r="AP182" s="145" t="n">
        <f aca="false">SUMIF($AN$5:$AN$1444,$AN182,AH$5:AH$1444)</f>
        <v>45.227244224151</v>
      </c>
      <c r="AQ182" s="145" t="n">
        <f aca="false">SUMIF($AN$5:$AN$1444,$AN182,AI$5:AI$1444)</f>
        <v>-3.31131599508866</v>
      </c>
    </row>
    <row r="183" customFormat="false" ht="15" hidden="false" customHeight="false" outlineLevel="0" collapsed="false">
      <c r="A183" s="115" t="s">
        <v>318</v>
      </c>
      <c r="B183" s="0" t="s">
        <v>319</v>
      </c>
      <c r="C183" s="92" t="n">
        <f aca="false">C182</f>
        <v>2</v>
      </c>
      <c r="D183" s="90" t="n">
        <f aca="false">D182</f>
        <v>1</v>
      </c>
      <c r="E183" s="92" t="str">
        <f aca="false">E135</f>
        <v>PJ</v>
      </c>
      <c r="F183" s="92" t="n">
        <f aca="false">F135</f>
        <v>3</v>
      </c>
      <c r="G183" s="130" t="s">
        <v>344</v>
      </c>
      <c r="H183" s="130" t="s">
        <v>334</v>
      </c>
      <c r="I183" s="130" t="n">
        <v>10</v>
      </c>
      <c r="J183" s="131" t="n">
        <v>41843</v>
      </c>
      <c r="K183" s="132" t="s">
        <v>432</v>
      </c>
      <c r="L183" s="131" t="n">
        <v>41845</v>
      </c>
      <c r="M183" s="108" t="s">
        <v>433</v>
      </c>
      <c r="N183" s="134" t="n">
        <v>43.7333333333333</v>
      </c>
      <c r="O183" s="134" t="n">
        <v>40</v>
      </c>
      <c r="P183" s="135" t="n">
        <v>0.04875</v>
      </c>
      <c r="Q183" s="134" t="n">
        <v>410.811276538461</v>
      </c>
      <c r="R183" s="134" t="n">
        <v>29516.1350646154</v>
      </c>
      <c r="S183" s="136" t="n">
        <f aca="false">R183-Q183</f>
        <v>29105.3237880769</v>
      </c>
      <c r="T183" s="137" t="n">
        <f aca="false">((S183/1000000)*(0.473-P183))*0.8/(0.08206*296)*1000000/(O183*N183)*12</f>
        <v>2.78977850492133</v>
      </c>
      <c r="U183" s="138" t="n">
        <f aca="false">IF(N183&lt;=48,T183* 48,T183* 72)</f>
        <v>133.909368236224</v>
      </c>
      <c r="V183" s="139" t="n">
        <v>1062.84451370513</v>
      </c>
      <c r="W183" s="150" t="n">
        <f aca="false">W135</f>
        <v>-18.8575504316435</v>
      </c>
      <c r="X183" s="141" t="n">
        <v>1159</v>
      </c>
      <c r="Y183" s="142" t="n">
        <f aca="false">((V183/1000+1)*0.0112372)/((V183/1000+1)*0.0112372+1)</f>
        <v>0.0226554299912058</v>
      </c>
      <c r="Z183" s="142" t="n">
        <f aca="false">((W183/1000+1)*0.0112372)/((W183/1000+1)*0.0112372+1)</f>
        <v>0.0109050624157837</v>
      </c>
      <c r="AA183" s="142" t="n">
        <f aca="false">IF(ISNUMBER(X183),((X183/1000+1)*0.0112372)/((X183/1000+1)*0.0112372+1),"")</f>
        <v>0.0236864549961338</v>
      </c>
      <c r="AB183" s="143" t="n">
        <f aca="false">IF(ISNUMBER(AA183),(Y183-Y175)/(AA183-Y175),"")</f>
        <v>0.919063665714678</v>
      </c>
      <c r="AC183" s="143" t="n">
        <f aca="false">IF(ISNUMBER(AB183),1-AB183,"")</f>
        <v>0.080936334285322</v>
      </c>
      <c r="AD183" s="144" t="n">
        <f aca="false">IF(ISNUMBER(AB183),AB183*T183,"")</f>
        <v>2.56398405926501</v>
      </c>
      <c r="AE183" s="144" t="n">
        <f aca="false">IF(ISNUMBER(AC183),AC183*T183,T183)</f>
        <v>0.225794445656319</v>
      </c>
      <c r="AF183" s="149" t="n">
        <f aca="false">IF(ISNUMBER(AD183),AE183-AE175,"")</f>
        <v>-0.0761655900930671</v>
      </c>
      <c r="AG183" s="145" t="n">
        <f aca="false">IF(ISNUMBER(AD183),U183*AB183,"")</f>
        <v>123.071234844721</v>
      </c>
      <c r="AH183" s="146" t="n">
        <f aca="false">IF(ISNUMBER(AC183),AC183*U183,U183)</f>
        <v>10.8381333915033</v>
      </c>
      <c r="AI183" s="145" t="n">
        <f aca="false">AH183-AH175</f>
        <v>-3.65594832446722</v>
      </c>
      <c r="AJ183" s="103" t="s">
        <v>399</v>
      </c>
      <c r="AK183" s="136"/>
      <c r="AL183" s="102"/>
      <c r="AM183" s="102"/>
      <c r="AN183" s="147" t="s">
        <v>468</v>
      </c>
      <c r="AO183" s="145" t="n">
        <f aca="false">SUMIF($AN$5:$AN$1444,$AN183,AG$5:AG$1444)</f>
        <v>175.052785687134</v>
      </c>
      <c r="AP183" s="145" t="n">
        <f aca="false">SUMIF($AN$5:$AN$1444,$AN183,AH$5:AH$1444)</f>
        <v>40.8205585593462</v>
      </c>
      <c r="AQ183" s="145" t="n">
        <f aca="false">SUMIF($AN$5:$AN$1444,$AN183,AI$5:AI$1444)</f>
        <v>-5.5587888945341</v>
      </c>
    </row>
    <row r="184" customFormat="false" ht="15" hidden="false" customHeight="false" outlineLevel="0" collapsed="false">
      <c r="A184" s="115" t="s">
        <v>318</v>
      </c>
      <c r="B184" s="0" t="s">
        <v>319</v>
      </c>
      <c r="C184" s="92" t="n">
        <f aca="false">C183</f>
        <v>2</v>
      </c>
      <c r="D184" s="90" t="n">
        <f aca="false">D183</f>
        <v>1</v>
      </c>
      <c r="E184" s="92" t="str">
        <f aca="false">E136</f>
        <v>PJ</v>
      </c>
      <c r="F184" s="92" t="n">
        <f aca="false">F136</f>
        <v>4</v>
      </c>
      <c r="G184" s="130" t="s">
        <v>344</v>
      </c>
      <c r="H184" s="130" t="s">
        <v>334</v>
      </c>
      <c r="I184" s="130" t="n">
        <v>10</v>
      </c>
      <c r="J184" s="131" t="n">
        <v>41843</v>
      </c>
      <c r="K184" s="132" t="s">
        <v>432</v>
      </c>
      <c r="L184" s="131" t="n">
        <v>41845</v>
      </c>
      <c r="M184" s="108" t="s">
        <v>433</v>
      </c>
      <c r="N184" s="134" t="n">
        <v>43.7333333333333</v>
      </c>
      <c r="O184" s="134" t="n">
        <v>40</v>
      </c>
      <c r="P184" s="135" t="n">
        <v>0.04875</v>
      </c>
      <c r="Q184" s="134" t="n">
        <v>410.811276538461</v>
      </c>
      <c r="R184" s="134" t="n">
        <v>30741.0998646154</v>
      </c>
      <c r="S184" s="136" t="n">
        <f aca="false">R184-Q184</f>
        <v>30330.2885880769</v>
      </c>
      <c r="T184" s="137" t="n">
        <f aca="false">((S184/1000000)*(0.473-P184))*0.8/(0.08206*296)*1000000/(O184*N184)*12</f>
        <v>2.90719277913481</v>
      </c>
      <c r="U184" s="138" t="n">
        <f aca="false">IF(N184&lt;=48,T184* 48,T184* 72)</f>
        <v>139.545253398471</v>
      </c>
      <c r="V184" s="139" t="n">
        <v>1025.29286449752</v>
      </c>
      <c r="W184" s="150" t="n">
        <f aca="false">W136</f>
        <v>-18.8575504316435</v>
      </c>
      <c r="X184" s="141" t="n">
        <v>1159</v>
      </c>
      <c r="Y184" s="142" t="n">
        <f aca="false">((V184/1000+1)*0.0112372)/((V184/1000+1)*0.0112372+1)</f>
        <v>0.0222521917783423</v>
      </c>
      <c r="Z184" s="142" t="n">
        <f aca="false">((W184/1000+1)*0.0112372)/((W184/1000+1)*0.0112372+1)</f>
        <v>0.0109050624157837</v>
      </c>
      <c r="AA184" s="142" t="n">
        <f aca="false">IF(ISNUMBER(X184),((X184/1000+1)*0.0112372)/((X184/1000+1)*0.0112372+1),"")</f>
        <v>0.0236864549961338</v>
      </c>
      <c r="AB184" s="143" t="n">
        <f aca="false">IF(ISNUMBER(AA184),(Y184-Y176)/(AA184-Y176),"")</f>
        <v>0.887409863633349</v>
      </c>
      <c r="AC184" s="143" t="n">
        <f aca="false">IF(ISNUMBER(AB184),1-AB184,"")</f>
        <v>0.112590136366651</v>
      </c>
      <c r="AD184" s="144" t="n">
        <f aca="false">IF(ISNUMBER(AB184),AB184*T184,"")</f>
        <v>2.57987154768788</v>
      </c>
      <c r="AE184" s="144" t="n">
        <f aca="false">IF(ISNUMBER(AC184),AC184*T184,T184)</f>
        <v>0.32732123144693</v>
      </c>
      <c r="AF184" s="149" t="n">
        <f aca="false">IF(ISNUMBER(AD184),AE184-AE176,"")</f>
        <v>0.0292936613041485</v>
      </c>
      <c r="AG184" s="145" t="n">
        <f aca="false">IF(ISNUMBER(AD184),U184*AB184,"")</f>
        <v>123.833834289018</v>
      </c>
      <c r="AH184" s="146" t="n">
        <f aca="false">IF(ISNUMBER(AC184),AC184*U184,U184)</f>
        <v>15.7114191094526</v>
      </c>
      <c r="AI184" s="145" t="n">
        <f aca="false">AH184-AH176</f>
        <v>1.40609574259912</v>
      </c>
      <c r="AJ184" s="103" t="s">
        <v>401</v>
      </c>
      <c r="AK184" s="136"/>
      <c r="AL184" s="102"/>
      <c r="AM184" s="102"/>
      <c r="AN184" s="147" t="s">
        <v>469</v>
      </c>
      <c r="AO184" s="145" t="n">
        <f aca="false">SUMIF($AN$5:$AN$1444,$AN184,AG$5:AG$1444)</f>
        <v>176.342567638445</v>
      </c>
      <c r="AP184" s="145" t="n">
        <f aca="false">SUMIF($AN$5:$AN$1444,$AN184,AH$5:AH$1444)</f>
        <v>48.3171754518194</v>
      </c>
      <c r="AQ184" s="145" t="n">
        <f aca="false">SUMIF($AN$5:$AN$1444,$AN184,AI$5:AI$1444)</f>
        <v>6.64674672370881</v>
      </c>
    </row>
    <row r="185" customFormat="false" ht="15" hidden="false" customHeight="false" outlineLevel="0" collapsed="false">
      <c r="A185" s="115" t="s">
        <v>318</v>
      </c>
      <c r="B185" s="0" t="s">
        <v>319</v>
      </c>
      <c r="C185" s="92" t="n">
        <f aca="false">C184</f>
        <v>2</v>
      </c>
      <c r="D185" s="90" t="n">
        <f aca="false">D184</f>
        <v>1</v>
      </c>
      <c r="E185" s="92" t="str">
        <f aca="false">E137</f>
        <v>PP</v>
      </c>
      <c r="F185" s="92" t="n">
        <f aca="false">F137</f>
        <v>1</v>
      </c>
      <c r="G185" s="130" t="s">
        <v>321</v>
      </c>
      <c r="H185" s="130" t="s">
        <v>322</v>
      </c>
      <c r="I185" s="130" t="s">
        <v>322</v>
      </c>
      <c r="J185" s="131" t="n">
        <v>41843</v>
      </c>
      <c r="K185" s="132" t="s">
        <v>432</v>
      </c>
      <c r="L185" s="131" t="n">
        <v>41845</v>
      </c>
      <c r="M185" s="108" t="s">
        <v>433</v>
      </c>
      <c r="N185" s="134" t="n">
        <v>43.7333333333333</v>
      </c>
      <c r="O185" s="134" t="n">
        <v>40</v>
      </c>
      <c r="P185" s="135" t="n">
        <v>0.0481666666666667</v>
      </c>
      <c r="Q185" s="134" t="n">
        <v>410.811276538461</v>
      </c>
      <c r="R185" s="134" t="n">
        <v>5585.52866461539</v>
      </c>
      <c r="S185" s="136" t="n">
        <f aca="false">R185-Q185</f>
        <v>5174.71738807692</v>
      </c>
      <c r="T185" s="137" t="n">
        <f aca="false">((S185/1000000)*(0.473-P185))*0.8/(0.08206*296)*1000000/(O185*N185)*12</f>
        <v>0.496684559247373</v>
      </c>
      <c r="U185" s="138" t="n">
        <f aca="false">IF(N185&lt;=48,T185* 48,T185* 72)</f>
        <v>23.8408588438739</v>
      </c>
      <c r="V185" s="139" t="n">
        <v>-20.2400486228263</v>
      </c>
      <c r="W185" s="150" t="n">
        <f aca="false">W137</f>
        <v>-20.5015371074412</v>
      </c>
      <c r="X185" s="141" t="s">
        <v>106</v>
      </c>
      <c r="Y185" s="142" t="n">
        <f aca="false">((V185/1000+1)*0.0112372)/((V185/1000+1)*0.0112372+1)</f>
        <v>0.010889863755293</v>
      </c>
      <c r="Z185" s="142" t="n">
        <f aca="false">((W185/1000+1)*0.0112372)/((W185/1000+1)*0.0112372+1)</f>
        <v>0.0108869889975928</v>
      </c>
      <c r="AA185" s="142" t="str">
        <f aca="false">IF(ISNUMBER(X185),((X185/1000+1)*0.0112372)/((X185/1000+1)*0.0112372+1),"")</f>
        <v/>
      </c>
      <c r="AB185" s="143" t="str">
        <f aca="false">IF(ISNUMBER(AA185),(Y185-Z185)/(AA185-Z185),"")</f>
        <v/>
      </c>
      <c r="AC185" s="143" t="str">
        <f aca="false">IF(ISNUMBER(AB185),1-AB185,"")</f>
        <v/>
      </c>
      <c r="AD185" s="144" t="str">
        <f aca="false">IF(ISNUMBER(AB185),AB185*T185,"")</f>
        <v/>
      </c>
      <c r="AE185" s="144" t="n">
        <f aca="false">IF(ISNUMBER(AC185),AC185*T185,T185)</f>
        <v>0.496684559247373</v>
      </c>
      <c r="AF185" s="102"/>
      <c r="AG185" s="145" t="str">
        <f aca="false">IF(ISNUMBER(AD185),U185*AB185,"")</f>
        <v/>
      </c>
      <c r="AH185" s="146" t="n">
        <f aca="false">IF(ISNUMBER(AC185),AC185*U185,U185)</f>
        <v>23.8408588438739</v>
      </c>
      <c r="AI185" s="102"/>
      <c r="AJ185" s="103" t="s">
        <v>404</v>
      </c>
      <c r="AK185" s="136"/>
      <c r="AL185" s="102"/>
      <c r="AM185" s="102"/>
      <c r="AN185" s="147" t="s">
        <v>470</v>
      </c>
      <c r="AO185" s="145" t="n">
        <f aca="false">SUMIF($AN$5:$AN$1444,$AN185,AG$5:AG$1444)</f>
        <v>0</v>
      </c>
      <c r="AP185" s="145" t="n">
        <f aca="false">SUMIF($AN$5:$AN$1444,$AN185,AH$5:AH$1444)</f>
        <v>72.744842971087</v>
      </c>
      <c r="AQ185" s="145" t="n">
        <f aca="false">SUMIF($AN$5:$AN$1444,$AN185,AI$5:AI$1444)</f>
        <v>0</v>
      </c>
    </row>
    <row r="186" customFormat="false" ht="15" hidden="false" customHeight="false" outlineLevel="0" collapsed="false">
      <c r="A186" s="115" t="s">
        <v>318</v>
      </c>
      <c r="B186" s="0" t="s">
        <v>319</v>
      </c>
      <c r="C186" s="92" t="n">
        <f aca="false">C185</f>
        <v>2</v>
      </c>
      <c r="D186" s="90" t="n">
        <f aca="false">D185</f>
        <v>1</v>
      </c>
      <c r="E186" s="92" t="str">
        <f aca="false">E138</f>
        <v>PP</v>
      </c>
      <c r="F186" s="92" t="n">
        <f aca="false">F138</f>
        <v>2</v>
      </c>
      <c r="G186" s="130" t="s">
        <v>321</v>
      </c>
      <c r="H186" s="130" t="s">
        <v>322</v>
      </c>
      <c r="I186" s="130" t="s">
        <v>322</v>
      </c>
      <c r="J186" s="131" t="n">
        <v>41843</v>
      </c>
      <c r="K186" s="132" t="s">
        <v>432</v>
      </c>
      <c r="L186" s="131" t="n">
        <v>41845</v>
      </c>
      <c r="M186" s="108" t="s">
        <v>433</v>
      </c>
      <c r="N186" s="134" t="n">
        <v>43.7333333333333</v>
      </c>
      <c r="O186" s="134" t="n">
        <v>40</v>
      </c>
      <c r="P186" s="135" t="n">
        <v>0.0481666666666667</v>
      </c>
      <c r="Q186" s="134" t="n">
        <v>410.811276538461</v>
      </c>
      <c r="R186" s="134" t="n">
        <v>5167.95506461539</v>
      </c>
      <c r="S186" s="136" t="n">
        <f aca="false">R186-Q186</f>
        <v>4757.14378807693</v>
      </c>
      <c r="T186" s="137" t="n">
        <f aca="false">((S186/1000000)*(0.473-P186))*0.8/(0.08206*296)*1000000/(O186*N186)*12</f>
        <v>0.456604619819721</v>
      </c>
      <c r="U186" s="138" t="n">
        <f aca="false">IF(N186&lt;=48,T186* 48,T186* 72)</f>
        <v>21.9170217513466</v>
      </c>
      <c r="V186" s="139" t="n">
        <v>-16.0446696861379</v>
      </c>
      <c r="W186" s="150" t="n">
        <f aca="false">W138</f>
        <v>-20.5015371074412</v>
      </c>
      <c r="X186" s="141" t="s">
        <v>106</v>
      </c>
      <c r="Y186" s="142" t="n">
        <f aca="false">((V186/1000+1)*0.0112372)/((V186/1000+1)*0.0112372+1)</f>
        <v>0.0109359847173475</v>
      </c>
      <c r="Z186" s="142" t="n">
        <f aca="false">((W186/1000+1)*0.0112372)/((W186/1000+1)*0.0112372+1)</f>
        <v>0.0108869889975928</v>
      </c>
      <c r="AA186" s="142" t="str">
        <f aca="false">IF(ISNUMBER(X186),((X186/1000+1)*0.0112372)/((X186/1000+1)*0.0112372+1),"")</f>
        <v/>
      </c>
      <c r="AB186" s="143" t="str">
        <f aca="false">IF(ISNUMBER(AA186),(Y186-Z186)/(AA186-Z186),"")</f>
        <v/>
      </c>
      <c r="AC186" s="143" t="str">
        <f aca="false">IF(ISNUMBER(AB186),1-AB186,"")</f>
        <v/>
      </c>
      <c r="AD186" s="144" t="str">
        <f aca="false">IF(ISNUMBER(AB186),AB186*T186,"")</f>
        <v/>
      </c>
      <c r="AE186" s="144" t="n">
        <f aca="false">IF(ISNUMBER(AC186),AC186*T186,T186)</f>
        <v>0.456604619819721</v>
      </c>
      <c r="AF186" s="102"/>
      <c r="AG186" s="145" t="str">
        <f aca="false">IF(ISNUMBER(AD186),U186*AB186,"")</f>
        <v/>
      </c>
      <c r="AH186" s="146" t="n">
        <f aca="false">IF(ISNUMBER(AC186),AC186*U186,U186)</f>
        <v>21.9170217513466</v>
      </c>
      <c r="AI186" s="102"/>
      <c r="AJ186" s="103" t="s">
        <v>406</v>
      </c>
      <c r="AK186" s="136"/>
      <c r="AL186" s="102"/>
      <c r="AM186" s="102"/>
      <c r="AN186" s="147" t="s">
        <v>471</v>
      </c>
      <c r="AO186" s="145" t="n">
        <f aca="false">SUMIF($AN$5:$AN$1444,$AN186,AG$5:AG$1444)</f>
        <v>0</v>
      </c>
      <c r="AP186" s="145" t="n">
        <f aca="false">SUMIF($AN$5:$AN$1444,$AN186,AH$5:AH$1444)</f>
        <v>70.5424222262396</v>
      </c>
      <c r="AQ186" s="145" t="n">
        <f aca="false">SUMIF($AN$5:$AN$1444,$AN186,AI$5:AI$1444)</f>
        <v>0</v>
      </c>
    </row>
    <row r="187" customFormat="false" ht="15" hidden="false" customHeight="false" outlineLevel="0" collapsed="false">
      <c r="A187" s="115" t="s">
        <v>318</v>
      </c>
      <c r="B187" s="0" t="s">
        <v>319</v>
      </c>
      <c r="C187" s="92" t="n">
        <f aca="false">C186</f>
        <v>2</v>
      </c>
      <c r="D187" s="90" t="n">
        <f aca="false">D186</f>
        <v>1</v>
      </c>
      <c r="E187" s="92" t="str">
        <f aca="false">E139</f>
        <v>PP</v>
      </c>
      <c r="F187" s="92" t="n">
        <f aca="false">F139</f>
        <v>3</v>
      </c>
      <c r="G187" s="130" t="s">
        <v>321</v>
      </c>
      <c r="H187" s="130" t="s">
        <v>322</v>
      </c>
      <c r="I187" s="130" t="s">
        <v>322</v>
      </c>
      <c r="J187" s="131" t="n">
        <v>41843</v>
      </c>
      <c r="K187" s="132" t="s">
        <v>432</v>
      </c>
      <c r="L187" s="131" t="n">
        <v>41845</v>
      </c>
      <c r="M187" s="108" t="s">
        <v>433</v>
      </c>
      <c r="N187" s="134" t="n">
        <v>43.7333333333333</v>
      </c>
      <c r="O187" s="134" t="n">
        <v>40</v>
      </c>
      <c r="P187" s="135" t="n">
        <v>0.0481666666666667</v>
      </c>
      <c r="Q187" s="134" t="n">
        <v>410.811276538461</v>
      </c>
      <c r="R187" s="134" t="n">
        <v>4075.35554461539</v>
      </c>
      <c r="S187" s="136" t="n">
        <f aca="false">R187-Q187</f>
        <v>3664.54426807692</v>
      </c>
      <c r="T187" s="137" t="n">
        <f aca="false">((S187/1000000)*(0.473-P187))*0.8/(0.08206*296)*1000000/(O187*N187)*12</f>
        <v>0.351733711840191</v>
      </c>
      <c r="U187" s="138" t="n">
        <f aca="false">IF(N187&lt;=48,T187* 48,T187* 72)</f>
        <v>16.8832181683292</v>
      </c>
      <c r="V187" s="139" t="n">
        <v>-20.5803866898648</v>
      </c>
      <c r="W187" s="150" t="n">
        <f aca="false">W139</f>
        <v>-20.5015371074412</v>
      </c>
      <c r="X187" s="141" t="s">
        <v>106</v>
      </c>
      <c r="Y187" s="142" t="n">
        <f aca="false">((V187/1000+1)*0.0112372)/((V187/1000+1)*0.0112372+1)</f>
        <v>0.0108861221360863</v>
      </c>
      <c r="Z187" s="142" t="n">
        <f aca="false">((W187/1000+1)*0.0112372)/((W187/1000+1)*0.0112372+1)</f>
        <v>0.0108869889975928</v>
      </c>
      <c r="AA187" s="142" t="str">
        <f aca="false">IF(ISNUMBER(X187),((X187/1000+1)*0.0112372)/((X187/1000+1)*0.0112372+1),"")</f>
        <v/>
      </c>
      <c r="AB187" s="143" t="str">
        <f aca="false">IF(ISNUMBER(AA187),(Y187-Z187)/(AA187-Z187),"")</f>
        <v/>
      </c>
      <c r="AC187" s="143" t="str">
        <f aca="false">IF(ISNUMBER(AB187),1-AB187,"")</f>
        <v/>
      </c>
      <c r="AD187" s="144" t="str">
        <f aca="false">IF(ISNUMBER(AB187),AB187*T187,"")</f>
        <v/>
      </c>
      <c r="AE187" s="144" t="n">
        <f aca="false">IF(ISNUMBER(AC187),AC187*T187,T187)</f>
        <v>0.351733711840191</v>
      </c>
      <c r="AF187" s="102"/>
      <c r="AG187" s="145" t="str">
        <f aca="false">IF(ISNUMBER(AD187),U187*AB187,"")</f>
        <v/>
      </c>
      <c r="AH187" s="146" t="n">
        <f aca="false">IF(ISNUMBER(AC187),AC187*U187,U187)</f>
        <v>16.8832181683292</v>
      </c>
      <c r="AI187" s="102"/>
      <c r="AJ187" s="103" t="s">
        <v>408</v>
      </c>
      <c r="AK187" s="136"/>
      <c r="AL187" s="102"/>
      <c r="AM187" s="102"/>
      <c r="AN187" s="147" t="s">
        <v>472</v>
      </c>
      <c r="AO187" s="145" t="n">
        <f aca="false">SUMIF($AN$5:$AN$1444,$AN187,AG$5:AG$1444)</f>
        <v>0</v>
      </c>
      <c r="AP187" s="145" t="n">
        <f aca="false">SUMIF($AN$5:$AN$1444,$AN187,AH$5:AH$1444)</f>
        <v>55.6409286876974</v>
      </c>
      <c r="AQ187" s="145" t="n">
        <f aca="false">SUMIF($AN$5:$AN$1444,$AN187,AI$5:AI$1444)</f>
        <v>0</v>
      </c>
    </row>
    <row r="188" customFormat="false" ht="15" hidden="false" customHeight="false" outlineLevel="0" collapsed="false">
      <c r="A188" s="115" t="s">
        <v>318</v>
      </c>
      <c r="B188" s="0" t="s">
        <v>319</v>
      </c>
      <c r="C188" s="92" t="n">
        <f aca="false">C187</f>
        <v>2</v>
      </c>
      <c r="D188" s="90" t="n">
        <f aca="false">D187</f>
        <v>1</v>
      </c>
      <c r="E188" s="92" t="str">
        <f aca="false">E140</f>
        <v>PP</v>
      </c>
      <c r="F188" s="92" t="n">
        <f aca="false">F140</f>
        <v>4</v>
      </c>
      <c r="G188" s="130" t="s">
        <v>321</v>
      </c>
      <c r="H188" s="130" t="s">
        <v>322</v>
      </c>
      <c r="I188" s="130" t="s">
        <v>322</v>
      </c>
      <c r="J188" s="131" t="n">
        <v>41843</v>
      </c>
      <c r="K188" s="132" t="s">
        <v>432</v>
      </c>
      <c r="L188" s="131" t="n">
        <v>41845</v>
      </c>
      <c r="M188" s="108" t="s">
        <v>433</v>
      </c>
      <c r="N188" s="134" t="n">
        <v>43.7333333333333</v>
      </c>
      <c r="O188" s="134" t="n">
        <v>40</v>
      </c>
      <c r="P188" s="135" t="n">
        <v>0.0481666666666667</v>
      </c>
      <c r="Q188" s="134" t="n">
        <v>410.811276538461</v>
      </c>
      <c r="R188" s="134" t="n">
        <v>4071.16130461539</v>
      </c>
      <c r="S188" s="136" t="n">
        <f aca="false">R188-Q188</f>
        <v>3660.35002807692</v>
      </c>
      <c r="T188" s="137" t="n">
        <f aca="false">((S188/1000000)*(0.473-P188))*0.8/(0.08206*296)*1000000/(O188*N188)*12</f>
        <v>0.351331136377697</v>
      </c>
      <c r="U188" s="138" t="n">
        <f aca="false">IF(N188&lt;=48,T188* 48,T188* 72)</f>
        <v>16.8638945461295</v>
      </c>
      <c r="V188" s="139" t="n">
        <v>-18.0655684713224</v>
      </c>
      <c r="W188" s="150" t="n">
        <f aca="false">W140</f>
        <v>-20.5015371074412</v>
      </c>
      <c r="X188" s="141" t="s">
        <v>106</v>
      </c>
      <c r="Y188" s="142" t="n">
        <f aca="false">((V188/1000+1)*0.0112372)/((V188/1000+1)*0.0112372+1)</f>
        <v>0.0109137689544903</v>
      </c>
      <c r="Z188" s="142" t="n">
        <f aca="false">((W188/1000+1)*0.0112372)/((W188/1000+1)*0.0112372+1)</f>
        <v>0.0108869889975928</v>
      </c>
      <c r="AA188" s="142" t="str">
        <f aca="false">IF(ISNUMBER(X188),((X188/1000+1)*0.0112372)/((X188/1000+1)*0.0112372+1),"")</f>
        <v/>
      </c>
      <c r="AB188" s="143" t="str">
        <f aca="false">IF(ISNUMBER(AA188),(Y188-Z188)/(AA188-Z188),"")</f>
        <v/>
      </c>
      <c r="AC188" s="143" t="str">
        <f aca="false">IF(ISNUMBER(AB188),1-AB188,"")</f>
        <v/>
      </c>
      <c r="AD188" s="144" t="str">
        <f aca="false">IF(ISNUMBER(AB188),AB188*T188,"")</f>
        <v/>
      </c>
      <c r="AE188" s="144" t="n">
        <f aca="false">IF(ISNUMBER(AC188),AC188*T188,T188)</f>
        <v>0.351331136377697</v>
      </c>
      <c r="AF188" s="102"/>
      <c r="AG188" s="145" t="str">
        <f aca="false">IF(ISNUMBER(AD188),U188*AB188,"")</f>
        <v/>
      </c>
      <c r="AH188" s="146" t="n">
        <f aca="false">IF(ISNUMBER(AC188),AC188*U188,U188)</f>
        <v>16.8638945461295</v>
      </c>
      <c r="AI188" s="102"/>
      <c r="AJ188" s="103" t="s">
        <v>410</v>
      </c>
      <c r="AK188" s="136"/>
      <c r="AL188" s="102"/>
      <c r="AM188" s="102"/>
      <c r="AN188" s="147" t="s">
        <v>473</v>
      </c>
      <c r="AO188" s="145" t="n">
        <f aca="false">SUMIF($AN$5:$AN$1444,$AN188,AG$5:AG$1444)</f>
        <v>0</v>
      </c>
      <c r="AP188" s="145" t="n">
        <f aca="false">SUMIF($AN$5:$AN$1444,$AN188,AH$5:AH$1444)</f>
        <v>56.6852651638957</v>
      </c>
      <c r="AQ188" s="145" t="n">
        <f aca="false">SUMIF($AN$5:$AN$1444,$AN188,AI$5:AI$1444)</f>
        <v>0</v>
      </c>
    </row>
    <row r="189" customFormat="false" ht="15" hidden="false" customHeight="false" outlineLevel="0" collapsed="false">
      <c r="A189" s="115" t="s">
        <v>318</v>
      </c>
      <c r="B189" s="0" t="s">
        <v>319</v>
      </c>
      <c r="C189" s="92" t="n">
        <f aca="false">C188</f>
        <v>2</v>
      </c>
      <c r="D189" s="90" t="n">
        <f aca="false">D188</f>
        <v>1</v>
      </c>
      <c r="E189" s="92" t="str">
        <f aca="false">E141</f>
        <v>PP</v>
      </c>
      <c r="F189" s="92" t="n">
        <f aca="false">F141</f>
        <v>1</v>
      </c>
      <c r="G189" s="130" t="s">
        <v>333</v>
      </c>
      <c r="H189" s="130" t="s">
        <v>334</v>
      </c>
      <c r="I189" s="148" t="s">
        <v>335</v>
      </c>
      <c r="J189" s="131" t="n">
        <v>41843</v>
      </c>
      <c r="K189" s="132" t="s">
        <v>432</v>
      </c>
      <c r="L189" s="131" t="n">
        <v>41845</v>
      </c>
      <c r="M189" s="108" t="s">
        <v>433</v>
      </c>
      <c r="N189" s="134" t="n">
        <v>43.7333333333333</v>
      </c>
      <c r="O189" s="134" t="n">
        <v>40</v>
      </c>
      <c r="P189" s="135" t="n">
        <v>0.0481666666666667</v>
      </c>
      <c r="Q189" s="134" t="n">
        <v>410.811276538461</v>
      </c>
      <c r="R189" s="134" t="n">
        <v>31964.8310646154</v>
      </c>
      <c r="S189" s="136" t="n">
        <f aca="false">R189-Q189</f>
        <v>31554.0197880769</v>
      </c>
      <c r="T189" s="137" t="n">
        <f aca="false">((S189/1000000)*(0.473-P189))*0.8/(0.08206*296)*1000000/(O189*N189)*12</f>
        <v>3.02864740923527</v>
      </c>
      <c r="U189" s="138" t="n">
        <f aca="false">IF(N189&lt;=48,T189* 48,T189* 72)</f>
        <v>145.375075643293</v>
      </c>
      <c r="V189" s="139" t="n">
        <v>1008.07719396636</v>
      </c>
      <c r="W189" s="150" t="n">
        <f aca="false">W141</f>
        <v>-20.5015371074412</v>
      </c>
      <c r="X189" s="141" t="n">
        <v>1159</v>
      </c>
      <c r="Y189" s="142" t="n">
        <f aca="false">((V189/1000+1)*0.0112372)/((V189/1000+1)*0.0112372+1)</f>
        <v>0.022067214702221</v>
      </c>
      <c r="Z189" s="142" t="n">
        <f aca="false">((W189/1000+1)*0.0112372)/((W189/1000+1)*0.0112372+1)</f>
        <v>0.0108869889975928</v>
      </c>
      <c r="AA189" s="142" t="n">
        <f aca="false">IF(ISNUMBER(X189),((X189/1000+1)*0.0112372)/((X189/1000+1)*0.0112372+1),"")</f>
        <v>0.0236864549961338</v>
      </c>
      <c r="AB189" s="143" t="n">
        <f aca="false">IF(ISNUMBER(AA189),(Y189-Y185)/(AA189-Y185),"")</f>
        <v>0.873463154098028</v>
      </c>
      <c r="AC189" s="143" t="n">
        <f aca="false">IF(ISNUMBER(AB189),1-AB189,"")</f>
        <v>0.126536845901972</v>
      </c>
      <c r="AD189" s="144" t="n">
        <f aca="false">IF(ISNUMBER(AB189),AB189*T189,"")</f>
        <v>2.64541191872146</v>
      </c>
      <c r="AE189" s="144" t="n">
        <f aca="false">IF(ISNUMBER(AC189),AC189*T189,T189)</f>
        <v>0.383235490513809</v>
      </c>
      <c r="AF189" s="149" t="n">
        <f aca="false">IF(ISNUMBER(AD189),AE189-AE185,"")</f>
        <v>-0.113449068733564</v>
      </c>
      <c r="AG189" s="145" t="n">
        <f aca="false">IF(ISNUMBER(AD189),U189*AB189,"")</f>
        <v>126.97977209863</v>
      </c>
      <c r="AH189" s="146" t="n">
        <f aca="false">IF(ISNUMBER(AC189),AC189*U189,U189)</f>
        <v>18.3953035446628</v>
      </c>
      <c r="AI189" s="145" t="n">
        <f aca="false">AH189-AH185</f>
        <v>-5.44555529921107</v>
      </c>
      <c r="AJ189" s="103" t="s">
        <v>412</v>
      </c>
      <c r="AK189" s="136"/>
      <c r="AL189" s="102"/>
      <c r="AM189" s="102"/>
      <c r="AN189" s="147" t="s">
        <v>474</v>
      </c>
      <c r="AO189" s="145" t="n">
        <f aca="false">SUMIF($AN$5:$AN$1444,$AN189,AG$5:AG$1444)</f>
        <v>172.963251201923</v>
      </c>
      <c r="AP189" s="145" t="n">
        <f aca="false">SUMIF($AN$5:$AN$1444,$AN189,AH$5:AH$1444)</f>
        <v>74.9069912985505</v>
      </c>
      <c r="AQ189" s="145" t="n">
        <f aca="false">SUMIF($AN$5:$AN$1444,$AN189,AI$5:AI$1444)</f>
        <v>2.16214832746352</v>
      </c>
    </row>
    <row r="190" customFormat="false" ht="15" hidden="false" customHeight="false" outlineLevel="0" collapsed="false">
      <c r="A190" s="115" t="s">
        <v>318</v>
      </c>
      <c r="B190" s="0" t="s">
        <v>319</v>
      </c>
      <c r="C190" s="92" t="n">
        <f aca="false">C189</f>
        <v>2</v>
      </c>
      <c r="D190" s="90" t="n">
        <f aca="false">D189</f>
        <v>1</v>
      </c>
      <c r="E190" s="92" t="str">
        <f aca="false">E142</f>
        <v>PP</v>
      </c>
      <c r="F190" s="92" t="n">
        <f aca="false">F142</f>
        <v>2</v>
      </c>
      <c r="G190" s="130" t="s">
        <v>333</v>
      </c>
      <c r="H190" s="130" t="s">
        <v>334</v>
      </c>
      <c r="I190" s="148" t="s">
        <v>335</v>
      </c>
      <c r="J190" s="131" t="n">
        <v>41843</v>
      </c>
      <c r="K190" s="132" t="s">
        <v>432</v>
      </c>
      <c r="L190" s="131" t="n">
        <v>41845</v>
      </c>
      <c r="M190" s="108" t="s">
        <v>433</v>
      </c>
      <c r="N190" s="134" t="n">
        <v>43.7333333333333</v>
      </c>
      <c r="O190" s="134" t="n">
        <v>40</v>
      </c>
      <c r="P190" s="135" t="n">
        <v>0.0481666666666667</v>
      </c>
      <c r="Q190" s="134" t="n">
        <v>410.811276538461</v>
      </c>
      <c r="R190" s="134" t="n">
        <v>36193.6118646154</v>
      </c>
      <c r="S190" s="136" t="n">
        <f aca="false">R190-Q190</f>
        <v>35782.8005880769</v>
      </c>
      <c r="T190" s="137" t="n">
        <f aca="false">((S190/1000000)*(0.473-P190))*0.8/(0.08206*296)*1000000/(O190*N190)*12</f>
        <v>3.43453819906685</v>
      </c>
      <c r="U190" s="138" t="n">
        <f aca="false">IF(N190&lt;=48,T190* 48,T190* 72)</f>
        <v>164.857833555209</v>
      </c>
      <c r="V190" s="139" t="n">
        <v>999.086194774683</v>
      </c>
      <c r="W190" s="150" t="n">
        <f aca="false">W142</f>
        <v>-20.5015371074412</v>
      </c>
      <c r="X190" s="141" t="n">
        <v>1159</v>
      </c>
      <c r="Y190" s="142" t="n">
        <f aca="false">((V190/1000+1)*0.0112372)/((V190/1000+1)*0.0112372+1)</f>
        <v>0.0219705813615472</v>
      </c>
      <c r="Z190" s="142" t="n">
        <f aca="false">((W190/1000+1)*0.0112372)/((W190/1000+1)*0.0112372+1)</f>
        <v>0.0108869889975928</v>
      </c>
      <c r="AA190" s="142" t="n">
        <f aca="false">IF(ISNUMBER(X190),((X190/1000+1)*0.0112372)/((X190/1000+1)*0.0112372+1),"")</f>
        <v>0.0236864549961338</v>
      </c>
      <c r="AB190" s="143" t="n">
        <f aca="false">IF(ISNUMBER(AA190),(Y190-Y186)/(AA190-Y186),"")</f>
        <v>0.865426639404718</v>
      </c>
      <c r="AC190" s="143" t="n">
        <f aca="false">IF(ISNUMBER(AB190),1-AB190,"")</f>
        <v>0.134573360595282</v>
      </c>
      <c r="AD190" s="144" t="n">
        <f aca="false">IF(ISNUMBER(AB190),AB190*T190,"")</f>
        <v>2.97234085152555</v>
      </c>
      <c r="AE190" s="144" t="n">
        <f aca="false">IF(ISNUMBER(AC190),AC190*T190,T190)</f>
        <v>0.462197347541294</v>
      </c>
      <c r="AF190" s="149" t="n">
        <f aca="false">IF(ISNUMBER(AD190),AE190-AE186,"")</f>
        <v>0.00559272772157299</v>
      </c>
      <c r="AG190" s="145" t="n">
        <f aca="false">IF(ISNUMBER(AD190),U190*AB190,"")</f>
        <v>142.672360873227</v>
      </c>
      <c r="AH190" s="146" t="n">
        <f aca="false">IF(ISNUMBER(AC190),AC190*U190,U190)</f>
        <v>22.1854726819821</v>
      </c>
      <c r="AI190" s="145" t="n">
        <f aca="false">AH190-AH186</f>
        <v>0.268450930635506</v>
      </c>
      <c r="AJ190" s="103" t="s">
        <v>414</v>
      </c>
      <c r="AK190" s="136"/>
      <c r="AL190" s="102"/>
      <c r="AM190" s="102"/>
      <c r="AN190" s="147" t="s">
        <v>475</v>
      </c>
      <c r="AO190" s="145" t="n">
        <f aca="false">SUMIF($AN$5:$AN$1444,$AN190,AG$5:AG$1444)</f>
        <v>191.433331120934</v>
      </c>
      <c r="AP190" s="145" t="n">
        <f aca="false">SUMIF($AN$5:$AN$1444,$AN190,AH$5:AH$1444)</f>
        <v>82.8877665008234</v>
      </c>
      <c r="AQ190" s="145" t="n">
        <f aca="false">SUMIF($AN$5:$AN$1444,$AN190,AI$5:AI$1444)</f>
        <v>12.3453442745838</v>
      </c>
    </row>
    <row r="191" customFormat="false" ht="15" hidden="false" customHeight="false" outlineLevel="0" collapsed="false">
      <c r="A191" s="115" t="s">
        <v>318</v>
      </c>
      <c r="B191" s="0" t="s">
        <v>319</v>
      </c>
      <c r="C191" s="92" t="n">
        <f aca="false">C190</f>
        <v>2</v>
      </c>
      <c r="D191" s="90" t="n">
        <f aca="false">D190</f>
        <v>1</v>
      </c>
      <c r="E191" s="92" t="str">
        <f aca="false">E143</f>
        <v>PP</v>
      </c>
      <c r="F191" s="92" t="n">
        <f aca="false">F143</f>
        <v>3</v>
      </c>
      <c r="G191" s="130" t="s">
        <v>333</v>
      </c>
      <c r="H191" s="130" t="s">
        <v>334</v>
      </c>
      <c r="I191" s="148" t="s">
        <v>335</v>
      </c>
      <c r="J191" s="131" t="n">
        <v>41843</v>
      </c>
      <c r="K191" s="132" t="s">
        <v>432</v>
      </c>
      <c r="L191" s="131" t="n">
        <v>41845</v>
      </c>
      <c r="M191" s="108" t="s">
        <v>433</v>
      </c>
      <c r="N191" s="134" t="n">
        <v>43.7333333333333</v>
      </c>
      <c r="O191" s="134" t="n">
        <v>40</v>
      </c>
      <c r="P191" s="135" t="n">
        <v>0.0481666666666667</v>
      </c>
      <c r="Q191" s="134" t="n">
        <v>410.811276538461</v>
      </c>
      <c r="R191" s="134" t="n">
        <v>31240.7078646154</v>
      </c>
      <c r="S191" s="136" t="n">
        <f aca="false">R191-Q191</f>
        <v>30829.8965880769</v>
      </c>
      <c r="T191" s="137" t="n">
        <f aca="false">((S191/1000000)*(0.473-P191))*0.8/(0.08206*296)*1000000/(O191*N191)*12</f>
        <v>2.95914393968126</v>
      </c>
      <c r="U191" s="138" t="n">
        <f aca="false">IF(N191&lt;=48,T191* 48,T191* 72)</f>
        <v>142.038909104701</v>
      </c>
      <c r="V191" s="139" t="n">
        <v>1106.28736176355</v>
      </c>
      <c r="W191" s="150" t="n">
        <f aca="false">W143</f>
        <v>-20.5015371074412</v>
      </c>
      <c r="X191" s="141" t="n">
        <v>1159</v>
      </c>
      <c r="Y191" s="142" t="n">
        <f aca="false">((V191/1000+1)*0.0112372)/((V191/1000+1)*0.0112372+1)</f>
        <v>0.0231215144792078</v>
      </c>
      <c r="Z191" s="142" t="n">
        <f aca="false">((W191/1000+1)*0.0112372)/((W191/1000+1)*0.0112372+1)</f>
        <v>0.0108869889975928</v>
      </c>
      <c r="AA191" s="142" t="n">
        <f aca="false">IF(ISNUMBER(X191),((X191/1000+1)*0.0112372)/((X191/1000+1)*0.0112372+1),"")</f>
        <v>0.0236864549961338</v>
      </c>
      <c r="AB191" s="143" t="n">
        <f aca="false">IF(ISNUMBER(AA191),(Y191-Y187)/(AA191-Y187),"")</f>
        <v>0.955865169827787</v>
      </c>
      <c r="AC191" s="143" t="n">
        <f aca="false">IF(ISNUMBER(AB191),1-AB191,"")</f>
        <v>0.0441348301722125</v>
      </c>
      <c r="AD191" s="144" t="n">
        <f aca="false">IF(ISNUMBER(AB191),AB191*T191,"")</f>
        <v>2.8285426244483</v>
      </c>
      <c r="AE191" s="144" t="n">
        <f aca="false">IF(ISNUMBER(AC191),AC191*T191,T191)</f>
        <v>0.130601315232964</v>
      </c>
      <c r="AF191" s="149" t="n">
        <f aca="false">IF(ISNUMBER(AD191),AE191-AE187,"")</f>
        <v>-0.221132396607226</v>
      </c>
      <c r="AG191" s="145" t="n">
        <f aca="false">IF(ISNUMBER(AD191),U191*AB191,"")</f>
        <v>135.770045973518</v>
      </c>
      <c r="AH191" s="146" t="n">
        <f aca="false">IF(ISNUMBER(AC191),AC191*U191,U191)</f>
        <v>6.26886313118229</v>
      </c>
      <c r="AI191" s="145" t="n">
        <f aca="false">AH191-AH187</f>
        <v>-10.6143550371469</v>
      </c>
      <c r="AJ191" s="103" t="s">
        <v>416</v>
      </c>
      <c r="AK191" s="136"/>
      <c r="AL191" s="102"/>
      <c r="AM191" s="102"/>
      <c r="AN191" s="147" t="s">
        <v>476</v>
      </c>
      <c r="AO191" s="145" t="n">
        <f aca="false">SUMIF($AN$5:$AN$1444,$AN191,AG$5:AG$1444)</f>
        <v>192.984489122025</v>
      </c>
      <c r="AP191" s="145" t="n">
        <f aca="false">SUMIF($AN$5:$AN$1444,$AN191,AH$5:AH$1444)</f>
        <v>44.4438838015594</v>
      </c>
      <c r="AQ191" s="145" t="n">
        <f aca="false">SUMIF($AN$5:$AN$1444,$AN191,AI$5:AI$1444)</f>
        <v>-11.197044886138</v>
      </c>
    </row>
    <row r="192" customFormat="false" ht="15" hidden="false" customHeight="false" outlineLevel="0" collapsed="false">
      <c r="A192" s="115" t="s">
        <v>318</v>
      </c>
      <c r="B192" s="0" t="s">
        <v>319</v>
      </c>
      <c r="C192" s="92" t="n">
        <f aca="false">C191</f>
        <v>2</v>
      </c>
      <c r="D192" s="90" t="n">
        <f aca="false">D191</f>
        <v>1</v>
      </c>
      <c r="E192" s="92" t="str">
        <f aca="false">E144</f>
        <v>PP</v>
      </c>
      <c r="F192" s="92" t="n">
        <f aca="false">F144</f>
        <v>4</v>
      </c>
      <c r="G192" s="130" t="s">
        <v>333</v>
      </c>
      <c r="H192" s="130" t="s">
        <v>334</v>
      </c>
      <c r="I192" s="148" t="s">
        <v>335</v>
      </c>
      <c r="J192" s="131" t="n">
        <v>41843</v>
      </c>
      <c r="K192" s="132" t="s">
        <v>432</v>
      </c>
      <c r="L192" s="131" t="n">
        <v>41845</v>
      </c>
      <c r="M192" s="108" t="s">
        <v>433</v>
      </c>
      <c r="N192" s="134" t="n">
        <v>43.7333333333333</v>
      </c>
      <c r="O192" s="134" t="n">
        <v>40</v>
      </c>
      <c r="P192" s="135" t="n">
        <v>0.0481666666666667</v>
      </c>
      <c r="Q192" s="134" t="n">
        <v>410.811276538461</v>
      </c>
      <c r="R192" s="134" t="n">
        <v>32812.3142646154</v>
      </c>
      <c r="S192" s="136" t="n">
        <f aca="false">R192-Q192</f>
        <v>32401.5029880769</v>
      </c>
      <c r="T192" s="137" t="n">
        <f aca="false">((S192/1000000)*(0.473-P192))*0.8/(0.08206*296)*1000000/(O192*N192)*12</f>
        <v>3.10999133356849</v>
      </c>
      <c r="U192" s="138" t="n">
        <f aca="false">IF(N192&lt;=48,T192* 48,T192* 72)</f>
        <v>149.279584011288</v>
      </c>
      <c r="V192" s="139" t="n">
        <v>1089.77664180893</v>
      </c>
      <c r="W192" s="150" t="n">
        <f aca="false">W144</f>
        <v>-20.5015371074412</v>
      </c>
      <c r="X192" s="141" t="n">
        <v>1159</v>
      </c>
      <c r="Y192" s="142" t="n">
        <f aca="false">((V192/1000+1)*0.0112372)/((V192/1000+1)*0.0112372+1)</f>
        <v>0.0229444285999288</v>
      </c>
      <c r="Z192" s="142" t="n">
        <f aca="false">((W192/1000+1)*0.0112372)/((W192/1000+1)*0.0112372+1)</f>
        <v>0.0108869889975928</v>
      </c>
      <c r="AA192" s="142" t="n">
        <f aca="false">IF(ISNUMBER(X192),((X192/1000+1)*0.0112372)/((X192/1000+1)*0.0112372+1),"")</f>
        <v>0.0236864549961338</v>
      </c>
      <c r="AB192" s="143" t="n">
        <f aca="false">IF(ISNUMBER(AA192),(Y192-Y188)/(AA192-Y188),"")</f>
        <v>0.941905219169587</v>
      </c>
      <c r="AC192" s="143" t="n">
        <f aca="false">IF(ISNUMBER(AB192),1-AB192,"")</f>
        <v>0.0580947808304127</v>
      </c>
      <c r="AD192" s="144" t="n">
        <f aca="false">IF(ISNUMBER(AB192),AB192*T192,"")</f>
        <v>2.92931706866035</v>
      </c>
      <c r="AE192" s="144" t="n">
        <f aca="false">IF(ISNUMBER(AC192),AC192*T192,T192)</f>
        <v>0.180674264908145</v>
      </c>
      <c r="AF192" s="149" t="n">
        <f aca="false">IF(ISNUMBER(AD192),AE192-AE188,"")</f>
        <v>-0.170656871469553</v>
      </c>
      <c r="AG192" s="145" t="n">
        <f aca="false">IF(ISNUMBER(AD192),U192*AB192,"")</f>
        <v>140.607219295697</v>
      </c>
      <c r="AH192" s="146" t="n">
        <f aca="false">IF(ISNUMBER(AC192),AC192*U192,U192)</f>
        <v>8.67236471559094</v>
      </c>
      <c r="AI192" s="145" t="n">
        <f aca="false">AH192-AH188</f>
        <v>-8.19152983053855</v>
      </c>
      <c r="AJ192" s="103" t="s">
        <v>418</v>
      </c>
      <c r="AK192" s="136"/>
      <c r="AL192" s="102"/>
      <c r="AM192" s="102"/>
      <c r="AN192" s="147" t="s">
        <v>477</v>
      </c>
      <c r="AO192" s="145" t="n">
        <f aca="false">SUMIF($AN$5:$AN$1444,$AN192,AG$5:AG$1444)</f>
        <v>191.005194398537</v>
      </c>
      <c r="AP192" s="145" t="n">
        <f aca="false">SUMIF($AN$5:$AN$1444,$AN192,AH$5:AH$1444)</f>
        <v>49.1770784249118</v>
      </c>
      <c r="AQ192" s="145" t="n">
        <f aca="false">SUMIF($AN$5:$AN$1444,$AN192,AI$5:AI$1444)</f>
        <v>-7.50818673898385</v>
      </c>
    </row>
    <row r="193" customFormat="false" ht="15" hidden="false" customHeight="false" outlineLevel="0" collapsed="false">
      <c r="A193" s="115" t="s">
        <v>318</v>
      </c>
      <c r="B193" s="0" t="s">
        <v>319</v>
      </c>
      <c r="C193" s="92" t="n">
        <f aca="false">C192</f>
        <v>2</v>
      </c>
      <c r="D193" s="90" t="n">
        <f aca="false">D192</f>
        <v>1</v>
      </c>
      <c r="E193" s="92" t="str">
        <f aca="false">E145</f>
        <v>PP</v>
      </c>
      <c r="F193" s="92" t="n">
        <f aca="false">F145</f>
        <v>1</v>
      </c>
      <c r="G193" s="130" t="s">
        <v>344</v>
      </c>
      <c r="H193" s="130" t="s">
        <v>334</v>
      </c>
      <c r="I193" s="130" t="n">
        <v>10</v>
      </c>
      <c r="J193" s="131" t="n">
        <v>41843</v>
      </c>
      <c r="K193" s="132" t="s">
        <v>432</v>
      </c>
      <c r="L193" s="131" t="n">
        <v>41845</v>
      </c>
      <c r="M193" s="108" t="s">
        <v>433</v>
      </c>
      <c r="N193" s="134" t="n">
        <v>43.7333333333333</v>
      </c>
      <c r="O193" s="134" t="n">
        <v>40</v>
      </c>
      <c r="P193" s="135" t="n">
        <v>0.0481666666666667</v>
      </c>
      <c r="Q193" s="134" t="n">
        <v>410.811276538461</v>
      </c>
      <c r="R193" s="134" t="n">
        <v>30861.9926646154</v>
      </c>
      <c r="S193" s="136" t="n">
        <f aca="false">R193-Q193</f>
        <v>30451.1813880769</v>
      </c>
      <c r="T193" s="137" t="n">
        <f aca="false">((S193/1000000)*(0.473-P193))*0.8/(0.08206*296)*1000000/(O193*N193)*12</f>
        <v>2.92279374350906</v>
      </c>
      <c r="U193" s="138" t="n">
        <f aca="false">IF(N193&lt;=48,T193* 48,T193* 72)</f>
        <v>140.294099688435</v>
      </c>
      <c r="V193" s="139" t="n">
        <v>1028.0624588564</v>
      </c>
      <c r="W193" s="150" t="n">
        <f aca="false">W145</f>
        <v>-20.5015371074412</v>
      </c>
      <c r="X193" s="141" t="n">
        <v>1159</v>
      </c>
      <c r="Y193" s="142" t="n">
        <f aca="false">((V193/1000+1)*0.0112372)/((V193/1000+1)*0.0112372+1)</f>
        <v>0.0222819436822922</v>
      </c>
      <c r="Z193" s="142" t="n">
        <f aca="false">((W193/1000+1)*0.0112372)/((W193/1000+1)*0.0112372+1)</f>
        <v>0.0108869889975928</v>
      </c>
      <c r="AA193" s="142" t="n">
        <f aca="false">IF(ISNUMBER(X193),((X193/1000+1)*0.0112372)/((X193/1000+1)*0.0112372+1),"")</f>
        <v>0.0236864549961338</v>
      </c>
      <c r="AB193" s="143" t="n">
        <f aca="false">IF(ISNUMBER(AA193),(Y193-Y185)/(AA193-Y185),"")</f>
        <v>0.890243324381655</v>
      </c>
      <c r="AC193" s="143" t="n">
        <f aca="false">IF(ISNUMBER(AB193),1-AB193,"")</f>
        <v>0.109756675618345</v>
      </c>
      <c r="AD193" s="144" t="n">
        <f aca="false">IF(ISNUMBER(AB193),AB193*T193,"")</f>
        <v>2.60199761870341</v>
      </c>
      <c r="AE193" s="144" t="n">
        <f aca="false">IF(ISNUMBER(AC193),AC193*T193,T193)</f>
        <v>0.320796124805653</v>
      </c>
      <c r="AF193" s="149" t="n">
        <f aca="false">IF(ISNUMBER(AD193),AE193-AE185,"")</f>
        <v>-0.175888434441719</v>
      </c>
      <c r="AG193" s="145" t="n">
        <f aca="false">IF(ISNUMBER(AD193),U193*AB193,"")</f>
        <v>124.895885697764</v>
      </c>
      <c r="AH193" s="146" t="n">
        <f aca="false">IF(ISNUMBER(AC193),AC193*U193,U193)</f>
        <v>15.3982139906714</v>
      </c>
      <c r="AI193" s="145" t="n">
        <f aca="false">AH193-AH185</f>
        <v>-8.44264485320252</v>
      </c>
      <c r="AJ193" s="103" t="s">
        <v>420</v>
      </c>
      <c r="AK193" s="136"/>
      <c r="AL193" s="102"/>
      <c r="AM193" s="102"/>
      <c r="AN193" s="147" t="s">
        <v>478</v>
      </c>
      <c r="AO193" s="145" t="n">
        <f aca="false">SUMIF($AN$5:$AN$1444,$AN193,AG$5:AG$1444)</f>
        <v>167.622746188013</v>
      </c>
      <c r="AP193" s="145" t="n">
        <f aca="false">SUMIF($AN$5:$AN$1444,$AN193,AH$5:AH$1444)</f>
        <v>52.2103451980679</v>
      </c>
      <c r="AQ193" s="145" t="n">
        <f aca="false">SUMIF($AN$5:$AN$1444,$AN193,AI$5:AI$1444)</f>
        <v>-20.534497773019</v>
      </c>
    </row>
    <row r="194" customFormat="false" ht="15" hidden="false" customHeight="false" outlineLevel="0" collapsed="false">
      <c r="A194" s="115" t="s">
        <v>318</v>
      </c>
      <c r="B194" s="0" t="s">
        <v>319</v>
      </c>
      <c r="C194" s="92" t="n">
        <f aca="false">C193</f>
        <v>2</v>
      </c>
      <c r="D194" s="90" t="n">
        <f aca="false">D193</f>
        <v>1</v>
      </c>
      <c r="E194" s="92" t="str">
        <f aca="false">E146</f>
        <v>PP</v>
      </c>
      <c r="F194" s="92" t="n">
        <f aca="false">F146</f>
        <v>2</v>
      </c>
      <c r="G194" s="130" t="s">
        <v>344</v>
      </c>
      <c r="H194" s="130" t="s">
        <v>334</v>
      </c>
      <c r="I194" s="130" t="n">
        <v>10</v>
      </c>
      <c r="J194" s="131" t="n">
        <v>41843</v>
      </c>
      <c r="K194" s="132" t="s">
        <v>432</v>
      </c>
      <c r="L194" s="131" t="n">
        <v>41845</v>
      </c>
      <c r="M194" s="108" t="s">
        <v>433</v>
      </c>
      <c r="N194" s="134" t="n">
        <v>43.7333333333333</v>
      </c>
      <c r="O194" s="134" t="n">
        <v>40</v>
      </c>
      <c r="P194" s="135" t="n">
        <v>0.0481666666666667</v>
      </c>
      <c r="Q194" s="134" t="n">
        <v>410.811276538461</v>
      </c>
      <c r="R194" s="134" t="n">
        <v>32085.7238646154</v>
      </c>
      <c r="S194" s="136" t="n">
        <f aca="false">R194-Q194</f>
        <v>31674.9125880769</v>
      </c>
      <c r="T194" s="137" t="n">
        <f aca="false">((S194/1000000)*(0.473-P194))*0.8/(0.08206*296)*1000000/(O194*N194)*12</f>
        <v>3.0402510549189</v>
      </c>
      <c r="U194" s="138" t="n">
        <f aca="false">IF(N194&lt;=48,T194* 48,T194* 72)</f>
        <v>145.932050636107</v>
      </c>
      <c r="V194" s="139" t="n">
        <v>1035.09677025238</v>
      </c>
      <c r="W194" s="150" t="n">
        <f aca="false">W146</f>
        <v>-20.5015371074412</v>
      </c>
      <c r="X194" s="141" t="n">
        <v>1159</v>
      </c>
      <c r="Y194" s="142" t="n">
        <f aca="false">((V194/1000+1)*0.0112372)/((V194/1000+1)*0.0112372+1)</f>
        <v>0.0223575004566305</v>
      </c>
      <c r="Z194" s="142" t="n">
        <f aca="false">((W194/1000+1)*0.0112372)/((W194/1000+1)*0.0112372+1)</f>
        <v>0.0108869889975928</v>
      </c>
      <c r="AA194" s="142" t="n">
        <f aca="false">IF(ISNUMBER(X194),((X194/1000+1)*0.0112372)/((X194/1000+1)*0.0112372+1),"")</f>
        <v>0.0236864549961338</v>
      </c>
      <c r="AB194" s="143" t="n">
        <f aca="false">IF(ISNUMBER(AA194),(Y194-Y186)/(AA194-Y186),"")</f>
        <v>0.89577211581644</v>
      </c>
      <c r="AC194" s="143" t="n">
        <f aca="false">IF(ISNUMBER(AB194),1-AB194,"")</f>
        <v>0.10422788418356</v>
      </c>
      <c r="AD194" s="144" t="n">
        <f aca="false">IF(ISNUMBER(AB194),AB194*T194,"")</f>
        <v>2.72337212007787</v>
      </c>
      <c r="AE194" s="144" t="n">
        <f aca="false">IF(ISNUMBER(AC194),AC194*T194,T194)</f>
        <v>0.316878934841034</v>
      </c>
      <c r="AF194" s="149" t="n">
        <f aca="false">IF(ISNUMBER(AD194),AE194-AE186,"")</f>
        <v>-0.139725684978687</v>
      </c>
      <c r="AG194" s="145" t="n">
        <f aca="false">IF(ISNUMBER(AD194),U194*AB194,"")</f>
        <v>130.721861763738</v>
      </c>
      <c r="AH194" s="146" t="n">
        <f aca="false">IF(ISNUMBER(AC194),AC194*U194,U194)</f>
        <v>15.2101888723696</v>
      </c>
      <c r="AI194" s="145" t="n">
        <f aca="false">AH194-AH186</f>
        <v>-6.70683287897699</v>
      </c>
      <c r="AJ194" s="103" t="s">
        <v>422</v>
      </c>
      <c r="AK194" s="136"/>
      <c r="AL194" s="102"/>
      <c r="AM194" s="102"/>
      <c r="AN194" s="147" t="s">
        <v>479</v>
      </c>
      <c r="AO194" s="145" t="n">
        <f aca="false">SUMIF($AN$5:$AN$1444,$AN194,AG$5:AG$1444)</f>
        <v>177.393227749841</v>
      </c>
      <c r="AP194" s="145" t="n">
        <f aca="false">SUMIF($AN$5:$AN$1444,$AN194,AH$5:AH$1444)</f>
        <v>58.0844301098501</v>
      </c>
      <c r="AQ194" s="145" t="n">
        <f aca="false">SUMIF($AN$5:$AN$1444,$AN194,AI$5:AI$1444)</f>
        <v>-12.4579921163896</v>
      </c>
    </row>
    <row r="195" customFormat="false" ht="15" hidden="false" customHeight="false" outlineLevel="0" collapsed="false">
      <c r="A195" s="115" t="s">
        <v>318</v>
      </c>
      <c r="B195" s="0" t="s">
        <v>319</v>
      </c>
      <c r="C195" s="92" t="n">
        <f aca="false">C194</f>
        <v>2</v>
      </c>
      <c r="D195" s="90" t="n">
        <f aca="false">D194</f>
        <v>1</v>
      </c>
      <c r="E195" s="92" t="str">
        <f aca="false">E147</f>
        <v>PP</v>
      </c>
      <c r="F195" s="92" t="n">
        <f aca="false">F147</f>
        <v>3</v>
      </c>
      <c r="G195" s="130" t="s">
        <v>344</v>
      </c>
      <c r="H195" s="130" t="s">
        <v>334</v>
      </c>
      <c r="I195" s="130" t="n">
        <v>10</v>
      </c>
      <c r="J195" s="131" t="n">
        <v>41843</v>
      </c>
      <c r="K195" s="132" t="s">
        <v>432</v>
      </c>
      <c r="L195" s="131" t="n">
        <v>41845</v>
      </c>
      <c r="M195" s="108" t="s">
        <v>433</v>
      </c>
      <c r="N195" s="134" t="n">
        <v>43.7333333333333</v>
      </c>
      <c r="O195" s="134" t="n">
        <v>40</v>
      </c>
      <c r="P195" s="135" t="n">
        <v>0.0481666666666667</v>
      </c>
      <c r="Q195" s="134" t="n">
        <v>410.811276538461</v>
      </c>
      <c r="R195" s="134" t="n">
        <v>31720.5782646154</v>
      </c>
      <c r="S195" s="136" t="n">
        <f aca="false">R195-Q195</f>
        <v>31309.7669880769</v>
      </c>
      <c r="T195" s="137" t="n">
        <f aca="false">((S195/1000000)*(0.473-P195))*0.8/(0.08206*296)*1000000/(O195*N195)*12</f>
        <v>3.00520330877242</v>
      </c>
      <c r="U195" s="138" t="n">
        <f aca="false">IF(N195&lt;=48,T195* 48,T195* 72)</f>
        <v>144.249758821076</v>
      </c>
      <c r="V195" s="139" t="n">
        <v>1092.80945267598</v>
      </c>
      <c r="W195" s="150" t="n">
        <f aca="false">W147</f>
        <v>-20.5015371074412</v>
      </c>
      <c r="X195" s="141" t="n">
        <v>1159</v>
      </c>
      <c r="Y195" s="142" t="n">
        <f aca="false">((V195/1000+1)*0.0112372)/((V195/1000+1)*0.0112372+1)</f>
        <v>0.0229769618542422</v>
      </c>
      <c r="Z195" s="142" t="n">
        <f aca="false">((W195/1000+1)*0.0112372)/((W195/1000+1)*0.0112372+1)</f>
        <v>0.0108869889975928</v>
      </c>
      <c r="AA195" s="142" t="n">
        <f aca="false">IF(ISNUMBER(X195),((X195/1000+1)*0.0112372)/((X195/1000+1)*0.0112372+1),"")</f>
        <v>0.0236864549961338</v>
      </c>
      <c r="AB195" s="143" t="n">
        <f aca="false">IF(ISNUMBER(AA195),(Y195-Y187)/(AA195-Y187),"")</f>
        <v>0.944572289670214</v>
      </c>
      <c r="AC195" s="143" t="n">
        <f aca="false">IF(ISNUMBER(AB195),1-AB195,"")</f>
        <v>0.0554277103297856</v>
      </c>
      <c r="AD195" s="144" t="n">
        <f aca="false">IF(ISNUMBER(AB195),AB195*T195,"")</f>
        <v>2.83863177029166</v>
      </c>
      <c r="AE195" s="144" t="n">
        <f aca="false">IF(ISNUMBER(AC195),AC195*T195,T195)</f>
        <v>0.166571538480751</v>
      </c>
      <c r="AF195" s="149" t="n">
        <f aca="false">IF(ISNUMBER(AD195),AE195-AE187,"")</f>
        <v>-0.18516217335944</v>
      </c>
      <c r="AG195" s="145" t="n">
        <f aca="false">IF(ISNUMBER(AD195),U195*AB195,"")</f>
        <v>136.254324974</v>
      </c>
      <c r="AH195" s="146" t="n">
        <f aca="false">IF(ISNUMBER(AC195),AC195*U195,U195)</f>
        <v>7.99543384707603</v>
      </c>
      <c r="AI195" s="145" t="n">
        <f aca="false">AH195-AH187</f>
        <v>-8.88778432125311</v>
      </c>
      <c r="AJ195" s="103" t="s">
        <v>424</v>
      </c>
      <c r="AK195" s="136"/>
      <c r="AL195" s="102"/>
      <c r="AM195" s="102"/>
      <c r="AN195" s="147" t="s">
        <v>480</v>
      </c>
      <c r="AO195" s="145" t="n">
        <f aca="false">SUMIF($AN$5:$AN$1444,$AN195,AG$5:AG$1444)</f>
        <v>189.225511768716</v>
      </c>
      <c r="AP195" s="145" t="n">
        <f aca="false">SUMIF($AN$5:$AN$1444,$AN195,AH$5:AH$1444)</f>
        <v>37.9376469453366</v>
      </c>
      <c r="AQ195" s="145" t="n">
        <f aca="false">SUMIF($AN$5:$AN$1444,$AN195,AI$5:AI$1444)</f>
        <v>-17.7032817423608</v>
      </c>
    </row>
    <row r="196" customFormat="false" ht="15" hidden="false" customHeight="false" outlineLevel="0" collapsed="false">
      <c r="A196" s="115" t="s">
        <v>318</v>
      </c>
      <c r="B196" s="0" t="s">
        <v>319</v>
      </c>
      <c r="C196" s="92" t="n">
        <f aca="false">C195</f>
        <v>2</v>
      </c>
      <c r="D196" s="90" t="n">
        <f aca="false">D195</f>
        <v>1</v>
      </c>
      <c r="E196" s="92" t="str">
        <f aca="false">E148</f>
        <v>PP</v>
      </c>
      <c r="F196" s="92" t="n">
        <f aca="false">F148</f>
        <v>4</v>
      </c>
      <c r="G196" s="130" t="s">
        <v>344</v>
      </c>
      <c r="H196" s="130" t="s">
        <v>334</v>
      </c>
      <c r="I196" s="130" t="n">
        <v>10</v>
      </c>
      <c r="J196" s="131" t="n">
        <v>41843</v>
      </c>
      <c r="K196" s="132" t="s">
        <v>432</v>
      </c>
      <c r="L196" s="131" t="n">
        <v>41845</v>
      </c>
      <c r="M196" s="108" t="s">
        <v>433</v>
      </c>
      <c r="N196" s="134" t="n">
        <v>43.7333333333333</v>
      </c>
      <c r="O196" s="134" t="n">
        <v>40</v>
      </c>
      <c r="P196" s="135" t="n">
        <v>0.0481666666666667</v>
      </c>
      <c r="Q196" s="134" t="n">
        <v>410.811276538461</v>
      </c>
      <c r="R196" s="134" t="n">
        <v>30385.8230646154</v>
      </c>
      <c r="S196" s="136" t="n">
        <f aca="false">R196-Q196</f>
        <v>29975.0117880769</v>
      </c>
      <c r="T196" s="137" t="n">
        <f aca="false">((S196/1000000)*(0.473-P196))*0.8/(0.08206*296)*1000000/(O196*N196)*12</f>
        <v>2.87708958806128</v>
      </c>
      <c r="U196" s="138" t="n">
        <f aca="false">IF(N196&lt;=48,T196* 48,T196* 72)</f>
        <v>138.100300226942</v>
      </c>
      <c r="V196" s="139" t="n">
        <v>1082.97166600605</v>
      </c>
      <c r="W196" s="150" t="n">
        <f aca="false">W148</f>
        <v>-20.5015371074412</v>
      </c>
      <c r="X196" s="141" t="n">
        <v>1159</v>
      </c>
      <c r="Y196" s="142" t="n">
        <f aca="false">((V196/1000+1)*0.0112372)/((V196/1000+1)*0.0112372+1)</f>
        <v>0.0228714230837269</v>
      </c>
      <c r="Z196" s="142" t="n">
        <f aca="false">((W196/1000+1)*0.0112372)/((W196/1000+1)*0.0112372+1)</f>
        <v>0.0108869889975928</v>
      </c>
      <c r="AA196" s="142" t="n">
        <f aca="false">IF(ISNUMBER(X196),((X196/1000+1)*0.0112372)/((X196/1000+1)*0.0112372+1),"")</f>
        <v>0.0236864549961338</v>
      </c>
      <c r="AB196" s="143" t="n">
        <f aca="false">IF(ISNUMBER(AA196),(Y196-Y188)/(AA196-Y188),"")</f>
        <v>0.936189466354253</v>
      </c>
      <c r="AC196" s="143" t="n">
        <f aca="false">IF(ISNUMBER(AB196),1-AB196,"")</f>
        <v>0.0638105336457473</v>
      </c>
      <c r="AD196" s="144" t="n">
        <f aca="false">IF(ISNUMBER(AB196),AB196*T196,"")</f>
        <v>2.69350096610047</v>
      </c>
      <c r="AE196" s="144" t="n">
        <f aca="false">IF(ISNUMBER(AC196),AC196*T196,T196)</f>
        <v>0.183588621960814</v>
      </c>
      <c r="AF196" s="149" t="n">
        <f aca="false">IF(ISNUMBER(AD196),AE196-AE188,"")</f>
        <v>-0.167742514416883</v>
      </c>
      <c r="AG196" s="145" t="n">
        <f aca="false">IF(ISNUMBER(AD196),U196*AB196,"")</f>
        <v>129.288046372822</v>
      </c>
      <c r="AH196" s="146" t="n">
        <f aca="false">IF(ISNUMBER(AC196),AC196*U196,U196)</f>
        <v>8.81225385411905</v>
      </c>
      <c r="AI196" s="145" t="n">
        <f aca="false">AH196-AH188</f>
        <v>-8.05164069201039</v>
      </c>
      <c r="AJ196" s="103" t="s">
        <v>426</v>
      </c>
      <c r="AK196" s="136"/>
      <c r="AL196" s="102"/>
      <c r="AM196" s="102"/>
      <c r="AN196" s="147" t="s">
        <v>481</v>
      </c>
      <c r="AO196" s="145" t="n">
        <f aca="false">SUMIF($AN$5:$AN$1444,$AN196,AG$5:AG$1444)</f>
        <v>180.879061710842</v>
      </c>
      <c r="AP196" s="145" t="n">
        <f aca="false">SUMIF($AN$5:$AN$1444,$AN196,AH$5:AH$1444)</f>
        <v>40.4525407105761</v>
      </c>
      <c r="AQ196" s="145" t="n">
        <f aca="false">SUMIF($AN$5:$AN$1444,$AN196,AI$5:AI$1444)</f>
        <v>-16.2327244533196</v>
      </c>
    </row>
    <row r="197" customFormat="false" ht="15" hidden="false" customHeight="false" outlineLevel="0" collapsed="false">
      <c r="A197" s="115" t="s">
        <v>318</v>
      </c>
      <c r="B197" s="0" t="s">
        <v>319</v>
      </c>
      <c r="C197" s="92" t="n">
        <f aca="false">C53+1</f>
        <v>2</v>
      </c>
      <c r="D197" s="92" t="n">
        <f aca="false">D53</f>
        <v>2</v>
      </c>
      <c r="E197" s="92" t="str">
        <f aca="false">E149</f>
        <v>GL</v>
      </c>
      <c r="F197" s="92" t="n">
        <f aca="false">F149</f>
        <v>1</v>
      </c>
      <c r="G197" s="130" t="s">
        <v>321</v>
      </c>
      <c r="H197" s="130" t="s">
        <v>322</v>
      </c>
      <c r="I197" s="130" t="s">
        <v>322</v>
      </c>
      <c r="J197" s="131" t="n">
        <v>41845</v>
      </c>
      <c r="K197" s="108" t="s">
        <v>482</v>
      </c>
      <c r="L197" s="131" t="n">
        <v>41848</v>
      </c>
      <c r="M197" s="132" t="s">
        <v>483</v>
      </c>
      <c r="N197" s="151" t="n">
        <v>70.8666666666667</v>
      </c>
      <c r="O197" s="134" t="n">
        <v>40</v>
      </c>
      <c r="P197" s="135" t="n">
        <v>0.0514166666666667</v>
      </c>
      <c r="Q197" s="134" t="n">
        <v>494.073407692308</v>
      </c>
      <c r="R197" s="134" t="n">
        <v>11573.7044930769</v>
      </c>
      <c r="S197" s="136" t="n">
        <f aca="false">R197-Q197</f>
        <v>11079.6310853846</v>
      </c>
      <c r="T197" s="137" t="n">
        <f aca="false">((S197/1000000)*(0.473-P197))*0.8/(0.08206*296)*1000000/(O197*N197)*12</f>
        <v>0.651260511523308</v>
      </c>
      <c r="U197" s="138" t="n">
        <f aca="false">IF(N197&lt;=48,T197* 48,T197* 72)</f>
        <v>46.8907568296782</v>
      </c>
      <c r="V197" s="139" t="n">
        <v>-12.5826984618426</v>
      </c>
      <c r="W197" s="150" t="n">
        <f aca="false">W149</f>
        <v>-18.16875699075</v>
      </c>
      <c r="X197" s="141" t="s">
        <v>106</v>
      </c>
      <c r="Y197" s="142" t="n">
        <f aca="false">((V197/1000+1)*0.0112372)/((V197/1000+1)*0.0112372+1)</f>
        <v>0.0109740398865105</v>
      </c>
      <c r="Z197" s="142" t="n">
        <f aca="false">((W197/1000+1)*0.0112372)/((W197/1000+1)*0.0112372+1)</f>
        <v>0.0109126345751666</v>
      </c>
      <c r="AA197" s="142" t="str">
        <f aca="false">IF(ISNUMBER(X197),((X197/1000+1)*0.0112372)/((X197/1000+1)*0.0112372+1),"")</f>
        <v/>
      </c>
      <c r="AB197" s="143" t="str">
        <f aca="false">IF(ISNUMBER(AA197),(Y197-Z197)/(AA197-Z197),"")</f>
        <v/>
      </c>
      <c r="AC197" s="143" t="str">
        <f aca="false">IF(ISNUMBER(AB197),1-AB197,"")</f>
        <v/>
      </c>
      <c r="AD197" s="144" t="str">
        <f aca="false">IF(ISNUMBER(AB197),AB197*T197,"")</f>
        <v/>
      </c>
      <c r="AE197" s="144" t="n">
        <f aca="false">IF(ISNUMBER(AC197),AC197*T197,T197)</f>
        <v>0.651260511523308</v>
      </c>
      <c r="AF197" s="102"/>
      <c r="AG197" s="145" t="str">
        <f aca="false">IF(ISNUMBER(AD197),U197*AB197,"")</f>
        <v/>
      </c>
      <c r="AH197" s="146" t="n">
        <f aca="false">IF(ISNUMBER(AC197),AC197*U197,U197)</f>
        <v>46.8907568296782</v>
      </c>
      <c r="AI197" s="102"/>
      <c r="AJ197" s="103" t="s">
        <v>325</v>
      </c>
      <c r="AK197" s="136"/>
      <c r="AL197" s="102"/>
      <c r="AM197" s="102"/>
      <c r="AN197" s="147" t="s">
        <v>434</v>
      </c>
    </row>
    <row r="198" customFormat="false" ht="15" hidden="false" customHeight="false" outlineLevel="0" collapsed="false">
      <c r="A198" s="115" t="s">
        <v>318</v>
      </c>
      <c r="B198" s="0" t="s">
        <v>319</v>
      </c>
      <c r="C198" s="92" t="n">
        <f aca="false">C197</f>
        <v>2</v>
      </c>
      <c r="D198" s="90" t="n">
        <f aca="false">D197</f>
        <v>2</v>
      </c>
      <c r="E198" s="92" t="str">
        <f aca="false">E150</f>
        <v>GL</v>
      </c>
      <c r="F198" s="92" t="n">
        <f aca="false">F150</f>
        <v>2</v>
      </c>
      <c r="G198" s="130" t="s">
        <v>321</v>
      </c>
      <c r="H198" s="130" t="s">
        <v>322</v>
      </c>
      <c r="I198" s="130" t="s">
        <v>322</v>
      </c>
      <c r="J198" s="131" t="n">
        <v>41845</v>
      </c>
      <c r="K198" s="108" t="s">
        <v>482</v>
      </c>
      <c r="L198" s="131" t="n">
        <v>41848</v>
      </c>
      <c r="M198" s="132" t="s">
        <v>483</v>
      </c>
      <c r="N198" s="134" t="n">
        <v>70.8666666666667</v>
      </c>
      <c r="O198" s="134" t="n">
        <v>40</v>
      </c>
      <c r="P198" s="135" t="n">
        <v>0.0514166666666667</v>
      </c>
      <c r="Q198" s="134" t="n">
        <v>494.073407692308</v>
      </c>
      <c r="R198" s="134" t="n">
        <v>9716.41409307692</v>
      </c>
      <c r="S198" s="136" t="n">
        <f aca="false">R198-Q198</f>
        <v>9222.34068538462</v>
      </c>
      <c r="T198" s="137" t="n">
        <f aca="false">((S198/1000000)*(0.473-P198))*0.8/(0.08206*296)*1000000/(O198*N198)*12</f>
        <v>0.542089015953667</v>
      </c>
      <c r="U198" s="138" t="n">
        <f aca="false">IF(N198&lt;=48,T198* 48,T198* 72)</f>
        <v>39.030409148664</v>
      </c>
      <c r="V198" s="139" t="n">
        <v>-17.0302936396023</v>
      </c>
      <c r="W198" s="150" t="n">
        <f aca="false">W150</f>
        <v>-18.16875699075</v>
      </c>
      <c r="X198" s="141" t="s">
        <v>106</v>
      </c>
      <c r="Y198" s="142" t="n">
        <f aca="false">((V198/1000+1)*0.0112372)/((V198/1000+1)*0.0112372+1)</f>
        <v>0.0109251498669203</v>
      </c>
      <c r="Z198" s="142" t="n">
        <f aca="false">((W198/1000+1)*0.0112372)/((W198/1000+1)*0.0112372+1)</f>
        <v>0.0109126345751666</v>
      </c>
      <c r="AA198" s="142" t="str">
        <f aca="false">IF(ISNUMBER(X198),((X198/1000+1)*0.0112372)/((X198/1000+1)*0.0112372+1),"")</f>
        <v/>
      </c>
      <c r="AB198" s="143" t="str">
        <f aca="false">IF(ISNUMBER(AA198),(Y198-Z198)/(AA198-Z198),"")</f>
        <v/>
      </c>
      <c r="AC198" s="143" t="str">
        <f aca="false">IF(ISNUMBER(AB198),1-AB198,"")</f>
        <v/>
      </c>
      <c r="AD198" s="144" t="str">
        <f aca="false">IF(ISNUMBER(AB198),AB198*T198,"")</f>
        <v/>
      </c>
      <c r="AE198" s="144" t="n">
        <f aca="false">IF(ISNUMBER(AC198),AC198*T198,T198)</f>
        <v>0.542089015953667</v>
      </c>
      <c r="AF198" s="102"/>
      <c r="AG198" s="145" t="str">
        <f aca="false">IF(ISNUMBER(AD198),U198*AB198,"")</f>
        <v/>
      </c>
      <c r="AH198" s="146" t="n">
        <f aca="false">IF(ISNUMBER(AC198),AC198*U198,U198)</f>
        <v>39.030409148664</v>
      </c>
      <c r="AI198" s="102"/>
      <c r="AJ198" s="103" t="s">
        <v>327</v>
      </c>
      <c r="AK198" s="136"/>
      <c r="AL198" s="102"/>
      <c r="AM198" s="102"/>
      <c r="AN198" s="147" t="s">
        <v>435</v>
      </c>
    </row>
    <row r="199" customFormat="false" ht="15" hidden="false" customHeight="false" outlineLevel="0" collapsed="false">
      <c r="A199" s="115" t="s">
        <v>318</v>
      </c>
      <c r="B199" s="0" t="s">
        <v>319</v>
      </c>
      <c r="C199" s="92" t="n">
        <f aca="false">C198</f>
        <v>2</v>
      </c>
      <c r="D199" s="90" t="n">
        <f aca="false">D198</f>
        <v>2</v>
      </c>
      <c r="E199" s="92" t="str">
        <f aca="false">E151</f>
        <v>GL</v>
      </c>
      <c r="F199" s="92" t="n">
        <f aca="false">F151</f>
        <v>3</v>
      </c>
      <c r="G199" s="130" t="s">
        <v>321</v>
      </c>
      <c r="H199" s="130" t="s">
        <v>322</v>
      </c>
      <c r="I199" s="130" t="s">
        <v>322</v>
      </c>
      <c r="J199" s="131" t="n">
        <v>41845</v>
      </c>
      <c r="K199" s="108" t="s">
        <v>482</v>
      </c>
      <c r="L199" s="131" t="n">
        <v>41848</v>
      </c>
      <c r="M199" s="132" t="s">
        <v>483</v>
      </c>
      <c r="N199" s="134" t="n">
        <v>70.8666666666667</v>
      </c>
      <c r="O199" s="134" t="n">
        <v>40</v>
      </c>
      <c r="P199" s="135" t="n">
        <v>0.0514166666666667</v>
      </c>
      <c r="Q199" s="134" t="n">
        <v>494.073407692308</v>
      </c>
      <c r="R199" s="134" t="n">
        <v>8970.13849307692</v>
      </c>
      <c r="S199" s="136" t="n">
        <f aca="false">R199-Q199</f>
        <v>8476.06508538462</v>
      </c>
      <c r="T199" s="137" t="n">
        <f aca="false">((S199/1000000)*(0.473-P199))*0.8/(0.08206*296)*1000000/(O199*N199)*12</f>
        <v>0.498222949904366</v>
      </c>
      <c r="U199" s="138" t="n">
        <f aca="false">IF(N199&lt;=48,T199* 48,T199* 72)</f>
        <v>35.8720523931144</v>
      </c>
      <c r="V199" s="139" t="n">
        <v>-17.103984650153</v>
      </c>
      <c r="W199" s="150" t="n">
        <f aca="false">W151</f>
        <v>-18.16875699075</v>
      </c>
      <c r="X199" s="141" t="s">
        <v>106</v>
      </c>
      <c r="Y199" s="142" t="n">
        <f aca="false">((V199/1000+1)*0.0112372)/((V199/1000+1)*0.0112372+1)</f>
        <v>0.0109243397806041</v>
      </c>
      <c r="Z199" s="142" t="n">
        <f aca="false">((W199/1000+1)*0.0112372)/((W199/1000+1)*0.0112372+1)</f>
        <v>0.0109126345751666</v>
      </c>
      <c r="AA199" s="142" t="str">
        <f aca="false">IF(ISNUMBER(X199),((X199/1000+1)*0.0112372)/((X199/1000+1)*0.0112372+1),"")</f>
        <v/>
      </c>
      <c r="AB199" s="143" t="str">
        <f aca="false">IF(ISNUMBER(AA199),(Y199-Z199)/(AA199-Z199),"")</f>
        <v/>
      </c>
      <c r="AC199" s="143" t="str">
        <f aca="false">IF(ISNUMBER(AB199),1-AB199,"")</f>
        <v/>
      </c>
      <c r="AD199" s="144" t="str">
        <f aca="false">IF(ISNUMBER(AB199),AB199*T199,"")</f>
        <v/>
      </c>
      <c r="AE199" s="144" t="n">
        <f aca="false">IF(ISNUMBER(AC199),AC199*T199,T199)</f>
        <v>0.498222949904366</v>
      </c>
      <c r="AF199" s="102"/>
      <c r="AG199" s="145" t="str">
        <f aca="false">IF(ISNUMBER(AD199),U199*AB199,"")</f>
        <v/>
      </c>
      <c r="AH199" s="146" t="n">
        <f aca="false">IF(ISNUMBER(AC199),AC199*U199,U199)</f>
        <v>35.8720523931144</v>
      </c>
      <c r="AI199" s="102"/>
      <c r="AJ199" s="103" t="s">
        <v>329</v>
      </c>
      <c r="AK199" s="136"/>
      <c r="AL199" s="102"/>
      <c r="AM199" s="102"/>
      <c r="AN199" s="147" t="s">
        <v>436</v>
      </c>
    </row>
    <row r="200" customFormat="false" ht="15" hidden="false" customHeight="false" outlineLevel="0" collapsed="false">
      <c r="A200" s="115" t="s">
        <v>318</v>
      </c>
      <c r="B200" s="0" t="s">
        <v>319</v>
      </c>
      <c r="C200" s="92" t="n">
        <f aca="false">C199</f>
        <v>2</v>
      </c>
      <c r="D200" s="90" t="n">
        <f aca="false">D199</f>
        <v>2</v>
      </c>
      <c r="E200" s="92" t="str">
        <f aca="false">E152</f>
        <v>GL</v>
      </c>
      <c r="F200" s="92" t="n">
        <f aca="false">F152</f>
        <v>4</v>
      </c>
      <c r="G200" s="130" t="s">
        <v>321</v>
      </c>
      <c r="H200" s="130" t="s">
        <v>322</v>
      </c>
      <c r="I200" s="130" t="s">
        <v>322</v>
      </c>
      <c r="J200" s="131" t="n">
        <v>41845</v>
      </c>
      <c r="K200" s="108" t="s">
        <v>482</v>
      </c>
      <c r="L200" s="131" t="n">
        <v>41848</v>
      </c>
      <c r="M200" s="132" t="s">
        <v>483</v>
      </c>
      <c r="N200" s="134" t="n">
        <v>70.8666666666667</v>
      </c>
      <c r="O200" s="134" t="n">
        <v>40</v>
      </c>
      <c r="P200" s="135" t="n">
        <v>0.0514166666666667</v>
      </c>
      <c r="Q200" s="134" t="n">
        <v>494.073407692308</v>
      </c>
      <c r="R200" s="134" t="n">
        <v>9391.26829307692</v>
      </c>
      <c r="S200" s="136" t="n">
        <f aca="false">R200-Q200</f>
        <v>8897.19488538461</v>
      </c>
      <c r="T200" s="137" t="n">
        <f aca="false">((S200/1000000)*(0.473-P200))*0.8/(0.08206*296)*1000000/(O200*N200)*12</f>
        <v>0.522976951806785</v>
      </c>
      <c r="U200" s="138" t="n">
        <f aca="false">IF(N200&lt;=48,T200* 48,T200* 72)</f>
        <v>37.6543405300885</v>
      </c>
      <c r="V200" s="139" t="n">
        <v>-16.4749030550274</v>
      </c>
      <c r="W200" s="150" t="n">
        <f aca="false">W152</f>
        <v>-18.16875699075</v>
      </c>
      <c r="X200" s="141" t="s">
        <v>106</v>
      </c>
      <c r="Y200" s="142" t="n">
        <f aca="false">((V200/1000+1)*0.0112372)/((V200/1000+1)*0.0112372+1)</f>
        <v>0.0109312552407458</v>
      </c>
      <c r="Z200" s="142" t="n">
        <f aca="false">((W200/1000+1)*0.0112372)/((W200/1000+1)*0.0112372+1)</f>
        <v>0.0109126345751666</v>
      </c>
      <c r="AA200" s="142" t="str">
        <f aca="false">IF(ISNUMBER(X200),((X200/1000+1)*0.0112372)/((X200/1000+1)*0.0112372+1),"")</f>
        <v/>
      </c>
      <c r="AB200" s="143" t="str">
        <f aca="false">IF(ISNUMBER(AA200),(Y200-Z200)/(AA200-Z200),"")</f>
        <v/>
      </c>
      <c r="AC200" s="143" t="str">
        <f aca="false">IF(ISNUMBER(AB200),1-AB200,"")</f>
        <v/>
      </c>
      <c r="AD200" s="144" t="str">
        <f aca="false">IF(ISNUMBER(AB200),AB200*T200,"")</f>
        <v/>
      </c>
      <c r="AE200" s="144" t="n">
        <f aca="false">IF(ISNUMBER(AC200),AC200*T200,T200)</f>
        <v>0.522976951806785</v>
      </c>
      <c r="AF200" s="102"/>
      <c r="AG200" s="145" t="str">
        <f aca="false">IF(ISNUMBER(AD200),U200*AB200,"")</f>
        <v/>
      </c>
      <c r="AH200" s="146" t="n">
        <f aca="false">IF(ISNUMBER(AC200),AC200*U200,U200)</f>
        <v>37.6543405300885</v>
      </c>
      <c r="AI200" s="102"/>
      <c r="AJ200" s="103" t="s">
        <v>331</v>
      </c>
      <c r="AK200" s="136"/>
      <c r="AL200" s="102"/>
      <c r="AM200" s="102"/>
      <c r="AN200" s="147" t="s">
        <v>437</v>
      </c>
    </row>
    <row r="201" customFormat="false" ht="15" hidden="false" customHeight="false" outlineLevel="0" collapsed="false">
      <c r="A201" s="115" t="s">
        <v>318</v>
      </c>
      <c r="B201" s="0" t="s">
        <v>319</v>
      </c>
      <c r="C201" s="92" t="n">
        <f aca="false">C200</f>
        <v>2</v>
      </c>
      <c r="D201" s="90" t="n">
        <f aca="false">D200</f>
        <v>2</v>
      </c>
      <c r="E201" s="92" t="str">
        <f aca="false">E153</f>
        <v>GL</v>
      </c>
      <c r="F201" s="92" t="n">
        <f aca="false">F153</f>
        <v>1</v>
      </c>
      <c r="G201" s="130" t="s">
        <v>333</v>
      </c>
      <c r="H201" s="130" t="s">
        <v>334</v>
      </c>
      <c r="I201" s="148" t="s">
        <v>335</v>
      </c>
      <c r="J201" s="131" t="n">
        <v>41845</v>
      </c>
      <c r="K201" s="108" t="s">
        <v>482</v>
      </c>
      <c r="L201" s="131" t="n">
        <v>41848</v>
      </c>
      <c r="M201" s="132" t="s">
        <v>483</v>
      </c>
      <c r="N201" s="134" t="n">
        <v>70.8666666666667</v>
      </c>
      <c r="O201" s="134" t="n">
        <v>40</v>
      </c>
      <c r="P201" s="135" t="n">
        <v>0.0514166666666667</v>
      </c>
      <c r="Q201" s="134" t="n">
        <v>494.073407692308</v>
      </c>
      <c r="R201" s="134" t="n">
        <v>19955.5072930769</v>
      </c>
      <c r="S201" s="136" t="n">
        <f aca="false">R201-Q201</f>
        <v>19461.4338853846</v>
      </c>
      <c r="T201" s="137" t="n">
        <f aca="false">((S201/1000000)*(0.473-P201))*0.8/(0.08206*296)*1000000/(O201*N201)*12</f>
        <v>1.14394272602558</v>
      </c>
      <c r="U201" s="138" t="n">
        <f aca="false">IF(N201&lt;=48,T201* 48,T201* 72)</f>
        <v>82.3638762738417</v>
      </c>
      <c r="V201" s="139" t="n">
        <v>527.501385644082</v>
      </c>
      <c r="W201" s="150" t="n">
        <f aca="false">W153</f>
        <v>-18.16875699075</v>
      </c>
      <c r="X201" s="141" t="n">
        <v>1159</v>
      </c>
      <c r="Y201" s="142" t="n">
        <f aca="false">((V201/1000+1)*0.0112372)/((V201/1000+1)*0.0112372+1)</f>
        <v>0.0168751788499476</v>
      </c>
      <c r="Z201" s="142" t="n">
        <f aca="false">((W201/1000+1)*0.0112372)/((W201/1000+1)*0.0112372+1)</f>
        <v>0.0109126345751666</v>
      </c>
      <c r="AA201" s="142" t="n">
        <f aca="false">IF(ISNUMBER(X201),((X201/1000+1)*0.0112372)/((X201/1000+1)*0.0112372+1),"")</f>
        <v>0.0236864549961338</v>
      </c>
      <c r="AB201" s="143" t="n">
        <f aca="false">IF(ISNUMBER(AA201),(Y201-Y197)/(AA201-Y197),"")</f>
        <v>0.464202821615694</v>
      </c>
      <c r="AC201" s="143" t="n">
        <f aca="false">IF(ISNUMBER(AB201),1-AB201,"")</f>
        <v>0.535797178384306</v>
      </c>
      <c r="AD201" s="144" t="n">
        <f aca="false">IF(ISNUMBER(AB201),AB201*T201,"")</f>
        <v>0.531021441187823</v>
      </c>
      <c r="AE201" s="144" t="n">
        <f aca="false">IF(ISNUMBER(AC201),AC201*T201,T201)</f>
        <v>0.612921284837757</v>
      </c>
      <c r="AF201" s="149" t="n">
        <f aca="false">IF(ISNUMBER(AD201),AE201-AE197,"")</f>
        <v>-0.0383392266855513</v>
      </c>
      <c r="AG201" s="145" t="n">
        <f aca="false">IF(ISNUMBER(AD201),U201*AB201,"")</f>
        <v>38.2335437655233</v>
      </c>
      <c r="AH201" s="146" t="n">
        <f aca="false">IF(ISNUMBER(AC201),AC201*U201,U201)</f>
        <v>44.1303325083185</v>
      </c>
      <c r="AI201" s="145" t="n">
        <f aca="false">AH201-AH197</f>
        <v>-2.76042432135969</v>
      </c>
      <c r="AJ201" s="103" t="s">
        <v>336</v>
      </c>
      <c r="AK201" s="136"/>
      <c r="AL201" s="102"/>
      <c r="AM201" s="102"/>
      <c r="AN201" s="147" t="s">
        <v>438</v>
      </c>
    </row>
    <row r="202" customFormat="false" ht="15" hidden="false" customHeight="false" outlineLevel="0" collapsed="false">
      <c r="A202" s="115" t="s">
        <v>318</v>
      </c>
      <c r="B202" s="0" t="s">
        <v>319</v>
      </c>
      <c r="C202" s="92" t="n">
        <f aca="false">C201</f>
        <v>2</v>
      </c>
      <c r="D202" s="90" t="n">
        <f aca="false">D201</f>
        <v>2</v>
      </c>
      <c r="E202" s="92" t="str">
        <f aca="false">E154</f>
        <v>GL</v>
      </c>
      <c r="F202" s="92" t="n">
        <f aca="false">F154</f>
        <v>2</v>
      </c>
      <c r="G202" s="130" t="s">
        <v>333</v>
      </c>
      <c r="H202" s="130" t="s">
        <v>334</v>
      </c>
      <c r="I202" s="148" t="s">
        <v>335</v>
      </c>
      <c r="J202" s="131" t="n">
        <v>41845</v>
      </c>
      <c r="K202" s="108" t="s">
        <v>482</v>
      </c>
      <c r="L202" s="131" t="n">
        <v>41848</v>
      </c>
      <c r="M202" s="132" t="s">
        <v>483</v>
      </c>
      <c r="N202" s="134" t="n">
        <v>70.8666666666667</v>
      </c>
      <c r="O202" s="134" t="n">
        <v>40</v>
      </c>
      <c r="P202" s="135" t="n">
        <v>0.0514166666666667</v>
      </c>
      <c r="Q202" s="134" t="n">
        <v>494.073407692308</v>
      </c>
      <c r="R202" s="134" t="n">
        <v>19593.1676930769</v>
      </c>
      <c r="S202" s="136" t="n">
        <f aca="false">R202-Q202</f>
        <v>19099.0942853846</v>
      </c>
      <c r="T202" s="137" t="n">
        <f aca="false">((S202/1000000)*(0.473-P202))*0.8/(0.08206*296)*1000000/(O202*N202)*12</f>
        <v>1.12264441099843</v>
      </c>
      <c r="U202" s="138" t="n">
        <f aca="false">IF(N202&lt;=48,T202* 48,T202* 72)</f>
        <v>80.8303975918868</v>
      </c>
      <c r="V202" s="139" t="n">
        <v>492.017057789748</v>
      </c>
      <c r="W202" s="150" t="n">
        <f aca="false">W154</f>
        <v>-18.16875699075</v>
      </c>
      <c r="X202" s="141" t="n">
        <v>1159</v>
      </c>
      <c r="Y202" s="142" t="n">
        <f aca="false">((V202/1000+1)*0.0112372)/((V202/1000+1)*0.0112372+1)</f>
        <v>0.0164896274368156</v>
      </c>
      <c r="Z202" s="142" t="n">
        <f aca="false">((W202/1000+1)*0.0112372)/((W202/1000+1)*0.0112372+1)</f>
        <v>0.0109126345751666</v>
      </c>
      <c r="AA202" s="142" t="n">
        <f aca="false">IF(ISNUMBER(X202),((X202/1000+1)*0.0112372)/((X202/1000+1)*0.0112372+1),"")</f>
        <v>0.0236864549961338</v>
      </c>
      <c r="AB202" s="143" t="n">
        <f aca="false">IF(ISNUMBER(AA202),(Y202-Y198)/(AA202-Y198),"")</f>
        <v>0.436042984126829</v>
      </c>
      <c r="AC202" s="143" t="n">
        <f aca="false">IF(ISNUMBER(AB202),1-AB202,"")</f>
        <v>0.563957015873171</v>
      </c>
      <c r="AD202" s="144" t="n">
        <f aca="false">IF(ISNUMBER(AB202),AB202*T202,"")</f>
        <v>0.48952121908506</v>
      </c>
      <c r="AE202" s="144" t="n">
        <f aca="false">IF(ISNUMBER(AC202),AC202*T202,T202)</f>
        <v>0.633123191913367</v>
      </c>
      <c r="AF202" s="149" t="n">
        <f aca="false">IF(ISNUMBER(AD202),AE202-AE198,"")</f>
        <v>0.0910341759597003</v>
      </c>
      <c r="AG202" s="145" t="n">
        <f aca="false">IF(ISNUMBER(AD202),U202*AB202,"")</f>
        <v>35.2455277741244</v>
      </c>
      <c r="AH202" s="146" t="n">
        <f aca="false">IF(ISNUMBER(AC202),AC202*U202,U202)</f>
        <v>45.5848698177624</v>
      </c>
      <c r="AI202" s="145" t="n">
        <f aca="false">AH202-AH198</f>
        <v>6.55446066909842</v>
      </c>
      <c r="AJ202" s="103" t="s">
        <v>338</v>
      </c>
      <c r="AK202" s="136"/>
      <c r="AL202" s="102"/>
      <c r="AM202" s="102"/>
      <c r="AN202" s="147" t="s">
        <v>439</v>
      </c>
    </row>
    <row r="203" customFormat="false" ht="15" hidden="false" customHeight="false" outlineLevel="0" collapsed="false">
      <c r="A203" s="115" t="s">
        <v>318</v>
      </c>
      <c r="B203" s="0" t="s">
        <v>319</v>
      </c>
      <c r="C203" s="92" t="n">
        <f aca="false">C202</f>
        <v>2</v>
      </c>
      <c r="D203" s="90" t="n">
        <f aca="false">D202</f>
        <v>2</v>
      </c>
      <c r="E203" s="92" t="str">
        <f aca="false">E155</f>
        <v>GL</v>
      </c>
      <c r="F203" s="92" t="n">
        <f aca="false">F155</f>
        <v>3</v>
      </c>
      <c r="G203" s="130" t="s">
        <v>333</v>
      </c>
      <c r="H203" s="130" t="s">
        <v>334</v>
      </c>
      <c r="I203" s="148" t="s">
        <v>335</v>
      </c>
      <c r="J203" s="131" t="n">
        <v>41845</v>
      </c>
      <c r="K203" s="108" t="s">
        <v>482</v>
      </c>
      <c r="L203" s="131" t="n">
        <v>41848</v>
      </c>
      <c r="M203" s="132" t="s">
        <v>483</v>
      </c>
      <c r="N203" s="134" t="n">
        <v>70.8666666666667</v>
      </c>
      <c r="O203" s="134" t="n">
        <v>40</v>
      </c>
      <c r="P203" s="135" t="n">
        <v>0.0514166666666667</v>
      </c>
      <c r="Q203" s="134" t="n">
        <v>494.073407692308</v>
      </c>
      <c r="R203" s="134" t="n">
        <v>18273.3876930769</v>
      </c>
      <c r="S203" s="136" t="n">
        <f aca="false">R203-Q203</f>
        <v>17779.3142853846</v>
      </c>
      <c r="T203" s="137" t="n">
        <f aca="false">((S203/1000000)*(0.473-P203))*0.8/(0.08206*296)*1000000/(O203*N203)*12</f>
        <v>1.04506776685979</v>
      </c>
      <c r="U203" s="138" t="n">
        <f aca="false">IF(N203&lt;=48,T203* 48,T203* 72)</f>
        <v>75.2448792139051</v>
      </c>
      <c r="V203" s="139" t="n">
        <v>554.288506800126</v>
      </c>
      <c r="W203" s="150" t="n">
        <f aca="false">W155</f>
        <v>-18.16875699075</v>
      </c>
      <c r="X203" s="141" t="n">
        <v>1159</v>
      </c>
      <c r="Y203" s="142" t="n">
        <f aca="false">((V203/1000+1)*0.0112372)/((V203/1000+1)*0.0112372+1)</f>
        <v>0.0171660314640867</v>
      </c>
      <c r="Z203" s="142" t="n">
        <f aca="false">((W203/1000+1)*0.0112372)/((W203/1000+1)*0.0112372+1)</f>
        <v>0.0109126345751666</v>
      </c>
      <c r="AA203" s="142" t="n">
        <f aca="false">IF(ISNUMBER(X203),((X203/1000+1)*0.0112372)/((X203/1000+1)*0.0112372+1),"")</f>
        <v>0.0236864549961338</v>
      </c>
      <c r="AB203" s="143" t="n">
        <f aca="false">IF(ISNUMBER(AA203),(Y203-Y199)/(AA203-Y199),"")</f>
        <v>0.489079715867735</v>
      </c>
      <c r="AC203" s="143" t="n">
        <f aca="false">IF(ISNUMBER(AB203),1-AB203,"")</f>
        <v>0.510920284132265</v>
      </c>
      <c r="AD203" s="144" t="n">
        <f aca="false">IF(ISNUMBER(AB203),AB203*T203,"")</f>
        <v>0.511121446478316</v>
      </c>
      <c r="AE203" s="144" t="n">
        <f aca="false">IF(ISNUMBER(AC203),AC203*T203,T203)</f>
        <v>0.533946320381477</v>
      </c>
      <c r="AF203" s="149" t="n">
        <f aca="false">IF(ISNUMBER(AD203),AE203-AE199,"")</f>
        <v>0.0357233704771106</v>
      </c>
      <c r="AG203" s="145" t="n">
        <f aca="false">IF(ISNUMBER(AD203),U203*AB203,"")</f>
        <v>36.8007441464388</v>
      </c>
      <c r="AH203" s="146" t="n">
        <f aca="false">IF(ISNUMBER(AC203),AC203*U203,U203)</f>
        <v>38.4441350674663</v>
      </c>
      <c r="AI203" s="145" t="n">
        <f aca="false">AH203-AH199</f>
        <v>2.57208267435197</v>
      </c>
      <c r="AJ203" s="103" t="s">
        <v>340</v>
      </c>
      <c r="AK203" s="136"/>
      <c r="AL203" s="102"/>
      <c r="AM203" s="102"/>
      <c r="AN203" s="147" t="s">
        <v>440</v>
      </c>
    </row>
    <row r="204" customFormat="false" ht="15" hidden="false" customHeight="false" outlineLevel="0" collapsed="false">
      <c r="A204" s="115" t="s">
        <v>318</v>
      </c>
      <c r="B204" s="0" t="s">
        <v>319</v>
      </c>
      <c r="C204" s="92" t="n">
        <f aca="false">C203</f>
        <v>2</v>
      </c>
      <c r="D204" s="90" t="n">
        <f aca="false">D203</f>
        <v>2</v>
      </c>
      <c r="E204" s="92" t="str">
        <f aca="false">E156</f>
        <v>GL</v>
      </c>
      <c r="F204" s="92" t="n">
        <f aca="false">F156</f>
        <v>4</v>
      </c>
      <c r="G204" s="130" t="s">
        <v>333</v>
      </c>
      <c r="H204" s="130" t="s">
        <v>334</v>
      </c>
      <c r="I204" s="148" t="s">
        <v>335</v>
      </c>
      <c r="J204" s="131" t="n">
        <v>41845</v>
      </c>
      <c r="K204" s="108" t="s">
        <v>482</v>
      </c>
      <c r="L204" s="131" t="n">
        <v>41848</v>
      </c>
      <c r="M204" s="132" t="s">
        <v>483</v>
      </c>
      <c r="N204" s="134" t="n">
        <v>70.8666666666667</v>
      </c>
      <c r="O204" s="134" t="n">
        <v>40</v>
      </c>
      <c r="P204" s="135" t="n">
        <v>0.0514166666666667</v>
      </c>
      <c r="Q204" s="134" t="n">
        <v>494.073407692308</v>
      </c>
      <c r="R204" s="134" t="n">
        <v>18747.3086930769</v>
      </c>
      <c r="S204" s="136" t="n">
        <f aca="false">R204-Q204</f>
        <v>18253.2352853846</v>
      </c>
      <c r="T204" s="137" t="n">
        <f aca="false">((S204/1000000)*(0.473-P204))*0.8/(0.08206*296)*1000000/(O204*N204)*12</f>
        <v>1.07292483452776</v>
      </c>
      <c r="U204" s="138" t="n">
        <f aca="false">IF(N204&lt;=48,T204* 48,T204* 72)</f>
        <v>77.2505880859985</v>
      </c>
      <c r="V204" s="139" t="n">
        <v>588.432612785343</v>
      </c>
      <c r="W204" s="150" t="n">
        <f aca="false">W156</f>
        <v>-18.16875699075</v>
      </c>
      <c r="X204" s="141" t="n">
        <v>1159</v>
      </c>
      <c r="Y204" s="142" t="n">
        <f aca="false">((V204/1000+1)*0.0112372)/((V204/1000+1)*0.0112372+1)</f>
        <v>0.017536516295757</v>
      </c>
      <c r="Z204" s="142" t="n">
        <f aca="false">((W204/1000+1)*0.0112372)/((W204/1000+1)*0.0112372+1)</f>
        <v>0.0109126345751666</v>
      </c>
      <c r="AA204" s="142" t="n">
        <f aca="false">IF(ISNUMBER(X204),((X204/1000+1)*0.0112372)/((X204/1000+1)*0.0112372+1),"")</f>
        <v>0.0236864549961338</v>
      </c>
      <c r="AB204" s="143" t="n">
        <f aca="false">IF(ISNUMBER(AA204),(Y204-Y200)/(AA204-Y200),"")</f>
        <v>0.517848499567487</v>
      </c>
      <c r="AC204" s="143" t="n">
        <f aca="false">IF(ISNUMBER(AB204),1-AB204,"")</f>
        <v>0.482151500432513</v>
      </c>
      <c r="AD204" s="144" t="n">
        <f aca="false">IF(ISNUMBER(AB204),AB204*T204,"")</f>
        <v>0.555612515708893</v>
      </c>
      <c r="AE204" s="144" t="n">
        <f aca="false">IF(ISNUMBER(AC204),AC204*T204,T204)</f>
        <v>0.517312318818864</v>
      </c>
      <c r="AF204" s="149" t="n">
        <f aca="false">IF(ISNUMBER(AD204),AE204-AE200,"")</f>
        <v>-0.0056646329879203</v>
      </c>
      <c r="AG204" s="145" t="n">
        <f aca="false">IF(ISNUMBER(AD204),U204*AB204,"")</f>
        <v>40.0041011310403</v>
      </c>
      <c r="AH204" s="146" t="n">
        <f aca="false">IF(ISNUMBER(AC204),AC204*U204,U204)</f>
        <v>37.2464869549582</v>
      </c>
      <c r="AI204" s="145" t="n">
        <f aca="false">AH204-AH200</f>
        <v>-0.407853575130261</v>
      </c>
      <c r="AJ204" s="103" t="s">
        <v>342</v>
      </c>
      <c r="AK204" s="136"/>
      <c r="AL204" s="102"/>
      <c r="AM204" s="102"/>
      <c r="AN204" s="147" t="s">
        <v>441</v>
      </c>
    </row>
    <row r="205" customFormat="false" ht="15" hidden="false" customHeight="false" outlineLevel="0" collapsed="false">
      <c r="A205" s="115" t="s">
        <v>318</v>
      </c>
      <c r="B205" s="0" t="s">
        <v>319</v>
      </c>
      <c r="C205" s="92" t="n">
        <f aca="false">C204</f>
        <v>2</v>
      </c>
      <c r="D205" s="90" t="n">
        <f aca="false">D204</f>
        <v>2</v>
      </c>
      <c r="E205" s="92" t="str">
        <f aca="false">E157</f>
        <v>GL</v>
      </c>
      <c r="F205" s="92" t="n">
        <f aca="false">F157</f>
        <v>1</v>
      </c>
      <c r="G205" s="130" t="s">
        <v>344</v>
      </c>
      <c r="H205" s="130" t="s">
        <v>334</v>
      </c>
      <c r="I205" s="130" t="n">
        <v>10</v>
      </c>
      <c r="J205" s="131" t="n">
        <v>41845</v>
      </c>
      <c r="K205" s="108" t="s">
        <v>482</v>
      </c>
      <c r="L205" s="131" t="n">
        <v>41848</v>
      </c>
      <c r="M205" s="132" t="s">
        <v>483</v>
      </c>
      <c r="N205" s="134" t="n">
        <v>70.8666666666667</v>
      </c>
      <c r="O205" s="134" t="n">
        <v>40</v>
      </c>
      <c r="P205" s="135" t="n">
        <v>0.0514166666666667</v>
      </c>
      <c r="Q205" s="134" t="n">
        <v>494.073407692308</v>
      </c>
      <c r="R205" s="134" t="n">
        <v>16508.4818930769</v>
      </c>
      <c r="S205" s="136" t="n">
        <f aca="false">R205-Q205</f>
        <v>16014.4084853846</v>
      </c>
      <c r="T205" s="137" t="n">
        <f aca="false">((S205/1000000)*(0.473-P205))*0.8/(0.08206*296)*1000000/(O205*N205)*12</f>
        <v>0.941326636379856</v>
      </c>
      <c r="U205" s="138" t="n">
        <f aca="false">IF(N205&lt;=48,T205* 48,T205* 72)</f>
        <v>67.7755178193496</v>
      </c>
      <c r="V205" s="139" t="n">
        <v>541.743146224526</v>
      </c>
      <c r="W205" s="150" t="n">
        <f aca="false">W157</f>
        <v>-18.16875699075</v>
      </c>
      <c r="X205" s="141" t="n">
        <v>1159</v>
      </c>
      <c r="Y205" s="142" t="n">
        <f aca="false">((V205/1000+1)*0.0112372)/((V205/1000+1)*0.0112372+1)</f>
        <v>0.0170298362795023</v>
      </c>
      <c r="Z205" s="142" t="n">
        <f aca="false">((W205/1000+1)*0.0112372)/((W205/1000+1)*0.0112372+1)</f>
        <v>0.0109126345751666</v>
      </c>
      <c r="AA205" s="142" t="n">
        <f aca="false">IF(ISNUMBER(X205),((X205/1000+1)*0.0112372)/((X205/1000+1)*0.0112372+1),"")</f>
        <v>0.0236864549961338</v>
      </c>
      <c r="AB205" s="143" t="n">
        <f aca="false">IF(ISNUMBER(AA205),(Y205-Y197)/(AA205-Y197),"")</f>
        <v>0.476368679025242</v>
      </c>
      <c r="AC205" s="143" t="n">
        <f aca="false">IF(ISNUMBER(AB205),1-AB205,"")</f>
        <v>0.523631320974758</v>
      </c>
      <c r="AD205" s="144" t="n">
        <f aca="false">IF(ISNUMBER(AB205),AB205*T205,"")</f>
        <v>0.448418526303546</v>
      </c>
      <c r="AE205" s="144" t="n">
        <f aca="false">IF(ISNUMBER(AC205),AC205*T205,T205)</f>
        <v>0.49290811007631</v>
      </c>
      <c r="AF205" s="149" t="n">
        <f aca="false">IF(ISNUMBER(AD205),AE205-AE197,"")</f>
        <v>-0.158352401446998</v>
      </c>
      <c r="AG205" s="145" t="n">
        <f aca="false">IF(ISNUMBER(AD205),U205*AB205,"")</f>
        <v>32.2861338938553</v>
      </c>
      <c r="AH205" s="146" t="n">
        <f aca="false">IF(ISNUMBER(AC205),AC205*U205,U205)</f>
        <v>35.4893839254943</v>
      </c>
      <c r="AI205" s="145" t="n">
        <f aca="false">AH205-AH197</f>
        <v>-11.4013729041839</v>
      </c>
      <c r="AJ205" s="103" t="s">
        <v>345</v>
      </c>
      <c r="AK205" s="136"/>
      <c r="AL205" s="102"/>
      <c r="AM205" s="102"/>
      <c r="AN205" s="147" t="s">
        <v>442</v>
      </c>
    </row>
    <row r="206" customFormat="false" ht="15" hidden="false" customHeight="false" outlineLevel="0" collapsed="false">
      <c r="A206" s="115" t="s">
        <v>318</v>
      </c>
      <c r="B206" s="0" t="s">
        <v>319</v>
      </c>
      <c r="C206" s="92" t="n">
        <f aca="false">C205</f>
        <v>2</v>
      </c>
      <c r="D206" s="90" t="n">
        <f aca="false">D205</f>
        <v>2</v>
      </c>
      <c r="E206" s="92" t="str">
        <f aca="false">E158</f>
        <v>GL</v>
      </c>
      <c r="F206" s="92" t="n">
        <f aca="false">F158</f>
        <v>2</v>
      </c>
      <c r="G206" s="130" t="s">
        <v>344</v>
      </c>
      <c r="H206" s="130" t="s">
        <v>334</v>
      </c>
      <c r="I206" s="130" t="n">
        <v>10</v>
      </c>
      <c r="J206" s="131" t="n">
        <v>41845</v>
      </c>
      <c r="K206" s="108" t="s">
        <v>482</v>
      </c>
      <c r="L206" s="131" t="n">
        <v>41848</v>
      </c>
      <c r="M206" s="132" t="s">
        <v>483</v>
      </c>
      <c r="N206" s="134" t="n">
        <v>70.8666666666667</v>
      </c>
      <c r="O206" s="134" t="n">
        <v>40</v>
      </c>
      <c r="P206" s="135" t="n">
        <v>0.0514166666666667</v>
      </c>
      <c r="Q206" s="134" t="n">
        <v>494.073407692308</v>
      </c>
      <c r="R206" s="134" t="n">
        <v>18017.8302930769</v>
      </c>
      <c r="S206" s="136" t="n">
        <f aca="false">R206-Q206</f>
        <v>17523.7568853846</v>
      </c>
      <c r="T206" s="137" t="n">
        <f aca="false">((S206/1000000)*(0.473-P206))*0.8/(0.08206*296)*1000000/(O206*N206)*12</f>
        <v>1.03004610758568</v>
      </c>
      <c r="U206" s="138" t="n">
        <f aca="false">IF(N206&lt;=48,T206* 48,T206* 72)</f>
        <v>74.1633197461687</v>
      </c>
      <c r="V206" s="139" t="n">
        <v>564.778010397788</v>
      </c>
      <c r="W206" s="150" t="n">
        <f aca="false">W158</f>
        <v>-18.16875699075</v>
      </c>
      <c r="X206" s="141" t="n">
        <v>1159</v>
      </c>
      <c r="Y206" s="142" t="n">
        <f aca="false">((V206/1000+1)*0.0112372)/((V206/1000+1)*0.0112372+1)</f>
        <v>0.0172798788473941</v>
      </c>
      <c r="Z206" s="142" t="n">
        <f aca="false">((W206/1000+1)*0.0112372)/((W206/1000+1)*0.0112372+1)</f>
        <v>0.0109126345751666</v>
      </c>
      <c r="AA206" s="142" t="n">
        <f aca="false">IF(ISNUMBER(X206),((X206/1000+1)*0.0112372)/((X206/1000+1)*0.0112372+1),"")</f>
        <v>0.0236864549961338</v>
      </c>
      <c r="AB206" s="143" t="n">
        <f aca="false">IF(ISNUMBER(AA206),(Y206-Y198)/(AA206-Y198),"")</f>
        <v>0.497968578928997</v>
      </c>
      <c r="AC206" s="143" t="n">
        <f aca="false">IF(ISNUMBER(AB206),1-AB206,"")</f>
        <v>0.502031421071003</v>
      </c>
      <c r="AD206" s="144" t="n">
        <f aca="false">IF(ISNUMBER(AB206),AB206*T206,"")</f>
        <v>0.512930596425784</v>
      </c>
      <c r="AE206" s="144" t="n">
        <f aca="false">IF(ISNUMBER(AC206),AC206*T206,T206)</f>
        <v>0.517115511159892</v>
      </c>
      <c r="AF206" s="149" t="n">
        <f aca="false">IF(ISNUMBER(AD206),AE206-AE198,"")</f>
        <v>-0.0249735047937747</v>
      </c>
      <c r="AG206" s="145" t="n">
        <f aca="false">IF(ISNUMBER(AD206),U206*AB206,"")</f>
        <v>36.9310029426564</v>
      </c>
      <c r="AH206" s="146" t="n">
        <f aca="false">IF(ISNUMBER(AC206),AC206*U206,U206)</f>
        <v>37.2323168035122</v>
      </c>
      <c r="AI206" s="145" t="n">
        <f aca="false">AH206-AH198</f>
        <v>-1.79809234515177</v>
      </c>
      <c r="AJ206" s="103" t="s">
        <v>347</v>
      </c>
      <c r="AK206" s="136"/>
      <c r="AL206" s="102"/>
      <c r="AM206" s="102"/>
      <c r="AN206" s="147" t="s">
        <v>443</v>
      </c>
    </row>
    <row r="207" customFormat="false" ht="15" hidden="false" customHeight="false" outlineLevel="0" collapsed="false">
      <c r="A207" s="115" t="s">
        <v>318</v>
      </c>
      <c r="B207" s="0" t="s">
        <v>319</v>
      </c>
      <c r="C207" s="92" t="n">
        <f aca="false">C206</f>
        <v>2</v>
      </c>
      <c r="D207" s="90" t="n">
        <f aca="false">D206</f>
        <v>2</v>
      </c>
      <c r="E207" s="92" t="str">
        <f aca="false">E159</f>
        <v>GL</v>
      </c>
      <c r="F207" s="92" t="n">
        <f aca="false">F159</f>
        <v>3</v>
      </c>
      <c r="G207" s="130" t="s">
        <v>344</v>
      </c>
      <c r="H207" s="130" t="s">
        <v>334</v>
      </c>
      <c r="I207" s="130" t="n">
        <v>10</v>
      </c>
      <c r="J207" s="131" t="n">
        <v>41845</v>
      </c>
      <c r="K207" s="108" t="s">
        <v>482</v>
      </c>
      <c r="L207" s="131" t="n">
        <v>41848</v>
      </c>
      <c r="M207" s="132" t="s">
        <v>483</v>
      </c>
      <c r="N207" s="134" t="n">
        <v>70.8666666666667</v>
      </c>
      <c r="O207" s="134" t="n">
        <v>40</v>
      </c>
      <c r="P207" s="135" t="n">
        <v>0.0514166666666667</v>
      </c>
      <c r="Q207" s="134" t="n">
        <v>494.073407692308</v>
      </c>
      <c r="R207" s="134" t="n">
        <v>15731.0114930769</v>
      </c>
      <c r="S207" s="136" t="n">
        <f aca="false">R207-Q207</f>
        <v>15236.9380853846</v>
      </c>
      <c r="T207" s="137" t="n">
        <f aca="false">((S207/1000000)*(0.473-P207))*0.8/(0.08206*296)*1000000/(O207*N207)*12</f>
        <v>0.895626940560006</v>
      </c>
      <c r="U207" s="138" t="n">
        <f aca="false">IF(N207&lt;=48,T207* 48,T207* 72)</f>
        <v>64.4851397203204</v>
      </c>
      <c r="V207" s="139" t="n">
        <v>637.297324094658</v>
      </c>
      <c r="W207" s="150" t="n">
        <f aca="false">W159</f>
        <v>-18.16875699075</v>
      </c>
      <c r="X207" s="141" t="n">
        <v>1159</v>
      </c>
      <c r="Y207" s="142" t="n">
        <f aca="false">((V207/1000+1)*0.0112372)/((V207/1000+1)*0.0112372+1)</f>
        <v>0.0180662432303101</v>
      </c>
      <c r="Z207" s="142" t="n">
        <f aca="false">((W207/1000+1)*0.0112372)/((W207/1000+1)*0.0112372+1)</f>
        <v>0.0109126345751666</v>
      </c>
      <c r="AA207" s="142" t="n">
        <f aca="false">IF(ISNUMBER(X207),((X207/1000+1)*0.0112372)/((X207/1000+1)*0.0112372+1),"")</f>
        <v>0.0236864549961338</v>
      </c>
      <c r="AB207" s="143" t="n">
        <f aca="false">IF(ISNUMBER(AA207),(Y207-Y199)/(AA207-Y199),"")</f>
        <v>0.559617534326547</v>
      </c>
      <c r="AC207" s="143" t="n">
        <f aca="false">IF(ISNUMBER(AB207),1-AB207,"")</f>
        <v>0.440382465673453</v>
      </c>
      <c r="AD207" s="144" t="n">
        <f aca="false">IF(ISNUMBER(AB207),AB207*T207,"")</f>
        <v>0.501208540152619</v>
      </c>
      <c r="AE207" s="144" t="n">
        <f aca="false">IF(ISNUMBER(AC207),AC207*T207,T207)</f>
        <v>0.394418400407387</v>
      </c>
      <c r="AF207" s="149" t="n">
        <f aca="false">IF(ISNUMBER(AD207),AE207-AE199,"")</f>
        <v>-0.10380454949698</v>
      </c>
      <c r="AG207" s="145" t="n">
        <f aca="false">IF(ISNUMBER(AD207),U207*AB207,"")</f>
        <v>36.0870148909886</v>
      </c>
      <c r="AH207" s="146" t="n">
        <f aca="false">IF(ISNUMBER(AC207),AC207*U207,U207)</f>
        <v>28.3981248293318</v>
      </c>
      <c r="AI207" s="145" t="n">
        <f aca="false">AH207-AH199</f>
        <v>-7.47392756378254</v>
      </c>
      <c r="AJ207" s="103" t="s">
        <v>349</v>
      </c>
      <c r="AK207" s="136"/>
      <c r="AL207" s="102"/>
      <c r="AM207" s="102"/>
      <c r="AN207" s="147" t="s">
        <v>444</v>
      </c>
    </row>
    <row r="208" customFormat="false" ht="15" hidden="false" customHeight="false" outlineLevel="0" collapsed="false">
      <c r="A208" s="115" t="s">
        <v>318</v>
      </c>
      <c r="B208" s="0" t="s">
        <v>319</v>
      </c>
      <c r="C208" s="92" t="n">
        <f aca="false">C207</f>
        <v>2</v>
      </c>
      <c r="D208" s="90" t="n">
        <f aca="false">D207</f>
        <v>2</v>
      </c>
      <c r="E208" s="92" t="str">
        <f aca="false">E160</f>
        <v>GL</v>
      </c>
      <c r="F208" s="92" t="n">
        <f aca="false">F160</f>
        <v>4</v>
      </c>
      <c r="G208" s="130" t="s">
        <v>344</v>
      </c>
      <c r="H208" s="130" t="s">
        <v>334</v>
      </c>
      <c r="I208" s="130" t="n">
        <v>10</v>
      </c>
      <c r="J208" s="131" t="n">
        <v>41845</v>
      </c>
      <c r="K208" s="108" t="s">
        <v>482</v>
      </c>
      <c r="L208" s="131" t="n">
        <v>41848</v>
      </c>
      <c r="M208" s="132" t="s">
        <v>483</v>
      </c>
      <c r="N208" s="134" t="n">
        <v>70.8666666666667</v>
      </c>
      <c r="O208" s="134" t="n">
        <v>40</v>
      </c>
      <c r="P208" s="135" t="n">
        <v>0.0514166666666667</v>
      </c>
      <c r="Q208" s="134" t="n">
        <v>494.073407692308</v>
      </c>
      <c r="R208" s="134" t="n">
        <v>17853.4576930769</v>
      </c>
      <c r="S208" s="136" t="n">
        <f aca="false">R208-Q208</f>
        <v>17359.3842853846</v>
      </c>
      <c r="T208" s="137" t="n">
        <f aca="false">((S208/1000000)*(0.473-P208))*0.8/(0.08206*296)*1000000/(O208*N208)*12</f>
        <v>1.02038428917932</v>
      </c>
      <c r="U208" s="138" t="n">
        <f aca="false">IF(N208&lt;=48,T208* 48,T208* 72)</f>
        <v>73.4676688209109</v>
      </c>
      <c r="V208" s="139" t="n">
        <v>646.516792976657</v>
      </c>
      <c r="W208" s="150" t="n">
        <f aca="false">W160</f>
        <v>-18.16875699075</v>
      </c>
      <c r="X208" s="141" t="n">
        <v>1159</v>
      </c>
      <c r="Y208" s="142" t="n">
        <f aca="false">((V208/1000+1)*0.0112372)/((V208/1000+1)*0.0112372+1)</f>
        <v>0.0181661245371211</v>
      </c>
      <c r="Z208" s="142" t="n">
        <f aca="false">((W208/1000+1)*0.0112372)/((W208/1000+1)*0.0112372+1)</f>
        <v>0.0109126345751666</v>
      </c>
      <c r="AA208" s="142" t="n">
        <f aca="false">IF(ISNUMBER(X208),((X208/1000+1)*0.0112372)/((X208/1000+1)*0.0112372+1),"")</f>
        <v>0.0236864549961338</v>
      </c>
      <c r="AB208" s="143" t="n">
        <f aca="false">IF(ISNUMBER(AA208),(Y208-Y200)/(AA208-Y200),"")</f>
        <v>0.567209407545281</v>
      </c>
      <c r="AC208" s="143" t="n">
        <f aca="false">IF(ISNUMBER(AB208),1-AB208,"")</f>
        <v>0.432790592454719</v>
      </c>
      <c r="AD208" s="144" t="n">
        <f aca="false">IF(ISNUMBER(AB208),AB208*T208,"")</f>
        <v>0.578771568133914</v>
      </c>
      <c r="AE208" s="144" t="n">
        <f aca="false">IF(ISNUMBER(AC208),AC208*T208,T208)</f>
        <v>0.441612721045405</v>
      </c>
      <c r="AF208" s="149" t="n">
        <f aca="false">IF(ISNUMBER(AD208),AE208-AE200,"")</f>
        <v>-0.0813642307613798</v>
      </c>
      <c r="AG208" s="145" t="n">
        <f aca="false">IF(ISNUMBER(AD208),U208*AB208,"")</f>
        <v>41.6715529056418</v>
      </c>
      <c r="AH208" s="146" t="n">
        <f aca="false">IF(ISNUMBER(AC208),AC208*U208,U208)</f>
        <v>31.7961159152692</v>
      </c>
      <c r="AI208" s="145" t="n">
        <f aca="false">AH208-AH200</f>
        <v>-5.85822461481934</v>
      </c>
      <c r="AJ208" s="103" t="s">
        <v>351</v>
      </c>
      <c r="AK208" s="136"/>
      <c r="AL208" s="102"/>
      <c r="AM208" s="102"/>
      <c r="AN208" s="147" t="s">
        <v>445</v>
      </c>
    </row>
    <row r="209" customFormat="false" ht="15" hidden="false" customHeight="false" outlineLevel="0" collapsed="false">
      <c r="A209" s="115" t="s">
        <v>318</v>
      </c>
      <c r="B209" s="0" t="s">
        <v>319</v>
      </c>
      <c r="C209" s="92" t="n">
        <f aca="false">C208</f>
        <v>2</v>
      </c>
      <c r="D209" s="90" t="n">
        <f aca="false">D208</f>
        <v>2</v>
      </c>
      <c r="E209" s="92" t="str">
        <f aca="false">E161</f>
        <v>MC</v>
      </c>
      <c r="F209" s="92" t="n">
        <f aca="false">F161</f>
        <v>1</v>
      </c>
      <c r="G209" s="130" t="s">
        <v>321</v>
      </c>
      <c r="H209" s="130" t="s">
        <v>322</v>
      </c>
      <c r="I209" s="130" t="s">
        <v>322</v>
      </c>
      <c r="J209" s="131" t="n">
        <v>41845</v>
      </c>
      <c r="K209" s="108" t="s">
        <v>482</v>
      </c>
      <c r="L209" s="131" t="n">
        <v>41848</v>
      </c>
      <c r="M209" s="132" t="s">
        <v>483</v>
      </c>
      <c r="N209" s="134" t="n">
        <v>70.8666666666667</v>
      </c>
      <c r="O209" s="134" t="n">
        <v>40</v>
      </c>
      <c r="P209" s="135" t="n">
        <v>0.0756666666666667</v>
      </c>
      <c r="Q209" s="134" t="n">
        <v>494.073407692308</v>
      </c>
      <c r="R209" s="134" t="n">
        <v>12703.9160930769</v>
      </c>
      <c r="S209" s="136" t="n">
        <f aca="false">R209-Q209</f>
        <v>12209.8426853846</v>
      </c>
      <c r="T209" s="137" t="n">
        <f aca="false">((S209/1000000)*(0.473-P209))*0.8/(0.08206*296)*1000000/(O209*N209)*12</f>
        <v>0.676411654228069</v>
      </c>
      <c r="U209" s="138" t="n">
        <f aca="false">IF(N209&lt;=48,T209* 48,T209* 72)</f>
        <v>48.701639104421</v>
      </c>
      <c r="V209" s="139" t="n">
        <v>-21.9197316676067</v>
      </c>
      <c r="W209" s="150" t="n">
        <f aca="false">W161</f>
        <v>-21.3230515566104</v>
      </c>
      <c r="X209" s="141" t="s">
        <v>106</v>
      </c>
      <c r="Y209" s="142" t="n">
        <f aca="false">((V209/1000+1)*0.0112372)/((V209/1000+1)*0.0112372+1)</f>
        <v>0.0108713973287892</v>
      </c>
      <c r="Z209" s="142" t="n">
        <f aca="false">((W209/1000+1)*0.0112372)/((W209/1000+1)*0.0112372+1)</f>
        <v>0.0108779573057363</v>
      </c>
      <c r="AA209" s="142" t="str">
        <f aca="false">IF(ISNUMBER(X209),((X209/1000+1)*0.0112372)/((X209/1000+1)*0.0112372+1),"")</f>
        <v/>
      </c>
      <c r="AB209" s="143" t="str">
        <f aca="false">IF(ISNUMBER(AA209),(Y209-Z209)/(AA209-Z209),"")</f>
        <v/>
      </c>
      <c r="AC209" s="143" t="str">
        <f aca="false">IF(ISNUMBER(AB209),1-AB209,"")</f>
        <v/>
      </c>
      <c r="AD209" s="144" t="str">
        <f aca="false">IF(ISNUMBER(AB209),AB209*T209,"")</f>
        <v/>
      </c>
      <c r="AE209" s="144" t="n">
        <f aca="false">IF(ISNUMBER(AC209),AC209*T209,T209)</f>
        <v>0.676411654228069</v>
      </c>
      <c r="AF209" s="102"/>
      <c r="AG209" s="145" t="str">
        <f aca="false">IF(ISNUMBER(AD209),U209*AB209,"")</f>
        <v/>
      </c>
      <c r="AH209" s="146" t="n">
        <f aca="false">IF(ISNUMBER(AC209),AC209*U209,U209)</f>
        <v>48.701639104421</v>
      </c>
      <c r="AI209" s="102"/>
      <c r="AJ209" s="103" t="s">
        <v>354</v>
      </c>
      <c r="AK209" s="136"/>
      <c r="AL209" s="102"/>
      <c r="AM209" s="102"/>
      <c r="AN209" s="147" t="s">
        <v>446</v>
      </c>
    </row>
    <row r="210" customFormat="false" ht="15" hidden="false" customHeight="false" outlineLevel="0" collapsed="false">
      <c r="A210" s="115" t="s">
        <v>318</v>
      </c>
      <c r="B210" s="0" t="s">
        <v>319</v>
      </c>
      <c r="C210" s="92" t="n">
        <f aca="false">C209</f>
        <v>2</v>
      </c>
      <c r="D210" s="90" t="n">
        <f aca="false">D209</f>
        <v>2</v>
      </c>
      <c r="E210" s="92" t="str">
        <f aca="false">E162</f>
        <v>MC</v>
      </c>
      <c r="F210" s="92" t="n">
        <f aca="false">F162</f>
        <v>2</v>
      </c>
      <c r="G210" s="130" t="s">
        <v>321</v>
      </c>
      <c r="H210" s="130" t="s">
        <v>322</v>
      </c>
      <c r="I210" s="130" t="s">
        <v>322</v>
      </c>
      <c r="J210" s="131" t="n">
        <v>41845</v>
      </c>
      <c r="K210" s="108" t="s">
        <v>482</v>
      </c>
      <c r="L210" s="131" t="n">
        <v>41848</v>
      </c>
      <c r="M210" s="132" t="s">
        <v>483</v>
      </c>
      <c r="N210" s="134" t="n">
        <v>70.8666666666667</v>
      </c>
      <c r="O210" s="134" t="n">
        <v>40</v>
      </c>
      <c r="P210" s="135" t="n">
        <v>0.0756666666666667</v>
      </c>
      <c r="Q210" s="134" t="n">
        <v>494.073407692308</v>
      </c>
      <c r="R210" s="134" t="n">
        <v>8325.84589307692</v>
      </c>
      <c r="S210" s="136" t="n">
        <f aca="false">R210-Q210</f>
        <v>7831.77248538461</v>
      </c>
      <c r="T210" s="137" t="n">
        <f aca="false">((S210/1000000)*(0.473-P210))*0.8/(0.08206*296)*1000000/(O210*N210)*12</f>
        <v>0.433871452636984</v>
      </c>
      <c r="U210" s="138" t="n">
        <f aca="false">IF(N210&lt;=48,T210* 48,T210* 72)</f>
        <v>31.2387445898629</v>
      </c>
      <c r="V210" s="139" t="n">
        <v>-18.1630464551071</v>
      </c>
      <c r="W210" s="150" t="n">
        <f aca="false">W162</f>
        <v>-21.3230515566104</v>
      </c>
      <c r="X210" s="141" t="s">
        <v>106</v>
      </c>
      <c r="Y210" s="142" t="n">
        <f aca="false">((V210/1000+1)*0.0112372)/((V210/1000+1)*0.0112372+1)</f>
        <v>0.0109126973526986</v>
      </c>
      <c r="Z210" s="142" t="n">
        <f aca="false">((W210/1000+1)*0.0112372)/((W210/1000+1)*0.0112372+1)</f>
        <v>0.0108779573057363</v>
      </c>
      <c r="AA210" s="142" t="str">
        <f aca="false">IF(ISNUMBER(X210),((X210/1000+1)*0.0112372)/((X210/1000+1)*0.0112372+1),"")</f>
        <v/>
      </c>
      <c r="AB210" s="143" t="str">
        <f aca="false">IF(ISNUMBER(AA210),(Y210-Z210)/(AA210-Z210),"")</f>
        <v/>
      </c>
      <c r="AC210" s="143" t="str">
        <f aca="false">IF(ISNUMBER(AB210),1-AB210,"")</f>
        <v/>
      </c>
      <c r="AD210" s="144" t="str">
        <f aca="false">IF(ISNUMBER(AB210),AB210*T210,"")</f>
        <v/>
      </c>
      <c r="AE210" s="144" t="n">
        <f aca="false">IF(ISNUMBER(AC210),AC210*T210,T210)</f>
        <v>0.433871452636984</v>
      </c>
      <c r="AF210" s="102"/>
      <c r="AG210" s="145" t="str">
        <f aca="false">IF(ISNUMBER(AD210),U210*AB210,"")</f>
        <v/>
      </c>
      <c r="AH210" s="146" t="n">
        <f aca="false">IF(ISNUMBER(AC210),AC210*U210,U210)</f>
        <v>31.2387445898629</v>
      </c>
      <c r="AI210" s="102"/>
      <c r="AJ210" s="103" t="s">
        <v>356</v>
      </c>
      <c r="AK210" s="136"/>
      <c r="AL210" s="102"/>
      <c r="AM210" s="102"/>
      <c r="AN210" s="147" t="s">
        <v>447</v>
      </c>
    </row>
    <row r="211" customFormat="false" ht="15" hidden="false" customHeight="false" outlineLevel="0" collapsed="false">
      <c r="A211" s="115" t="s">
        <v>318</v>
      </c>
      <c r="B211" s="0" t="s">
        <v>319</v>
      </c>
      <c r="C211" s="92" t="n">
        <f aca="false">C210</f>
        <v>2</v>
      </c>
      <c r="D211" s="90" t="n">
        <f aca="false">D210</f>
        <v>2</v>
      </c>
      <c r="E211" s="92" t="str">
        <f aca="false">E163</f>
        <v>MC</v>
      </c>
      <c r="F211" s="92" t="n">
        <f aca="false">F163</f>
        <v>3</v>
      </c>
      <c r="G211" s="130" t="s">
        <v>321</v>
      </c>
      <c r="H211" s="130" t="s">
        <v>322</v>
      </c>
      <c r="I211" s="130" t="s">
        <v>322</v>
      </c>
      <c r="J211" s="131" t="n">
        <v>41845</v>
      </c>
      <c r="K211" s="108" t="s">
        <v>482</v>
      </c>
      <c r="L211" s="131" t="n">
        <v>41848</v>
      </c>
      <c r="M211" s="132" t="s">
        <v>483</v>
      </c>
      <c r="N211" s="134" t="n">
        <v>70.8666666666667</v>
      </c>
      <c r="O211" s="134" t="n">
        <v>40</v>
      </c>
      <c r="P211" s="135" t="n">
        <v>0.0756666666666667</v>
      </c>
      <c r="Q211" s="134" t="n">
        <v>494.073407692308</v>
      </c>
      <c r="R211" s="134" t="n">
        <v>8859.75689307692</v>
      </c>
      <c r="S211" s="136" t="n">
        <f aca="false">R211-Q211</f>
        <v>8365.68348538461</v>
      </c>
      <c r="T211" s="137" t="n">
        <f aca="false">((S211/1000000)*(0.473-P211))*0.8/(0.08206*296)*1000000/(O211*N211)*12</f>
        <v>0.463449526001751</v>
      </c>
      <c r="U211" s="138" t="n">
        <f aca="false">IF(N211&lt;=48,T211* 48,T211* 72)</f>
        <v>33.3683658721261</v>
      </c>
      <c r="V211" s="139" t="n">
        <v>-21.4501854962417</v>
      </c>
      <c r="W211" s="150" t="n">
        <f aca="false">W163</f>
        <v>-21.3230515566104</v>
      </c>
      <c r="X211" s="141" t="s">
        <v>106</v>
      </c>
      <c r="Y211" s="142" t="n">
        <f aca="false">((V211/1000+1)*0.0112372)/((V211/1000+1)*0.0112372+1)</f>
        <v>0.0108765595863467</v>
      </c>
      <c r="Z211" s="142" t="n">
        <f aca="false">((W211/1000+1)*0.0112372)/((W211/1000+1)*0.0112372+1)</f>
        <v>0.0108779573057363</v>
      </c>
      <c r="AA211" s="142" t="str">
        <f aca="false">IF(ISNUMBER(X211),((X211/1000+1)*0.0112372)/((X211/1000+1)*0.0112372+1),"")</f>
        <v/>
      </c>
      <c r="AB211" s="143" t="str">
        <f aca="false">IF(ISNUMBER(AA211),(Y211-Z211)/(AA211-Z211),"")</f>
        <v/>
      </c>
      <c r="AC211" s="143" t="str">
        <f aca="false">IF(ISNUMBER(AB211),1-AB211,"")</f>
        <v/>
      </c>
      <c r="AD211" s="144" t="str">
        <f aca="false">IF(ISNUMBER(AB211),AB211*T211,"")</f>
        <v/>
      </c>
      <c r="AE211" s="144" t="n">
        <f aca="false">IF(ISNUMBER(AC211),AC211*T211,T211)</f>
        <v>0.463449526001751</v>
      </c>
      <c r="AF211" s="102"/>
      <c r="AG211" s="145" t="str">
        <f aca="false">IF(ISNUMBER(AD211),U211*AB211,"")</f>
        <v/>
      </c>
      <c r="AH211" s="146" t="n">
        <f aca="false">IF(ISNUMBER(AC211),AC211*U211,U211)</f>
        <v>33.3683658721261</v>
      </c>
      <c r="AI211" s="102"/>
      <c r="AJ211" s="103" t="s">
        <v>358</v>
      </c>
      <c r="AK211" s="136"/>
      <c r="AL211" s="102"/>
      <c r="AM211" s="102"/>
      <c r="AN211" s="147" t="s">
        <v>448</v>
      </c>
    </row>
    <row r="212" customFormat="false" ht="15" hidden="false" customHeight="false" outlineLevel="0" collapsed="false">
      <c r="A212" s="115" t="s">
        <v>318</v>
      </c>
      <c r="B212" s="0" t="s">
        <v>319</v>
      </c>
      <c r="C212" s="92" t="n">
        <f aca="false">C211</f>
        <v>2</v>
      </c>
      <c r="D212" s="90" t="n">
        <f aca="false">D211</f>
        <v>2</v>
      </c>
      <c r="E212" s="92" t="str">
        <f aca="false">E164</f>
        <v>MC</v>
      </c>
      <c r="F212" s="92" t="n">
        <f aca="false">F164</f>
        <v>4</v>
      </c>
      <c r="G212" s="130" t="s">
        <v>321</v>
      </c>
      <c r="H212" s="130" t="s">
        <v>322</v>
      </c>
      <c r="I212" s="130" t="s">
        <v>322</v>
      </c>
      <c r="J212" s="131" t="n">
        <v>41845</v>
      </c>
      <c r="K212" s="108" t="s">
        <v>482</v>
      </c>
      <c r="L212" s="131" t="n">
        <v>41848</v>
      </c>
      <c r="M212" s="132" t="s">
        <v>483</v>
      </c>
      <c r="N212" s="134" t="n">
        <v>70.8666666666667</v>
      </c>
      <c r="O212" s="134" t="n">
        <v>40</v>
      </c>
      <c r="P212" s="135" t="n">
        <v>0.0756666666666667</v>
      </c>
      <c r="Q212" s="134" t="n">
        <v>494.073407692308</v>
      </c>
      <c r="R212" s="134" t="n">
        <v>6075.62099307692</v>
      </c>
      <c r="S212" s="136" t="n">
        <f aca="false">R212-Q212</f>
        <v>5581.54758538461</v>
      </c>
      <c r="T212" s="137" t="n">
        <f aca="false">((S212/1000000)*(0.473-P212))*0.8/(0.08206*296)*1000000/(O212*N212)*12</f>
        <v>0.309211505231098</v>
      </c>
      <c r="U212" s="138" t="n">
        <f aca="false">IF(N212&lt;=48,T212* 48,T212* 72)</f>
        <v>22.2632283766391</v>
      </c>
      <c r="V212" s="139" t="n">
        <v>-23.7188660048781</v>
      </c>
      <c r="W212" s="150" t="n">
        <f aca="false">W164</f>
        <v>-21.3230515566104</v>
      </c>
      <c r="X212" s="141" t="s">
        <v>106</v>
      </c>
      <c r="Y212" s="142" t="n">
        <f aca="false">((V212/1000+1)*0.0112372)/((V212/1000+1)*0.0112372+1)</f>
        <v>0.0108516168905686</v>
      </c>
      <c r="Z212" s="142" t="n">
        <f aca="false">((W212/1000+1)*0.0112372)/((W212/1000+1)*0.0112372+1)</f>
        <v>0.0108779573057363</v>
      </c>
      <c r="AA212" s="142" t="str">
        <f aca="false">IF(ISNUMBER(X212),((X212/1000+1)*0.0112372)/((X212/1000+1)*0.0112372+1),"")</f>
        <v/>
      </c>
      <c r="AB212" s="143" t="str">
        <f aca="false">IF(ISNUMBER(AA212),(Y212-Z212)/(AA212-Z212),"")</f>
        <v/>
      </c>
      <c r="AC212" s="143" t="str">
        <f aca="false">IF(ISNUMBER(AB212),1-AB212,"")</f>
        <v/>
      </c>
      <c r="AD212" s="144" t="str">
        <f aca="false">IF(ISNUMBER(AB212),AB212*T212,"")</f>
        <v/>
      </c>
      <c r="AE212" s="144" t="n">
        <f aca="false">IF(ISNUMBER(AC212),AC212*T212,T212)</f>
        <v>0.309211505231098</v>
      </c>
      <c r="AF212" s="102"/>
      <c r="AG212" s="145" t="str">
        <f aca="false">IF(ISNUMBER(AD212),U212*AB212,"")</f>
        <v/>
      </c>
      <c r="AH212" s="146" t="n">
        <f aca="false">IF(ISNUMBER(AC212),AC212*U212,U212)</f>
        <v>22.2632283766391</v>
      </c>
      <c r="AI212" s="102"/>
      <c r="AJ212" s="103" t="s">
        <v>360</v>
      </c>
      <c r="AK212" s="136"/>
      <c r="AL212" s="102"/>
      <c r="AM212" s="102"/>
      <c r="AN212" s="147" t="s">
        <v>449</v>
      </c>
    </row>
    <row r="213" customFormat="false" ht="15" hidden="false" customHeight="false" outlineLevel="0" collapsed="false">
      <c r="A213" s="115" t="s">
        <v>318</v>
      </c>
      <c r="B213" s="0" t="s">
        <v>319</v>
      </c>
      <c r="C213" s="92" t="n">
        <f aca="false">C212</f>
        <v>2</v>
      </c>
      <c r="D213" s="90" t="n">
        <f aca="false">D212</f>
        <v>2</v>
      </c>
      <c r="E213" s="92" t="str">
        <f aca="false">E165</f>
        <v>MC</v>
      </c>
      <c r="F213" s="92" t="n">
        <f aca="false">F165</f>
        <v>1</v>
      </c>
      <c r="G213" s="130" t="s">
        <v>333</v>
      </c>
      <c r="H213" s="130" t="s">
        <v>334</v>
      </c>
      <c r="I213" s="148" t="s">
        <v>335</v>
      </c>
      <c r="J213" s="131" t="n">
        <v>41845</v>
      </c>
      <c r="K213" s="108" t="s">
        <v>482</v>
      </c>
      <c r="L213" s="131" t="n">
        <v>41848</v>
      </c>
      <c r="M213" s="132" t="s">
        <v>483</v>
      </c>
      <c r="N213" s="134" t="n">
        <v>70.8666666666667</v>
      </c>
      <c r="O213" s="134" t="n">
        <v>40</v>
      </c>
      <c r="P213" s="135" t="n">
        <v>0.0756666666666667</v>
      </c>
      <c r="Q213" s="134" t="n">
        <v>494.073407692308</v>
      </c>
      <c r="R213" s="134" t="n">
        <v>19349.6082930769</v>
      </c>
      <c r="S213" s="136" t="n">
        <f aca="false">R213-Q213</f>
        <v>18855.5348853846</v>
      </c>
      <c r="T213" s="137" t="n">
        <f aca="false">((S213/1000000)*(0.473-P213))*0.8/(0.08206*296)*1000000/(O213*N213)*12</f>
        <v>1.04457558314367</v>
      </c>
      <c r="U213" s="138" t="n">
        <f aca="false">IF(N213&lt;=48,T213* 48,T213* 72)</f>
        <v>75.209441986344</v>
      </c>
      <c r="V213" s="139" t="n">
        <v>382.799188696154</v>
      </c>
      <c r="W213" s="150" t="n">
        <f aca="false">W165</f>
        <v>-21.3230515566104</v>
      </c>
      <c r="X213" s="141" t="n">
        <v>1159</v>
      </c>
      <c r="Y213" s="142" t="n">
        <f aca="false">((V213/1000+1)*0.0112372)/((V213/1000+1)*0.0112372+1)</f>
        <v>0.0153010315118088</v>
      </c>
      <c r="Z213" s="142" t="n">
        <f aca="false">((W213/1000+1)*0.0112372)/((W213/1000+1)*0.0112372+1)</f>
        <v>0.0108779573057363</v>
      </c>
      <c r="AA213" s="142" t="n">
        <f aca="false">IF(ISNUMBER(X213),((X213/1000+1)*0.0112372)/((X213/1000+1)*0.0112372+1),"")</f>
        <v>0.0236864549961338</v>
      </c>
      <c r="AB213" s="143" t="n">
        <f aca="false">IF(ISNUMBER(AA213),(Y213-Y209)/(AA213-Y209),"")</f>
        <v>0.345658544659316</v>
      </c>
      <c r="AC213" s="143" t="n">
        <f aca="false">IF(ISNUMBER(AB213),1-AB213,"")</f>
        <v>0.654341455340684</v>
      </c>
      <c r="AD213" s="144" t="n">
        <f aca="false">IF(ISNUMBER(AB213),AB213*T213,"")</f>
        <v>0.361066475856097</v>
      </c>
      <c r="AE213" s="144" t="n">
        <f aca="false">IF(ISNUMBER(AC213),AC213*T213,T213)</f>
        <v>0.68350910728757</v>
      </c>
      <c r="AF213" s="149" t="n">
        <f aca="false">IF(ISNUMBER(AD213),AE213-AE209,"")</f>
        <v>0.00709745305950105</v>
      </c>
      <c r="AG213" s="145" t="n">
        <f aca="false">IF(ISNUMBER(AD213),U213*AB213,"")</f>
        <v>25.996786261639</v>
      </c>
      <c r="AH213" s="146" t="n">
        <f aca="false">IF(ISNUMBER(AC213),AC213*U213,U213)</f>
        <v>49.2126557247051</v>
      </c>
      <c r="AI213" s="145" t="n">
        <f aca="false">AH213-AH209</f>
        <v>0.511016620284074</v>
      </c>
      <c r="AJ213" s="103" t="s">
        <v>362</v>
      </c>
      <c r="AK213" s="136"/>
      <c r="AL213" s="102"/>
      <c r="AM213" s="102"/>
      <c r="AN213" s="147" t="s">
        <v>450</v>
      </c>
    </row>
    <row r="214" customFormat="false" ht="15" hidden="false" customHeight="false" outlineLevel="0" collapsed="false">
      <c r="A214" s="115" t="s">
        <v>318</v>
      </c>
      <c r="B214" s="0" t="s">
        <v>319</v>
      </c>
      <c r="C214" s="92" t="n">
        <f aca="false">C213</f>
        <v>2</v>
      </c>
      <c r="D214" s="90" t="n">
        <f aca="false">D213</f>
        <v>2</v>
      </c>
      <c r="E214" s="92" t="str">
        <f aca="false">E166</f>
        <v>MC</v>
      </c>
      <c r="F214" s="92" t="n">
        <f aca="false">F166</f>
        <v>2</v>
      </c>
      <c r="G214" s="130" t="s">
        <v>333</v>
      </c>
      <c r="H214" s="130" t="s">
        <v>334</v>
      </c>
      <c r="I214" s="148" t="s">
        <v>335</v>
      </c>
      <c r="J214" s="131" t="n">
        <v>41845</v>
      </c>
      <c r="K214" s="108" t="s">
        <v>482</v>
      </c>
      <c r="L214" s="131" t="n">
        <v>41848</v>
      </c>
      <c r="M214" s="132" t="s">
        <v>483</v>
      </c>
      <c r="N214" s="134" t="n">
        <v>70.8666666666667</v>
      </c>
      <c r="O214" s="134" t="n">
        <v>40</v>
      </c>
      <c r="P214" s="135" t="n">
        <v>0.0756666666666667</v>
      </c>
      <c r="Q214" s="134" t="n">
        <v>494.073407692308</v>
      </c>
      <c r="R214" s="134" t="n">
        <v>14561.2064930769</v>
      </c>
      <c r="S214" s="136" t="n">
        <f aca="false">R214-Q214</f>
        <v>14067.1330853846</v>
      </c>
      <c r="T214" s="137" t="n">
        <f aca="false">((S214/1000000)*(0.473-P214))*0.8/(0.08206*296)*1000000/(O214*N214)*12</f>
        <v>0.779303468989099</v>
      </c>
      <c r="U214" s="138" t="n">
        <f aca="false">IF(N214&lt;=48,T214* 48,T214* 72)</f>
        <v>56.1098497672151</v>
      </c>
      <c r="V214" s="139" t="n">
        <v>498.411563210541</v>
      </c>
      <c r="W214" s="150" t="n">
        <f aca="false">W166</f>
        <v>-21.3230515566104</v>
      </c>
      <c r="X214" s="141" t="n">
        <v>1159</v>
      </c>
      <c r="Y214" s="142" t="n">
        <f aca="false">((V214/1000+1)*0.0112372)/((V214/1000+1)*0.0112372+1)</f>
        <v>0.0165591286312494</v>
      </c>
      <c r="Z214" s="142" t="n">
        <f aca="false">((W214/1000+1)*0.0112372)/((W214/1000+1)*0.0112372+1)</f>
        <v>0.0108779573057363</v>
      </c>
      <c r="AA214" s="142" t="n">
        <f aca="false">IF(ISNUMBER(X214),((X214/1000+1)*0.0112372)/((X214/1000+1)*0.0112372+1),"")</f>
        <v>0.0236864549961338</v>
      </c>
      <c r="AB214" s="143" t="n">
        <f aca="false">IF(ISNUMBER(AA214),(Y214-Y210)/(AA214-Y210),"")</f>
        <v>0.442033694091002</v>
      </c>
      <c r="AC214" s="143" t="n">
        <f aca="false">IF(ISNUMBER(AB214),1-AB214,"")</f>
        <v>0.557966305908998</v>
      </c>
      <c r="AD214" s="144" t="n">
        <f aca="false">IF(ISNUMBER(AB214),AB214*T214,"")</f>
        <v>0.344478391215184</v>
      </c>
      <c r="AE214" s="144" t="n">
        <f aca="false">IF(ISNUMBER(AC214),AC214*T214,T214)</f>
        <v>0.434825077773915</v>
      </c>
      <c r="AF214" s="149" t="n">
        <f aca="false">IF(ISNUMBER(AD214),AE214-AE210,"")</f>
        <v>0.00095362513693037</v>
      </c>
      <c r="AG214" s="145" t="n">
        <f aca="false">IF(ISNUMBER(AD214),U214*AB214,"")</f>
        <v>24.8024441674933</v>
      </c>
      <c r="AH214" s="146" t="n">
        <f aca="false">IF(ISNUMBER(AC214),AC214*U214,U214)</f>
        <v>31.3074055997219</v>
      </c>
      <c r="AI214" s="145" t="n">
        <f aca="false">AH214-AH210</f>
        <v>0.0686610098589853</v>
      </c>
      <c r="AJ214" s="103" t="s">
        <v>364</v>
      </c>
      <c r="AK214" s="136"/>
      <c r="AL214" s="102"/>
      <c r="AM214" s="102"/>
      <c r="AN214" s="147" t="s">
        <v>451</v>
      </c>
    </row>
    <row r="215" customFormat="false" ht="15" hidden="false" customHeight="false" outlineLevel="0" collapsed="false">
      <c r="A215" s="115" t="s">
        <v>318</v>
      </c>
      <c r="B215" s="0" t="s">
        <v>319</v>
      </c>
      <c r="C215" s="92" t="n">
        <f aca="false">C214</f>
        <v>2</v>
      </c>
      <c r="D215" s="90" t="n">
        <f aca="false">D214</f>
        <v>2</v>
      </c>
      <c r="E215" s="92" t="str">
        <f aca="false">E167</f>
        <v>MC</v>
      </c>
      <c r="F215" s="92" t="n">
        <f aca="false">F167</f>
        <v>3</v>
      </c>
      <c r="G215" s="130" t="s">
        <v>333</v>
      </c>
      <c r="H215" s="130" t="s">
        <v>334</v>
      </c>
      <c r="I215" s="148" t="s">
        <v>335</v>
      </c>
      <c r="J215" s="131" t="n">
        <v>41845</v>
      </c>
      <c r="K215" s="108" t="s">
        <v>482</v>
      </c>
      <c r="L215" s="131" t="n">
        <v>41848</v>
      </c>
      <c r="M215" s="132" t="s">
        <v>483</v>
      </c>
      <c r="N215" s="134" t="n">
        <v>70.8666666666667</v>
      </c>
      <c r="O215" s="134" t="n">
        <v>40</v>
      </c>
      <c r="P215" s="135" t="n">
        <v>0.0756666666666667</v>
      </c>
      <c r="Q215" s="134" t="n">
        <v>494.073407692308</v>
      </c>
      <c r="R215" s="134" t="n">
        <v>15197.1004930769</v>
      </c>
      <c r="S215" s="136" t="n">
        <f aca="false">R215-Q215</f>
        <v>14703.0270853846</v>
      </c>
      <c r="T215" s="137" t="n">
        <f aca="false">((S215/1000000)*(0.473-P215))*0.8/(0.08206*296)*1000000/(O215*N215)*12</f>
        <v>0.814531286704439</v>
      </c>
      <c r="U215" s="138" t="n">
        <f aca="false">IF(N215&lt;=48,T215* 48,T215* 72)</f>
        <v>58.6462526427196</v>
      </c>
      <c r="V215" s="139" t="n">
        <v>501.495990474314</v>
      </c>
      <c r="W215" s="150" t="n">
        <f aca="false">W167</f>
        <v>-21.3230515566104</v>
      </c>
      <c r="X215" s="141" t="n">
        <v>1159</v>
      </c>
      <c r="Y215" s="142" t="n">
        <f aca="false">((V215/1000+1)*0.0112372)/((V215/1000+1)*0.0112372+1)</f>
        <v>0.016592649429126</v>
      </c>
      <c r="Z215" s="142" t="n">
        <f aca="false">((W215/1000+1)*0.0112372)/((W215/1000+1)*0.0112372+1)</f>
        <v>0.0108779573057363</v>
      </c>
      <c r="AA215" s="142" t="n">
        <f aca="false">IF(ISNUMBER(X215),((X215/1000+1)*0.0112372)/((X215/1000+1)*0.0112372+1),"")</f>
        <v>0.0236864549961338</v>
      </c>
      <c r="AB215" s="143" t="n">
        <f aca="false">IF(ISNUMBER(AA215),(Y215-Y211)/(AA215-Y211),"")</f>
        <v>0.446224552185816</v>
      </c>
      <c r="AC215" s="143" t="n">
        <f aca="false">IF(ISNUMBER(AB215),1-AB215,"")</f>
        <v>0.553775447814184</v>
      </c>
      <c r="AD215" s="144" t="n">
        <f aca="false">IF(ISNUMBER(AB215),AB215*T215,"")</f>
        <v>0.363463858651025</v>
      </c>
      <c r="AE215" s="144" t="n">
        <f aca="false">IF(ISNUMBER(AC215),AC215*T215,T215)</f>
        <v>0.451067428053414</v>
      </c>
      <c r="AF215" s="149" t="n">
        <f aca="false">IF(ISNUMBER(AD215),AE215-AE211,"")</f>
        <v>-0.0123820979483367</v>
      </c>
      <c r="AG215" s="145" t="n">
        <f aca="false">IF(ISNUMBER(AD215),U215*AB215,"")</f>
        <v>26.1693978228738</v>
      </c>
      <c r="AH215" s="146" t="n">
        <f aca="false">IF(ISNUMBER(AC215),AC215*U215,U215)</f>
        <v>32.4768548198458</v>
      </c>
      <c r="AI215" s="145" t="n">
        <f aca="false">AH215-AH211</f>
        <v>-0.891511052280244</v>
      </c>
      <c r="AJ215" s="103" t="s">
        <v>366</v>
      </c>
      <c r="AK215" s="136"/>
      <c r="AL215" s="102"/>
      <c r="AM215" s="102"/>
      <c r="AN215" s="147" t="s">
        <v>452</v>
      </c>
    </row>
    <row r="216" customFormat="false" ht="15" hidden="false" customHeight="false" outlineLevel="0" collapsed="false">
      <c r="A216" s="115" t="s">
        <v>318</v>
      </c>
      <c r="B216" s="0" t="s">
        <v>319</v>
      </c>
      <c r="C216" s="92" t="n">
        <f aca="false">C215</f>
        <v>2</v>
      </c>
      <c r="D216" s="90" t="n">
        <f aca="false">D215</f>
        <v>2</v>
      </c>
      <c r="E216" s="92" t="str">
        <f aca="false">E168</f>
        <v>MC</v>
      </c>
      <c r="F216" s="92" t="n">
        <f aca="false">F168</f>
        <v>4</v>
      </c>
      <c r="G216" s="130" t="s">
        <v>333</v>
      </c>
      <c r="H216" s="130" t="s">
        <v>334</v>
      </c>
      <c r="I216" s="148" t="s">
        <v>335</v>
      </c>
      <c r="J216" s="131" t="n">
        <v>41845</v>
      </c>
      <c r="K216" s="108" t="s">
        <v>482</v>
      </c>
      <c r="L216" s="131" t="n">
        <v>41848</v>
      </c>
      <c r="M216" s="132" t="s">
        <v>483</v>
      </c>
      <c r="N216" s="134" t="n">
        <v>70.8666666666667</v>
      </c>
      <c r="O216" s="134" t="n">
        <v>40</v>
      </c>
      <c r="P216" s="135" t="n">
        <v>0.0756666666666667</v>
      </c>
      <c r="Q216" s="134" t="n">
        <v>494.073407692308</v>
      </c>
      <c r="R216" s="134" t="n">
        <v>14323.6460930769</v>
      </c>
      <c r="S216" s="136" t="n">
        <f aca="false">R216-Q216</f>
        <v>13829.5726853846</v>
      </c>
      <c r="T216" s="137" t="n">
        <f aca="false">((S216/1000000)*(0.473-P216))*0.8/(0.08206*296)*1000000/(O216*N216)*12</f>
        <v>0.766142888031293</v>
      </c>
      <c r="U216" s="138" t="n">
        <f aca="false">IF(N216&lt;=48,T216* 48,T216* 72)</f>
        <v>55.1622879382531</v>
      </c>
      <c r="V216" s="139" t="n">
        <v>549.216324164677</v>
      </c>
      <c r="W216" s="150" t="n">
        <f aca="false">W168</f>
        <v>-21.3230515566104</v>
      </c>
      <c r="X216" s="141" t="n">
        <v>1159</v>
      </c>
      <c r="Y216" s="142" t="n">
        <f aca="false">((V216/1000+1)*0.0112372)/((V216/1000+1)*0.0112372+1)</f>
        <v>0.0171109712825584</v>
      </c>
      <c r="Z216" s="142" t="n">
        <f aca="false">((W216/1000+1)*0.0112372)/((W216/1000+1)*0.0112372+1)</f>
        <v>0.0108779573057363</v>
      </c>
      <c r="AA216" s="142" t="n">
        <f aca="false">IF(ISNUMBER(X216),((X216/1000+1)*0.0112372)/((X216/1000+1)*0.0112372+1),"")</f>
        <v>0.0236864549961338</v>
      </c>
      <c r="AB216" s="143" t="n">
        <f aca="false">IF(ISNUMBER(AA216),(Y216-Y212)/(AA216-Y212),"")</f>
        <v>0.487684717213206</v>
      </c>
      <c r="AC216" s="143" t="n">
        <f aca="false">IF(ISNUMBER(AB216),1-AB216,"")</f>
        <v>0.512315282786794</v>
      </c>
      <c r="AD216" s="144" t="n">
        <f aca="false">IF(ISNUMBER(AB216),AB216*T216,"")</f>
        <v>0.37363617769445</v>
      </c>
      <c r="AE216" s="144" t="n">
        <f aca="false">IF(ISNUMBER(AC216),AC216*T216,T216)</f>
        <v>0.392506710336843</v>
      </c>
      <c r="AF216" s="149" t="n">
        <f aca="false">IF(ISNUMBER(AD216),AE216-AE212,"")</f>
        <v>0.083295205105745</v>
      </c>
      <c r="AG216" s="145" t="n">
        <f aca="false">IF(ISNUMBER(AD216),U216*AB216,"")</f>
        <v>26.9018047940004</v>
      </c>
      <c r="AH216" s="146" t="n">
        <f aca="false">IF(ISNUMBER(AC216),AC216*U216,U216)</f>
        <v>28.2604831442527</v>
      </c>
      <c r="AI216" s="145" t="n">
        <f aca="false">AH216-AH212</f>
        <v>5.99725476761364</v>
      </c>
      <c r="AJ216" s="103" t="s">
        <v>368</v>
      </c>
      <c r="AK216" s="136"/>
      <c r="AL216" s="102"/>
      <c r="AM216" s="102"/>
      <c r="AN216" s="147" t="s">
        <v>453</v>
      </c>
    </row>
    <row r="217" customFormat="false" ht="15" hidden="false" customHeight="false" outlineLevel="0" collapsed="false">
      <c r="A217" s="115" t="s">
        <v>318</v>
      </c>
      <c r="B217" s="0" t="s">
        <v>319</v>
      </c>
      <c r="C217" s="92" t="n">
        <f aca="false">C216</f>
        <v>2</v>
      </c>
      <c r="D217" s="90" t="n">
        <f aca="false">D216</f>
        <v>2</v>
      </c>
      <c r="E217" s="92" t="str">
        <f aca="false">E169</f>
        <v>MC</v>
      </c>
      <c r="F217" s="92" t="n">
        <f aca="false">F169</f>
        <v>1</v>
      </c>
      <c r="G217" s="130" t="s">
        <v>344</v>
      </c>
      <c r="H217" s="130" t="s">
        <v>334</v>
      </c>
      <c r="I217" s="130" t="n">
        <v>10</v>
      </c>
      <c r="J217" s="131" t="n">
        <v>41845</v>
      </c>
      <c r="K217" s="108" t="s">
        <v>482</v>
      </c>
      <c r="L217" s="131" t="n">
        <v>41848</v>
      </c>
      <c r="M217" s="132" t="s">
        <v>483</v>
      </c>
      <c r="N217" s="134" t="n">
        <v>70.8666666666667</v>
      </c>
      <c r="O217" s="134" t="n">
        <v>40</v>
      </c>
      <c r="P217" s="135" t="n">
        <v>0.0756666666666667</v>
      </c>
      <c r="Q217" s="134" t="n">
        <v>494.073407692308</v>
      </c>
      <c r="R217" s="134" t="n">
        <v>18372.9710930769</v>
      </c>
      <c r="S217" s="136" t="n">
        <f aca="false">R217-Q217</f>
        <v>17878.8976853846</v>
      </c>
      <c r="T217" s="137" t="n">
        <f aca="false">((S217/1000000)*(0.473-P217))*0.8/(0.08206*296)*1000000/(O217*N217)*12</f>
        <v>0.990470972539353</v>
      </c>
      <c r="U217" s="138" t="n">
        <f aca="false">IF(N217&lt;=48,T217* 48,T217* 72)</f>
        <v>71.3139100228334</v>
      </c>
      <c r="V217" s="139" t="n">
        <v>374.923658329514</v>
      </c>
      <c r="W217" s="150" t="n">
        <f aca="false">W169</f>
        <v>-21.3230515566104</v>
      </c>
      <c r="X217" s="141" t="n">
        <v>1159</v>
      </c>
      <c r="Y217" s="142" t="n">
        <f aca="false">((V217/1000+1)*0.0112372)/((V217/1000+1)*0.0112372+1)</f>
        <v>0.0152152126530198</v>
      </c>
      <c r="Z217" s="142" t="n">
        <f aca="false">((W217/1000+1)*0.0112372)/((W217/1000+1)*0.0112372+1)</f>
        <v>0.0108779573057363</v>
      </c>
      <c r="AA217" s="142" t="n">
        <f aca="false">IF(ISNUMBER(X217),((X217/1000+1)*0.0112372)/((X217/1000+1)*0.0112372+1),"")</f>
        <v>0.0236864549961338</v>
      </c>
      <c r="AB217" s="143" t="n">
        <f aca="false">IF(ISNUMBER(AA217),(Y217-Y209)/(AA217-Y209),"")</f>
        <v>0.338961824206183</v>
      </c>
      <c r="AC217" s="143" t="n">
        <f aca="false">IF(ISNUMBER(AB217),1-AB217,"")</f>
        <v>0.661038175793817</v>
      </c>
      <c r="AD217" s="144" t="n">
        <f aca="false">IF(ISNUMBER(AB217),AB217*T217,"")</f>
        <v>0.335731847675211</v>
      </c>
      <c r="AE217" s="144" t="n">
        <f aca="false">IF(ISNUMBER(AC217),AC217*T217,T217)</f>
        <v>0.654739124864142</v>
      </c>
      <c r="AF217" s="149" t="n">
        <f aca="false">IF(ISNUMBER(AD217),AE217-AE209,"")</f>
        <v>-0.0216725293639272</v>
      </c>
      <c r="AG217" s="145" t="n">
        <f aca="false">IF(ISNUMBER(AD217),U217*AB217,"")</f>
        <v>24.1726930326152</v>
      </c>
      <c r="AH217" s="146" t="n">
        <f aca="false">IF(ISNUMBER(AC217),AC217*U217,U217)</f>
        <v>47.1412169902182</v>
      </c>
      <c r="AI217" s="145" t="n">
        <f aca="false">AH217-AH209</f>
        <v>-1.56042211420275</v>
      </c>
      <c r="AJ217" s="103" t="s">
        <v>370</v>
      </c>
      <c r="AK217" s="136"/>
      <c r="AL217" s="102"/>
      <c r="AM217" s="102"/>
      <c r="AN217" s="147" t="s">
        <v>454</v>
      </c>
    </row>
    <row r="218" customFormat="false" ht="15" hidden="false" customHeight="false" outlineLevel="0" collapsed="false">
      <c r="A218" s="115" t="s">
        <v>318</v>
      </c>
      <c r="B218" s="0" t="s">
        <v>319</v>
      </c>
      <c r="C218" s="92" t="n">
        <f aca="false">C217</f>
        <v>2</v>
      </c>
      <c r="D218" s="90" t="n">
        <f aca="false">D217</f>
        <v>2</v>
      </c>
      <c r="E218" s="92" t="str">
        <f aca="false">E170</f>
        <v>MC</v>
      </c>
      <c r="F218" s="92" t="n">
        <f aca="false">F170</f>
        <v>2</v>
      </c>
      <c r="G218" s="130" t="s">
        <v>344</v>
      </c>
      <c r="H218" s="130" t="s">
        <v>334</v>
      </c>
      <c r="I218" s="130" t="n">
        <v>10</v>
      </c>
      <c r="J218" s="131" t="n">
        <v>41845</v>
      </c>
      <c r="K218" s="108" t="s">
        <v>482</v>
      </c>
      <c r="L218" s="131" t="n">
        <v>41848</v>
      </c>
      <c r="M218" s="132" t="s">
        <v>483</v>
      </c>
      <c r="N218" s="134" t="n">
        <v>70.8666666666667</v>
      </c>
      <c r="O218" s="134" t="n">
        <v>40</v>
      </c>
      <c r="P218" s="135" t="n">
        <v>0.0756666666666667</v>
      </c>
      <c r="Q218" s="134" t="n">
        <v>494.073407692308</v>
      </c>
      <c r="R218" s="134" t="n">
        <v>14594.8008930769</v>
      </c>
      <c r="S218" s="136" t="n">
        <f aca="false">R218-Q218</f>
        <v>14100.7274853846</v>
      </c>
      <c r="T218" s="137" t="n">
        <f aca="false">((S218/1000000)*(0.473-P218))*0.8/(0.08206*296)*1000000/(O218*N218)*12</f>
        <v>0.781164561245758</v>
      </c>
      <c r="U218" s="138" t="n">
        <f aca="false">IF(N218&lt;=48,T218* 48,T218* 72)</f>
        <v>56.2438484096946</v>
      </c>
      <c r="V218" s="139" t="n">
        <v>510.145178497215</v>
      </c>
      <c r="W218" s="150" t="n">
        <f aca="false">W170</f>
        <v>-21.3230515566104</v>
      </c>
      <c r="X218" s="141" t="n">
        <v>1159</v>
      </c>
      <c r="Y218" s="142" t="n">
        <f aca="false">((V218/1000+1)*0.0112372)/((V218/1000+1)*0.0112372+1)</f>
        <v>0.0166866344930572</v>
      </c>
      <c r="Z218" s="142" t="n">
        <f aca="false">((W218/1000+1)*0.0112372)/((W218/1000+1)*0.0112372+1)</f>
        <v>0.0108779573057363</v>
      </c>
      <c r="AA218" s="142" t="n">
        <f aca="false">IF(ISNUMBER(X218),((X218/1000+1)*0.0112372)/((X218/1000+1)*0.0112372+1),"")</f>
        <v>0.0236864549961338</v>
      </c>
      <c r="AB218" s="143" t="n">
        <f aca="false">IF(ISNUMBER(AA218),(Y218-Y210)/(AA218-Y210),"")</f>
        <v>0.45201555419568</v>
      </c>
      <c r="AC218" s="143" t="n">
        <f aca="false">IF(ISNUMBER(AB218),1-AB218,"")</f>
        <v>0.54798444580432</v>
      </c>
      <c r="AD218" s="144" t="n">
        <f aca="false">IF(ISNUMBER(AB218),AB218*T218,"")</f>
        <v>0.353098532069526</v>
      </c>
      <c r="AE218" s="144" t="n">
        <f aca="false">IF(ISNUMBER(AC218),AC218*T218,T218)</f>
        <v>0.428066029176232</v>
      </c>
      <c r="AF218" s="149" t="n">
        <f aca="false">IF(ISNUMBER(AD218),AE218-AE210,"")</f>
        <v>-0.00580542346075247</v>
      </c>
      <c r="AG218" s="145" t="n">
        <f aca="false">IF(ISNUMBER(AD218),U218*AB218,"")</f>
        <v>25.4230943090059</v>
      </c>
      <c r="AH218" s="146" t="n">
        <f aca="false">IF(ISNUMBER(AC218),AC218*U218,U218)</f>
        <v>30.8207541006887</v>
      </c>
      <c r="AI218" s="145" t="n">
        <f aca="false">AH218-AH210</f>
        <v>-0.417990489174176</v>
      </c>
      <c r="AJ218" s="103" t="s">
        <v>372</v>
      </c>
      <c r="AK218" s="136"/>
      <c r="AL218" s="102"/>
      <c r="AM218" s="102"/>
      <c r="AN218" s="147" t="s">
        <v>455</v>
      </c>
    </row>
    <row r="219" customFormat="false" ht="15" hidden="false" customHeight="false" outlineLevel="0" collapsed="false">
      <c r="A219" s="115" t="s">
        <v>318</v>
      </c>
      <c r="B219" s="0" t="s">
        <v>319</v>
      </c>
      <c r="C219" s="92" t="n">
        <f aca="false">C218</f>
        <v>2</v>
      </c>
      <c r="D219" s="90" t="n">
        <f aca="false">D218</f>
        <v>2</v>
      </c>
      <c r="E219" s="92" t="str">
        <f aca="false">E171</f>
        <v>MC</v>
      </c>
      <c r="F219" s="92" t="n">
        <f aca="false">F171</f>
        <v>3</v>
      </c>
      <c r="G219" s="130" t="s">
        <v>344</v>
      </c>
      <c r="H219" s="130" t="s">
        <v>334</v>
      </c>
      <c r="I219" s="130" t="n">
        <v>10</v>
      </c>
      <c r="J219" s="131" t="n">
        <v>41845</v>
      </c>
      <c r="K219" s="108" t="s">
        <v>482</v>
      </c>
      <c r="L219" s="131" t="n">
        <v>41848</v>
      </c>
      <c r="M219" s="132" t="s">
        <v>483</v>
      </c>
      <c r="N219" s="134" t="n">
        <v>70.8666666666667</v>
      </c>
      <c r="O219" s="134" t="n">
        <v>40</v>
      </c>
      <c r="P219" s="135" t="n">
        <v>0.0756666666666667</v>
      </c>
      <c r="Q219" s="134" t="n">
        <v>494.073407692308</v>
      </c>
      <c r="R219" s="134" t="n">
        <v>14160.4732930769</v>
      </c>
      <c r="S219" s="136" t="n">
        <f aca="false">R219-Q219</f>
        <v>13666.3998853846</v>
      </c>
      <c r="T219" s="137" t="n">
        <f aca="false">((S219/1000000)*(0.473-P219))*0.8/(0.08206*296)*1000000/(O219*N219)*12</f>
        <v>0.757103297070375</v>
      </c>
      <c r="U219" s="138" t="n">
        <f aca="false">IF(N219&lt;=48,T219* 48,T219* 72)</f>
        <v>54.511437389067</v>
      </c>
      <c r="V219" s="139" t="n">
        <v>523.54224946103</v>
      </c>
      <c r="W219" s="150" t="n">
        <f aca="false">W171</f>
        <v>-21.3230515566104</v>
      </c>
      <c r="X219" s="141" t="n">
        <v>1159</v>
      </c>
      <c r="Y219" s="142" t="n">
        <f aca="false">((V219/1000+1)*0.0112372)/((V219/1000+1)*0.0112372+1)</f>
        <v>0.016832176234655</v>
      </c>
      <c r="Z219" s="142" t="n">
        <f aca="false">((W219/1000+1)*0.0112372)/((W219/1000+1)*0.0112372+1)</f>
        <v>0.0108779573057363</v>
      </c>
      <c r="AA219" s="142" t="n">
        <f aca="false">IF(ISNUMBER(X219),((X219/1000+1)*0.0112372)/((X219/1000+1)*0.0112372+1),"")</f>
        <v>0.0236864549961338</v>
      </c>
      <c r="AB219" s="143" t="n">
        <f aca="false">IF(ISNUMBER(AA219),(Y219-Y211)/(AA219-Y211),"")</f>
        <v>0.464923128393233</v>
      </c>
      <c r="AC219" s="143" t="n">
        <f aca="false">IF(ISNUMBER(AB219),1-AB219,"")</f>
        <v>0.535076871606768</v>
      </c>
      <c r="AD219" s="144" t="n">
        <f aca="false">IF(ISNUMBER(AB219),AB219*T219,"")</f>
        <v>0.35199483339079</v>
      </c>
      <c r="AE219" s="144" t="n">
        <f aca="false">IF(ISNUMBER(AC219),AC219*T219,T219)</f>
        <v>0.405108463679586</v>
      </c>
      <c r="AF219" s="149" t="n">
        <f aca="false">IF(ISNUMBER(AD219),AE219-AE211,"")</f>
        <v>-0.0583410623221651</v>
      </c>
      <c r="AG219" s="145" t="n">
        <f aca="false">IF(ISNUMBER(AD219),U219*AB219,"")</f>
        <v>25.3436280041369</v>
      </c>
      <c r="AH219" s="146" t="n">
        <f aca="false">IF(ISNUMBER(AC219),AC219*U219,U219)</f>
        <v>29.1678093849302</v>
      </c>
      <c r="AI219" s="145" t="n">
        <f aca="false">AH219-AH211</f>
        <v>-4.20055648719589</v>
      </c>
      <c r="AJ219" s="103" t="s">
        <v>374</v>
      </c>
      <c r="AK219" s="136"/>
      <c r="AL219" s="102"/>
      <c r="AM219" s="102"/>
      <c r="AN219" s="147" t="s">
        <v>456</v>
      </c>
    </row>
    <row r="220" customFormat="false" ht="15" hidden="false" customHeight="false" outlineLevel="0" collapsed="false">
      <c r="A220" s="115" t="s">
        <v>318</v>
      </c>
      <c r="B220" s="0" t="s">
        <v>319</v>
      </c>
      <c r="C220" s="92" t="n">
        <f aca="false">C219</f>
        <v>2</v>
      </c>
      <c r="D220" s="90" t="n">
        <f aca="false">D219</f>
        <v>2</v>
      </c>
      <c r="E220" s="92" t="str">
        <f aca="false">E172</f>
        <v>MC</v>
      </c>
      <c r="F220" s="92" t="n">
        <f aca="false">F172</f>
        <v>4</v>
      </c>
      <c r="G220" s="130" t="s">
        <v>344</v>
      </c>
      <c r="H220" s="130" t="s">
        <v>334</v>
      </c>
      <c r="I220" s="130" t="n">
        <v>10</v>
      </c>
      <c r="J220" s="131" t="n">
        <v>41845</v>
      </c>
      <c r="K220" s="108" t="s">
        <v>482</v>
      </c>
      <c r="L220" s="131" t="n">
        <v>41848</v>
      </c>
      <c r="M220" s="132" t="s">
        <v>483</v>
      </c>
      <c r="N220" s="134" t="n">
        <v>70.8666666666667</v>
      </c>
      <c r="O220" s="134" t="n">
        <v>40</v>
      </c>
      <c r="P220" s="135" t="n">
        <v>0.0756666666666667</v>
      </c>
      <c r="Q220" s="134" t="n">
        <v>494.073407692308</v>
      </c>
      <c r="R220" s="134" t="n">
        <v>13336.2106930769</v>
      </c>
      <c r="S220" s="136" t="n">
        <f aca="false">R220-Q220</f>
        <v>12842.1372853846</v>
      </c>
      <c r="T220" s="137" t="n">
        <f aca="false">((S220/1000000)*(0.473-P220))*0.8/(0.08206*296)*1000000/(O220*N220)*12</f>
        <v>0.711440069201624</v>
      </c>
      <c r="U220" s="138" t="n">
        <f aca="false">IF(N220&lt;=48,T220* 48,T220* 72)</f>
        <v>51.2236849825169</v>
      </c>
      <c r="V220" s="139" t="n">
        <v>586.430683438537</v>
      </c>
      <c r="W220" s="150" t="n">
        <f aca="false">W172</f>
        <v>-21.3230515566104</v>
      </c>
      <c r="X220" s="141" t="n">
        <v>1159</v>
      </c>
      <c r="Y220" s="142" t="n">
        <f aca="false">((V220/1000+1)*0.0112372)/((V220/1000+1)*0.0112372+1)</f>
        <v>0.0175148018229338</v>
      </c>
      <c r="Z220" s="142" t="n">
        <f aca="false">((W220/1000+1)*0.0112372)/((W220/1000+1)*0.0112372+1)</f>
        <v>0.0108779573057363</v>
      </c>
      <c r="AA220" s="142" t="n">
        <f aca="false">IF(ISNUMBER(X220),((X220/1000+1)*0.0112372)/((X220/1000+1)*0.0112372+1),"")</f>
        <v>0.0236864549961338</v>
      </c>
      <c r="AB220" s="143" t="n">
        <f aca="false">IF(ISNUMBER(AA220),(Y220-Y212)/(AA220-Y212),"")</f>
        <v>0.51914834278089</v>
      </c>
      <c r="AC220" s="143" t="n">
        <f aca="false">IF(ISNUMBER(AB220),1-AB220,"")</f>
        <v>0.48085165721911</v>
      </c>
      <c r="AD220" s="144" t="n">
        <f aca="false">IF(ISNUMBER(AB220),AB220*T220,"")</f>
        <v>0.369342932913944</v>
      </c>
      <c r="AE220" s="144" t="n">
        <f aca="false">IF(ISNUMBER(AC220),AC220*T220,T220)</f>
        <v>0.342097136287679</v>
      </c>
      <c r="AF220" s="149" t="n">
        <f aca="false">IF(ISNUMBER(AD220),AE220-AE212,"")</f>
        <v>0.0328856310565811</v>
      </c>
      <c r="AG220" s="145" t="n">
        <f aca="false">IF(ISNUMBER(AD220),U220*AB220,"")</f>
        <v>26.592691169804</v>
      </c>
      <c r="AH220" s="146" t="n">
        <f aca="false">IF(ISNUMBER(AC220),AC220*U220,U220)</f>
        <v>24.6309938127129</v>
      </c>
      <c r="AI220" s="145" t="n">
        <f aca="false">AH220-AH212</f>
        <v>2.36776543607384</v>
      </c>
      <c r="AJ220" s="103" t="s">
        <v>376</v>
      </c>
      <c r="AK220" s="136"/>
      <c r="AL220" s="102"/>
      <c r="AM220" s="102"/>
      <c r="AN220" s="147" t="s">
        <v>457</v>
      </c>
    </row>
    <row r="221" customFormat="false" ht="15" hidden="false" customHeight="false" outlineLevel="0" collapsed="false">
      <c r="A221" s="115" t="s">
        <v>318</v>
      </c>
      <c r="B221" s="0" t="s">
        <v>319</v>
      </c>
      <c r="C221" s="92" t="n">
        <f aca="false">C220</f>
        <v>2</v>
      </c>
      <c r="D221" s="90" t="n">
        <f aca="false">D220</f>
        <v>2</v>
      </c>
      <c r="E221" s="92" t="str">
        <f aca="false">E173</f>
        <v>PJ</v>
      </c>
      <c r="F221" s="92" t="n">
        <f aca="false">F173</f>
        <v>1</v>
      </c>
      <c r="G221" s="130" t="s">
        <v>321</v>
      </c>
      <c r="H221" s="130" t="s">
        <v>322</v>
      </c>
      <c r="I221" s="130" t="s">
        <v>322</v>
      </c>
      <c r="J221" s="131" t="n">
        <v>41845</v>
      </c>
      <c r="K221" s="108" t="s">
        <v>482</v>
      </c>
      <c r="L221" s="131" t="n">
        <v>41848</v>
      </c>
      <c r="M221" s="132" t="s">
        <v>483</v>
      </c>
      <c r="N221" s="134" t="n">
        <v>70.8666666666667</v>
      </c>
      <c r="O221" s="134" t="n">
        <v>40</v>
      </c>
      <c r="P221" s="135" t="n">
        <v>0.04875</v>
      </c>
      <c r="Q221" s="134" t="n">
        <v>494.073407692308</v>
      </c>
      <c r="R221" s="134" t="n">
        <v>5412.30323961539</v>
      </c>
      <c r="S221" s="136" t="n">
        <f aca="false">R221-Q221</f>
        <v>4918.22983192308</v>
      </c>
      <c r="T221" s="137" t="n">
        <f aca="false">((S221/1000000)*(0.473-P221))*0.8/(0.08206*296)*1000000/(O221*N221)*12</f>
        <v>0.290922079526552</v>
      </c>
      <c r="U221" s="138" t="n">
        <f aca="false">IF(N221&lt;=48,T221* 48,T221* 72)</f>
        <v>20.9463897259117</v>
      </c>
      <c r="V221" s="139" t="n">
        <v>-11.1336003473031</v>
      </c>
      <c r="W221" s="150" t="n">
        <f aca="false">W173</f>
        <v>-18.8575504316435</v>
      </c>
      <c r="X221" s="141" t="s">
        <v>106</v>
      </c>
      <c r="Y221" s="142" t="n">
        <f aca="false">((V221/1000+1)*0.0112372)/((V221/1000+1)*0.0112372+1)</f>
        <v>0.0109899679981122</v>
      </c>
      <c r="Z221" s="142" t="n">
        <f aca="false">((W221/1000+1)*0.0112372)/((W221/1000+1)*0.0112372+1)</f>
        <v>0.0109050624157837</v>
      </c>
      <c r="AA221" s="142" t="str">
        <f aca="false">IF(ISNUMBER(X221),((X221/1000+1)*0.0112372)/((X221/1000+1)*0.0112372+1),"")</f>
        <v/>
      </c>
      <c r="AB221" s="143" t="str">
        <f aca="false">IF(ISNUMBER(AA221),(Y221-Z221)/(AA221-Z221),"")</f>
        <v/>
      </c>
      <c r="AC221" s="143" t="str">
        <f aca="false">IF(ISNUMBER(AB221),1-AB221,"")</f>
        <v/>
      </c>
      <c r="AD221" s="144" t="str">
        <f aca="false">IF(ISNUMBER(AB221),AB221*T221,"")</f>
        <v/>
      </c>
      <c r="AE221" s="144" t="n">
        <f aca="false">IF(ISNUMBER(AC221),AC221*T221,T221)</f>
        <v>0.290922079526552</v>
      </c>
      <c r="AF221" s="102"/>
      <c r="AG221" s="145" t="str">
        <f aca="false">IF(ISNUMBER(AD221),U221*AB221,"")</f>
        <v/>
      </c>
      <c r="AH221" s="146" t="n">
        <f aca="false">IF(ISNUMBER(AC221),AC221*U221,U221)</f>
        <v>20.9463897259117</v>
      </c>
      <c r="AI221" s="102"/>
      <c r="AJ221" s="103" t="s">
        <v>379</v>
      </c>
      <c r="AK221" s="136"/>
      <c r="AL221" s="102"/>
      <c r="AM221" s="102"/>
      <c r="AN221" s="147" t="s">
        <v>458</v>
      </c>
    </row>
    <row r="222" customFormat="false" ht="15" hidden="false" customHeight="false" outlineLevel="0" collapsed="false">
      <c r="A222" s="115" t="s">
        <v>318</v>
      </c>
      <c r="B222" s="0" t="s">
        <v>319</v>
      </c>
      <c r="C222" s="92" t="n">
        <f aca="false">C221</f>
        <v>2</v>
      </c>
      <c r="D222" s="90" t="n">
        <f aca="false">D221</f>
        <v>2</v>
      </c>
      <c r="E222" s="92" t="str">
        <f aca="false">E174</f>
        <v>PJ</v>
      </c>
      <c r="F222" s="92" t="n">
        <f aca="false">F174</f>
        <v>2</v>
      </c>
      <c r="G222" s="130" t="s">
        <v>321</v>
      </c>
      <c r="H222" s="130" t="s">
        <v>322</v>
      </c>
      <c r="I222" s="130" t="s">
        <v>322</v>
      </c>
      <c r="J222" s="131" t="n">
        <v>41845</v>
      </c>
      <c r="K222" s="108" t="s">
        <v>482</v>
      </c>
      <c r="L222" s="131" t="n">
        <v>41848</v>
      </c>
      <c r="M222" s="132" t="s">
        <v>483</v>
      </c>
      <c r="N222" s="134" t="n">
        <v>70.8666666666667</v>
      </c>
      <c r="O222" s="134" t="n">
        <v>40</v>
      </c>
      <c r="P222" s="135" t="n">
        <v>0.04875</v>
      </c>
      <c r="Q222" s="134" t="n">
        <v>494.073407692308</v>
      </c>
      <c r="R222" s="134" t="n">
        <v>5405.21320961538</v>
      </c>
      <c r="S222" s="136" t="n">
        <f aca="false">R222-Q222</f>
        <v>4911.13980192308</v>
      </c>
      <c r="T222" s="137" t="n">
        <f aca="false">((S222/1000000)*(0.473-P222))*0.8/(0.08206*296)*1000000/(O222*N222)*12</f>
        <v>0.290502691587803</v>
      </c>
      <c r="U222" s="138" t="n">
        <f aca="false">IF(N222&lt;=48,T222* 48,T222* 72)</f>
        <v>20.9161937943218</v>
      </c>
      <c r="V222" s="139" t="n">
        <v>-6.89000965075318</v>
      </c>
      <c r="W222" s="150" t="n">
        <f aca="false">W174</f>
        <v>-18.8575504316435</v>
      </c>
      <c r="X222" s="141" t="s">
        <v>106</v>
      </c>
      <c r="Y222" s="142" t="n">
        <f aca="false">((V222/1000+1)*0.0112372)/((V222/1000+1)*0.0112372+1)</f>
        <v>0.0110366094983477</v>
      </c>
      <c r="Z222" s="142" t="n">
        <f aca="false">((W222/1000+1)*0.0112372)/((W222/1000+1)*0.0112372+1)</f>
        <v>0.0109050624157837</v>
      </c>
      <c r="AA222" s="142" t="str">
        <f aca="false">IF(ISNUMBER(X222),((X222/1000+1)*0.0112372)/((X222/1000+1)*0.0112372+1),"")</f>
        <v/>
      </c>
      <c r="AB222" s="143" t="str">
        <f aca="false">IF(ISNUMBER(AA222),(Y222-Z222)/(AA222-Z222),"")</f>
        <v/>
      </c>
      <c r="AC222" s="143" t="str">
        <f aca="false">IF(ISNUMBER(AB222),1-AB222,"")</f>
        <v/>
      </c>
      <c r="AD222" s="144" t="str">
        <f aca="false">IF(ISNUMBER(AB222),AB222*T222,"")</f>
        <v/>
      </c>
      <c r="AE222" s="144" t="n">
        <f aca="false">IF(ISNUMBER(AC222),AC222*T222,T222)</f>
        <v>0.290502691587803</v>
      </c>
      <c r="AF222" s="102"/>
      <c r="AG222" s="145" t="str">
        <f aca="false">IF(ISNUMBER(AD222),U222*AB222,"")</f>
        <v/>
      </c>
      <c r="AH222" s="146" t="n">
        <f aca="false">IF(ISNUMBER(AC222),AC222*U222,U222)</f>
        <v>20.9161937943218</v>
      </c>
      <c r="AI222" s="102"/>
      <c r="AJ222" s="103" t="s">
        <v>381</v>
      </c>
      <c r="AK222" s="136"/>
      <c r="AL222" s="102"/>
      <c r="AM222" s="102"/>
      <c r="AN222" s="147" t="s">
        <v>459</v>
      </c>
    </row>
    <row r="223" customFormat="false" ht="15" hidden="false" customHeight="false" outlineLevel="0" collapsed="false">
      <c r="A223" s="115" t="s">
        <v>318</v>
      </c>
      <c r="B223" s="0" t="s">
        <v>319</v>
      </c>
      <c r="C223" s="92" t="n">
        <f aca="false">C222</f>
        <v>2</v>
      </c>
      <c r="D223" s="90" t="n">
        <f aca="false">D222</f>
        <v>2</v>
      </c>
      <c r="E223" s="92" t="str">
        <f aca="false">E175</f>
        <v>PJ</v>
      </c>
      <c r="F223" s="92" t="n">
        <f aca="false">F175</f>
        <v>3</v>
      </c>
      <c r="G223" s="130" t="s">
        <v>321</v>
      </c>
      <c r="H223" s="130" t="s">
        <v>322</v>
      </c>
      <c r="I223" s="130" t="s">
        <v>322</v>
      </c>
      <c r="J223" s="131" t="n">
        <v>41845</v>
      </c>
      <c r="K223" s="108" t="s">
        <v>482</v>
      </c>
      <c r="L223" s="131" t="n">
        <v>41848</v>
      </c>
      <c r="M223" s="132" t="s">
        <v>483</v>
      </c>
      <c r="N223" s="134" t="n">
        <v>70.8666666666667</v>
      </c>
      <c r="O223" s="134" t="n">
        <v>40</v>
      </c>
      <c r="P223" s="135" t="n">
        <v>0.04875</v>
      </c>
      <c r="Q223" s="134" t="n">
        <v>494.073407692308</v>
      </c>
      <c r="R223" s="134" t="n">
        <v>5276.15062961538</v>
      </c>
      <c r="S223" s="136" t="n">
        <f aca="false">R223-Q223</f>
        <v>4782.07722192308</v>
      </c>
      <c r="T223" s="137" t="n">
        <f aca="false">((S223/1000000)*(0.473-P223))*0.8/(0.08206*296)*1000000/(O223*N223)*12</f>
        <v>0.282868409448535</v>
      </c>
      <c r="U223" s="138" t="n">
        <f aca="false">IF(N223&lt;=48,T223* 48,T223* 72)</f>
        <v>20.3665254802945</v>
      </c>
      <c r="V223" s="139" t="n">
        <v>-19.1712156948582</v>
      </c>
      <c r="W223" s="150" t="n">
        <f aca="false">W175</f>
        <v>-18.8575504316435</v>
      </c>
      <c r="X223" s="141" t="s">
        <v>106</v>
      </c>
      <c r="Y223" s="142" t="n">
        <f aca="false">((V223/1000+1)*0.0112372)/((V223/1000+1)*0.0112372+1)</f>
        <v>0.0109016141398731</v>
      </c>
      <c r="Z223" s="142" t="n">
        <f aca="false">((W223/1000+1)*0.0112372)/((W223/1000+1)*0.0112372+1)</f>
        <v>0.0109050624157837</v>
      </c>
      <c r="AA223" s="142" t="str">
        <f aca="false">IF(ISNUMBER(X223),((X223/1000+1)*0.0112372)/((X223/1000+1)*0.0112372+1),"")</f>
        <v/>
      </c>
      <c r="AB223" s="143" t="str">
        <f aca="false">IF(ISNUMBER(AA223),(Y223-Z223)/(AA223-Z223),"")</f>
        <v/>
      </c>
      <c r="AC223" s="143" t="str">
        <f aca="false">IF(ISNUMBER(AB223),1-AB223,"")</f>
        <v/>
      </c>
      <c r="AD223" s="144" t="str">
        <f aca="false">IF(ISNUMBER(AB223),AB223*T223,"")</f>
        <v/>
      </c>
      <c r="AE223" s="144" t="n">
        <f aca="false">IF(ISNUMBER(AC223),AC223*T223,T223)</f>
        <v>0.282868409448535</v>
      </c>
      <c r="AF223" s="102"/>
      <c r="AG223" s="145" t="str">
        <f aca="false">IF(ISNUMBER(AD223),U223*AB223,"")</f>
        <v/>
      </c>
      <c r="AH223" s="146" t="n">
        <f aca="false">IF(ISNUMBER(AC223),AC223*U223,U223)</f>
        <v>20.3665254802945</v>
      </c>
      <c r="AI223" s="102"/>
      <c r="AJ223" s="103" t="s">
        <v>383</v>
      </c>
      <c r="AK223" s="136"/>
      <c r="AL223" s="102"/>
      <c r="AM223" s="102"/>
      <c r="AN223" s="147" t="s">
        <v>460</v>
      </c>
    </row>
    <row r="224" customFormat="false" ht="15" hidden="false" customHeight="false" outlineLevel="0" collapsed="false">
      <c r="A224" s="115" t="s">
        <v>318</v>
      </c>
      <c r="B224" s="0" t="s">
        <v>319</v>
      </c>
      <c r="C224" s="92" t="n">
        <f aca="false">C223</f>
        <v>2</v>
      </c>
      <c r="D224" s="90" t="n">
        <f aca="false">D223</f>
        <v>2</v>
      </c>
      <c r="E224" s="92" t="str">
        <f aca="false">E176</f>
        <v>PJ</v>
      </c>
      <c r="F224" s="92" t="n">
        <f aca="false">F176</f>
        <v>4</v>
      </c>
      <c r="G224" s="130" t="s">
        <v>321</v>
      </c>
      <c r="H224" s="130" t="s">
        <v>322</v>
      </c>
      <c r="I224" s="130" t="s">
        <v>322</v>
      </c>
      <c r="J224" s="131" t="n">
        <v>41845</v>
      </c>
      <c r="K224" s="108" t="s">
        <v>482</v>
      </c>
      <c r="L224" s="131" t="n">
        <v>41848</v>
      </c>
      <c r="M224" s="132" t="s">
        <v>483</v>
      </c>
      <c r="N224" s="134" t="n">
        <v>70.8666666666667</v>
      </c>
      <c r="O224" s="134" t="n">
        <v>40</v>
      </c>
      <c r="P224" s="135" t="n">
        <v>0.04875</v>
      </c>
      <c r="Q224" s="134" t="n">
        <v>494.073407692308</v>
      </c>
      <c r="R224" s="134" t="n">
        <v>4442.77167961538</v>
      </c>
      <c r="S224" s="136" t="n">
        <f aca="false">R224-Q224</f>
        <v>3948.69827192308</v>
      </c>
      <c r="T224" s="137" t="n">
        <f aca="false">((S224/1000000)*(0.473-P224))*0.8/(0.08206*296)*1000000/(O224*N224)*12</f>
        <v>0.233572555970119</v>
      </c>
      <c r="U224" s="138" t="n">
        <f aca="false">IF(N224&lt;=48,T224* 48,T224* 72)</f>
        <v>16.8172240298486</v>
      </c>
      <c r="V224" s="139" t="n">
        <v>-8.88259260036142</v>
      </c>
      <c r="W224" s="150" t="n">
        <f aca="false">W176</f>
        <v>-18.8575504316435</v>
      </c>
      <c r="X224" s="141" t="s">
        <v>106</v>
      </c>
      <c r="Y224" s="142" t="n">
        <f aca="false">((V224/1000+1)*0.0112372)/((V224/1000+1)*0.0112372+1)</f>
        <v>0.0110147094755115</v>
      </c>
      <c r="Z224" s="142" t="n">
        <f aca="false">((W224/1000+1)*0.0112372)/((W224/1000+1)*0.0112372+1)</f>
        <v>0.0109050624157837</v>
      </c>
      <c r="AA224" s="142" t="str">
        <f aca="false">IF(ISNUMBER(X224),((X224/1000+1)*0.0112372)/((X224/1000+1)*0.0112372+1),"")</f>
        <v/>
      </c>
      <c r="AB224" s="143" t="str">
        <f aca="false">IF(ISNUMBER(AA224),(Y224-Z224)/(AA224-Z224),"")</f>
        <v/>
      </c>
      <c r="AC224" s="143" t="str">
        <f aca="false">IF(ISNUMBER(AB224),1-AB224,"")</f>
        <v/>
      </c>
      <c r="AD224" s="144" t="str">
        <f aca="false">IF(ISNUMBER(AB224),AB224*T224,"")</f>
        <v/>
      </c>
      <c r="AE224" s="144" t="n">
        <f aca="false">IF(ISNUMBER(AC224),AC224*T224,T224)</f>
        <v>0.233572555970119</v>
      </c>
      <c r="AF224" s="102"/>
      <c r="AG224" s="145" t="str">
        <f aca="false">IF(ISNUMBER(AD224),U224*AB224,"")</f>
        <v/>
      </c>
      <c r="AH224" s="146" t="n">
        <f aca="false">IF(ISNUMBER(AC224),AC224*U224,U224)</f>
        <v>16.8172240298486</v>
      </c>
      <c r="AI224" s="102"/>
      <c r="AJ224" s="103" t="s">
        <v>385</v>
      </c>
      <c r="AK224" s="136"/>
      <c r="AL224" s="102"/>
      <c r="AM224" s="102"/>
      <c r="AN224" s="147" t="s">
        <v>461</v>
      </c>
    </row>
    <row r="225" customFormat="false" ht="15" hidden="false" customHeight="false" outlineLevel="0" collapsed="false">
      <c r="A225" s="115" t="s">
        <v>318</v>
      </c>
      <c r="B225" s="0" t="s">
        <v>319</v>
      </c>
      <c r="C225" s="92" t="n">
        <f aca="false">C224</f>
        <v>2</v>
      </c>
      <c r="D225" s="90" t="n">
        <f aca="false">D224</f>
        <v>2</v>
      </c>
      <c r="E225" s="92" t="str">
        <f aca="false">E177</f>
        <v>PJ</v>
      </c>
      <c r="F225" s="92" t="n">
        <f aca="false">F177</f>
        <v>1</v>
      </c>
      <c r="G225" s="130" t="s">
        <v>333</v>
      </c>
      <c r="H225" s="130" t="s">
        <v>334</v>
      </c>
      <c r="I225" s="148" t="s">
        <v>335</v>
      </c>
      <c r="J225" s="131" t="n">
        <v>41845</v>
      </c>
      <c r="K225" s="108" t="s">
        <v>482</v>
      </c>
      <c r="L225" s="131" t="n">
        <v>41848</v>
      </c>
      <c r="M225" s="132" t="s">
        <v>483</v>
      </c>
      <c r="N225" s="134" t="n">
        <v>70.8666666666667</v>
      </c>
      <c r="O225" s="134" t="n">
        <v>40</v>
      </c>
      <c r="P225" s="135" t="n">
        <v>0.04875</v>
      </c>
      <c r="Q225" s="134" t="n">
        <v>494.073407692308</v>
      </c>
      <c r="R225" s="134" t="n">
        <v>16502.7925396154</v>
      </c>
      <c r="S225" s="136" t="n">
        <f aca="false">R225-Q225</f>
        <v>16008.7191319231</v>
      </c>
      <c r="T225" s="137" t="n">
        <f aca="false">((S225/1000000)*(0.473-P225))*0.8/(0.08206*296)*1000000/(O225*N225)*12</f>
        <v>0.946944331512566</v>
      </c>
      <c r="U225" s="138" t="n">
        <f aca="false">IF(N225&lt;=48,T225* 48,T225* 72)</f>
        <v>68.1799918689048</v>
      </c>
      <c r="V225" s="139" t="n">
        <v>773.406543195795</v>
      </c>
      <c r="W225" s="150" t="n">
        <f aca="false">W177</f>
        <v>-18.8575504316435</v>
      </c>
      <c r="X225" s="141" t="n">
        <v>1159</v>
      </c>
      <c r="Y225" s="142" t="n">
        <f aca="false">((V225/1000+1)*0.0112372)/((V225/1000+1)*0.0112372+1)</f>
        <v>0.0195387533083254</v>
      </c>
      <c r="Z225" s="142" t="n">
        <f aca="false">((W225/1000+1)*0.0112372)/((W225/1000+1)*0.0112372+1)</f>
        <v>0.0109050624157837</v>
      </c>
      <c r="AA225" s="142" t="n">
        <f aca="false">IF(ISNUMBER(X225),((X225/1000+1)*0.0112372)/((X225/1000+1)*0.0112372+1),"")</f>
        <v>0.0236864549961338</v>
      </c>
      <c r="AB225" s="143" t="n">
        <f aca="false">IF(ISNUMBER(AA225),(Y225-Y221)/(AA225-Y221),"")</f>
        <v>0.673318951261502</v>
      </c>
      <c r="AC225" s="143" t="n">
        <f aca="false">IF(ISNUMBER(AB225),1-AB225,"")</f>
        <v>0.326681048738498</v>
      </c>
      <c r="AD225" s="144" t="n">
        <f aca="false">IF(ISNUMBER(AB225),AB225*T225,"")</f>
        <v>0.637595564197066</v>
      </c>
      <c r="AE225" s="144" t="n">
        <f aca="false">IF(ISNUMBER(AC225),AC225*T225,T225)</f>
        <v>0.309348767315501</v>
      </c>
      <c r="AF225" s="149" t="n">
        <f aca="false">IF(ISNUMBER(AD225),AE225-AE221,"")</f>
        <v>0.0184266877889487</v>
      </c>
      <c r="AG225" s="145" t="n">
        <f aca="false">IF(ISNUMBER(AD225),U225*AB225,"")</f>
        <v>45.9068806221887</v>
      </c>
      <c r="AH225" s="146" t="n">
        <f aca="false">IF(ISNUMBER(AC225),AC225*U225,U225)</f>
        <v>22.2731112467161</v>
      </c>
      <c r="AI225" s="145" t="n">
        <f aca="false">AH225-AH221</f>
        <v>1.32672152080431</v>
      </c>
      <c r="AJ225" s="103" t="s">
        <v>387</v>
      </c>
      <c r="AK225" s="136"/>
      <c r="AL225" s="102"/>
      <c r="AM225" s="102"/>
      <c r="AN225" s="147" t="s">
        <v>462</v>
      </c>
    </row>
    <row r="226" customFormat="false" ht="15" hidden="false" customHeight="false" outlineLevel="0" collapsed="false">
      <c r="A226" s="115" t="s">
        <v>318</v>
      </c>
      <c r="B226" s="0" t="s">
        <v>319</v>
      </c>
      <c r="C226" s="92" t="n">
        <f aca="false">C225</f>
        <v>2</v>
      </c>
      <c r="D226" s="90" t="n">
        <f aca="false">D225</f>
        <v>2</v>
      </c>
      <c r="E226" s="92" t="str">
        <f aca="false">E178</f>
        <v>PJ</v>
      </c>
      <c r="F226" s="92" t="n">
        <f aca="false">F178</f>
        <v>2</v>
      </c>
      <c r="G226" s="130" t="s">
        <v>333</v>
      </c>
      <c r="H226" s="130" t="s">
        <v>334</v>
      </c>
      <c r="I226" s="148" t="s">
        <v>335</v>
      </c>
      <c r="J226" s="131" t="n">
        <v>41845</v>
      </c>
      <c r="K226" s="108" t="s">
        <v>482</v>
      </c>
      <c r="L226" s="131" t="n">
        <v>41848</v>
      </c>
      <c r="M226" s="132" t="s">
        <v>483</v>
      </c>
      <c r="N226" s="134" t="n">
        <v>70.8666666666667</v>
      </c>
      <c r="O226" s="134" t="n">
        <v>40</v>
      </c>
      <c r="P226" s="135" t="n">
        <v>0.04875</v>
      </c>
      <c r="Q226" s="134" t="n">
        <v>494.073407692308</v>
      </c>
      <c r="R226" s="134" t="n">
        <v>15742.1164396154</v>
      </c>
      <c r="S226" s="136" t="n">
        <f aca="false">R226-Q226</f>
        <v>15248.0430319231</v>
      </c>
      <c r="T226" s="137" t="n">
        <f aca="false">((S226/1000000)*(0.473-P226))*0.8/(0.08206*296)*1000000/(O226*N226)*12</f>
        <v>0.901948981473868</v>
      </c>
      <c r="U226" s="138" t="n">
        <f aca="false">IF(N226&lt;=48,T226* 48,T226* 72)</f>
        <v>64.9403266661185</v>
      </c>
      <c r="V226" s="139" t="n">
        <v>651.744442854777</v>
      </c>
      <c r="W226" s="150" t="n">
        <f aca="false">W178</f>
        <v>-18.8575504316435</v>
      </c>
      <c r="X226" s="141" t="n">
        <v>1159</v>
      </c>
      <c r="Y226" s="142" t="n">
        <f aca="false">((V226/1000+1)*0.0112372)/((V226/1000+1)*0.0112372+1)</f>
        <v>0.0182227504973715</v>
      </c>
      <c r="Z226" s="142" t="n">
        <f aca="false">((W226/1000+1)*0.0112372)/((W226/1000+1)*0.0112372+1)</f>
        <v>0.0109050624157837</v>
      </c>
      <c r="AA226" s="142" t="n">
        <f aca="false">IF(ISNUMBER(X226),((X226/1000+1)*0.0112372)/((X226/1000+1)*0.0112372+1),"")</f>
        <v>0.0236864549961338</v>
      </c>
      <c r="AB226" s="143" t="n">
        <f aca="false">IF(ISNUMBER(AA226),(Y226-Y222)/(AA226-Y222),"")</f>
        <v>0.5680813256005</v>
      </c>
      <c r="AC226" s="143" t="n">
        <f aca="false">IF(ISNUMBER(AB226),1-AB226,"")</f>
        <v>0.4319186743995</v>
      </c>
      <c r="AD226" s="144" t="n">
        <f aca="false">IF(ISNUMBER(AB226),AB226*T226,"")</f>
        <v>0.512380373019696</v>
      </c>
      <c r="AE226" s="144" t="n">
        <f aca="false">IF(ISNUMBER(AC226),AC226*T226,T226)</f>
        <v>0.389568608454172</v>
      </c>
      <c r="AF226" s="149" t="n">
        <f aca="false">IF(ISNUMBER(AD226),AE226-AE222,"")</f>
        <v>0.0990659168663692</v>
      </c>
      <c r="AG226" s="145" t="n">
        <f aca="false">IF(ISNUMBER(AD226),U226*AB226,"")</f>
        <v>36.8913868574181</v>
      </c>
      <c r="AH226" s="146" t="n">
        <f aca="false">IF(ISNUMBER(AC226),AC226*U226,U226)</f>
        <v>28.0489398087004</v>
      </c>
      <c r="AI226" s="145" t="n">
        <f aca="false">AH226-AH222</f>
        <v>7.13274601437859</v>
      </c>
      <c r="AJ226" s="103" t="s">
        <v>389</v>
      </c>
      <c r="AK226" s="136"/>
      <c r="AL226" s="102"/>
      <c r="AM226" s="102"/>
      <c r="AN226" s="147" t="s">
        <v>463</v>
      </c>
    </row>
    <row r="227" customFormat="false" ht="15" hidden="false" customHeight="false" outlineLevel="0" collapsed="false">
      <c r="A227" s="115" t="s">
        <v>318</v>
      </c>
      <c r="B227" s="0" t="s">
        <v>319</v>
      </c>
      <c r="C227" s="92" t="n">
        <f aca="false">C226</f>
        <v>2</v>
      </c>
      <c r="D227" s="90" t="n">
        <f aca="false">D226</f>
        <v>2</v>
      </c>
      <c r="E227" s="92" t="str">
        <f aca="false">E179</f>
        <v>PJ</v>
      </c>
      <c r="F227" s="92" t="n">
        <f aca="false">F179</f>
        <v>3</v>
      </c>
      <c r="G227" s="130" t="s">
        <v>333</v>
      </c>
      <c r="H227" s="130" t="s">
        <v>334</v>
      </c>
      <c r="I227" s="148" t="s">
        <v>335</v>
      </c>
      <c r="J227" s="131" t="n">
        <v>41845</v>
      </c>
      <c r="K227" s="108" t="s">
        <v>482</v>
      </c>
      <c r="L227" s="131" t="n">
        <v>41848</v>
      </c>
      <c r="M227" s="132" t="s">
        <v>483</v>
      </c>
      <c r="N227" s="134" t="n">
        <v>70.8666666666667</v>
      </c>
      <c r="O227" s="134" t="n">
        <v>40</v>
      </c>
      <c r="P227" s="135" t="n">
        <v>0.04875</v>
      </c>
      <c r="Q227" s="134" t="n">
        <v>494.073407692308</v>
      </c>
      <c r="R227" s="134" t="n">
        <v>14905.7332396154</v>
      </c>
      <c r="S227" s="136" t="n">
        <f aca="false">R227-Q227</f>
        <v>14411.6598319231</v>
      </c>
      <c r="T227" s="137" t="n">
        <f aca="false">((S227/1000000)*(0.473-P227))*0.8/(0.08206*296)*1000000/(O227*N227)*12</f>
        <v>0.852475421241744</v>
      </c>
      <c r="U227" s="138" t="n">
        <f aca="false">IF(N227&lt;=48,T227* 48,T227* 72)</f>
        <v>61.3782303294056</v>
      </c>
      <c r="V227" s="139" t="n">
        <v>725.609757998715</v>
      </c>
      <c r="W227" s="150" t="n">
        <f aca="false">W179</f>
        <v>-18.8575504316435</v>
      </c>
      <c r="X227" s="141" t="n">
        <v>1159</v>
      </c>
      <c r="Y227" s="142" t="n">
        <f aca="false">((V227/1000+1)*0.0112372)/((V227/1000+1)*0.0112372+1)</f>
        <v>0.0190221627958429</v>
      </c>
      <c r="Z227" s="142" t="n">
        <f aca="false">((W227/1000+1)*0.0112372)/((W227/1000+1)*0.0112372+1)</f>
        <v>0.0109050624157837</v>
      </c>
      <c r="AA227" s="142" t="n">
        <f aca="false">IF(ISNUMBER(X227),((X227/1000+1)*0.0112372)/((X227/1000+1)*0.0112372+1),"")</f>
        <v>0.0236864549961338</v>
      </c>
      <c r="AB227" s="143" t="n">
        <f aca="false">IF(ISNUMBER(AA227),(Y227-Y223)/(AA227-Y223),"")</f>
        <v>0.635170100845895</v>
      </c>
      <c r="AC227" s="143" t="n">
        <f aca="false">IF(ISNUMBER(AB227),1-AB227,"")</f>
        <v>0.364829899154105</v>
      </c>
      <c r="AD227" s="144" t="n">
        <f aca="false">IF(ISNUMBER(AB227),AB227*T227,"")</f>
        <v>0.541466899278765</v>
      </c>
      <c r="AE227" s="144" t="n">
        <f aca="false">IF(ISNUMBER(AC227),AC227*T227,T227)</f>
        <v>0.311008521962979</v>
      </c>
      <c r="AF227" s="149" t="n">
        <f aca="false">IF(ISNUMBER(AD227),AE227-AE223,"")</f>
        <v>0.0281401125144438</v>
      </c>
      <c r="AG227" s="145" t="n">
        <f aca="false">IF(ISNUMBER(AD227),U227*AB227,"")</f>
        <v>38.9856167480711</v>
      </c>
      <c r="AH227" s="146" t="n">
        <f aca="false">IF(ISNUMBER(AC227),AC227*U227,U227)</f>
        <v>22.3926135813345</v>
      </c>
      <c r="AI227" s="145" t="n">
        <f aca="false">AH227-AH223</f>
        <v>2.02608810103996</v>
      </c>
      <c r="AJ227" s="103" t="s">
        <v>391</v>
      </c>
      <c r="AK227" s="136"/>
      <c r="AL227" s="102"/>
      <c r="AM227" s="102"/>
      <c r="AN227" s="147" t="s">
        <v>464</v>
      </c>
    </row>
    <row r="228" customFormat="false" ht="15" hidden="false" customHeight="false" outlineLevel="0" collapsed="false">
      <c r="A228" s="115" t="s">
        <v>318</v>
      </c>
      <c r="B228" s="0" t="s">
        <v>319</v>
      </c>
      <c r="C228" s="92" t="n">
        <f aca="false">C227</f>
        <v>2</v>
      </c>
      <c r="D228" s="90" t="n">
        <f aca="false">D227</f>
        <v>2</v>
      </c>
      <c r="E228" s="92" t="str">
        <f aca="false">E180</f>
        <v>PJ</v>
      </c>
      <c r="F228" s="92" t="n">
        <f aca="false">F180</f>
        <v>4</v>
      </c>
      <c r="G228" s="130" t="s">
        <v>333</v>
      </c>
      <c r="H228" s="130" t="s">
        <v>334</v>
      </c>
      <c r="I228" s="148" t="s">
        <v>335</v>
      </c>
      <c r="J228" s="131" t="n">
        <v>41845</v>
      </c>
      <c r="K228" s="108" t="s">
        <v>482</v>
      </c>
      <c r="L228" s="131" t="n">
        <v>41848</v>
      </c>
      <c r="M228" s="132" t="s">
        <v>483</v>
      </c>
      <c r="N228" s="134" t="n">
        <v>70.8666666666667</v>
      </c>
      <c r="O228" s="134" t="n">
        <v>40</v>
      </c>
      <c r="P228" s="135" t="n">
        <v>0.04875</v>
      </c>
      <c r="Q228" s="134" t="n">
        <v>494.073407692308</v>
      </c>
      <c r="R228" s="134" t="n">
        <v>15933.1867396154</v>
      </c>
      <c r="S228" s="136" t="n">
        <f aca="false">R228-Q228</f>
        <v>15439.1133319231</v>
      </c>
      <c r="T228" s="137" t="n">
        <f aca="false">((S228/1000000)*(0.473-P228))*0.8/(0.08206*296)*1000000/(O228*N228)*12</f>
        <v>0.913251131009655</v>
      </c>
      <c r="U228" s="138" t="n">
        <f aca="false">IF(N228&lt;=48,T228* 48,T228* 72)</f>
        <v>65.7540814326952</v>
      </c>
      <c r="V228" s="139" t="n">
        <v>731.327707510213</v>
      </c>
      <c r="W228" s="150" t="n">
        <f aca="false">W180</f>
        <v>-18.8575504316435</v>
      </c>
      <c r="X228" s="141" t="n">
        <v>1159</v>
      </c>
      <c r="Y228" s="142" t="n">
        <f aca="false">((V228/1000+1)*0.0112372)/((V228/1000+1)*0.0112372+1)</f>
        <v>0.0190839914003995</v>
      </c>
      <c r="Z228" s="142" t="n">
        <f aca="false">((W228/1000+1)*0.0112372)/((W228/1000+1)*0.0112372+1)</f>
        <v>0.0109050624157837</v>
      </c>
      <c r="AA228" s="142" t="n">
        <f aca="false">IF(ISNUMBER(X228),((X228/1000+1)*0.0112372)/((X228/1000+1)*0.0112372+1),"")</f>
        <v>0.0236864549961338</v>
      </c>
      <c r="AB228" s="143" t="n">
        <f aca="false">IF(ISNUMBER(AA228),(Y228-Y224)/(AA228-Y224),"")</f>
        <v>0.636793243026849</v>
      </c>
      <c r="AC228" s="143" t="n">
        <f aca="false">IF(ISNUMBER(AB228),1-AB228,"")</f>
        <v>0.363206756973151</v>
      </c>
      <c r="AD228" s="144" t="n">
        <f aca="false">IF(ISNUMBER(AB228),AB228*T228,"")</f>
        <v>0.581552149413575</v>
      </c>
      <c r="AE228" s="144" t="n">
        <f aca="false">IF(ISNUMBER(AC228),AC228*T228,T228)</f>
        <v>0.331698981596079</v>
      </c>
      <c r="AF228" s="149" t="n">
        <f aca="false">IF(ISNUMBER(AD228),AE228-AE224,"")</f>
        <v>0.0981264256259599</v>
      </c>
      <c r="AG228" s="145" t="n">
        <f aca="false">IF(ISNUMBER(AD228),U228*AB228,"")</f>
        <v>41.8717547577774</v>
      </c>
      <c r="AH228" s="146" t="n">
        <f aca="false">IF(ISNUMBER(AC228),AC228*U228,U228)</f>
        <v>23.8823266749177</v>
      </c>
      <c r="AI228" s="145" t="n">
        <f aca="false">AH228-AH224</f>
        <v>7.06510264506911</v>
      </c>
      <c r="AJ228" s="103" t="s">
        <v>393</v>
      </c>
      <c r="AK228" s="136"/>
      <c r="AL228" s="102"/>
      <c r="AM228" s="102"/>
      <c r="AN228" s="147" t="s">
        <v>465</v>
      </c>
    </row>
    <row r="229" customFormat="false" ht="15" hidden="false" customHeight="false" outlineLevel="0" collapsed="false">
      <c r="A229" s="115" t="s">
        <v>318</v>
      </c>
      <c r="B229" s="0" t="s">
        <v>319</v>
      </c>
      <c r="C229" s="92" t="n">
        <f aca="false">C228</f>
        <v>2</v>
      </c>
      <c r="D229" s="90" t="n">
        <f aca="false">D228</f>
        <v>2</v>
      </c>
      <c r="E229" s="92" t="str">
        <f aca="false">E181</f>
        <v>PJ</v>
      </c>
      <c r="F229" s="92" t="n">
        <f aca="false">F181</f>
        <v>1</v>
      </c>
      <c r="G229" s="130" t="s">
        <v>344</v>
      </c>
      <c r="H229" s="130" t="s">
        <v>334</v>
      </c>
      <c r="I229" s="130" t="n">
        <v>10</v>
      </c>
      <c r="J229" s="131" t="n">
        <v>41845</v>
      </c>
      <c r="K229" s="108" t="s">
        <v>482</v>
      </c>
      <c r="L229" s="131" t="n">
        <v>41848</v>
      </c>
      <c r="M229" s="132" t="s">
        <v>483</v>
      </c>
      <c r="N229" s="134" t="n">
        <v>70.8666666666667</v>
      </c>
      <c r="O229" s="134" t="n">
        <v>40</v>
      </c>
      <c r="P229" s="135" t="n">
        <v>0.04875</v>
      </c>
      <c r="Q229" s="134" t="n">
        <v>494.073407692308</v>
      </c>
      <c r="R229" s="134" t="n">
        <v>14592.0895396154</v>
      </c>
      <c r="S229" s="136" t="n">
        <f aca="false">R229-Q229</f>
        <v>14098.0161319231</v>
      </c>
      <c r="T229" s="137" t="n">
        <f aca="false">((S229/1000000)*(0.473-P229))*0.8/(0.08206*296)*1000000/(O229*N229)*12</f>
        <v>0.833922836154698</v>
      </c>
      <c r="U229" s="138" t="n">
        <f aca="false">IF(N229&lt;=48,T229* 48,T229* 72)</f>
        <v>60.0424442031383</v>
      </c>
      <c r="V229" s="139" t="n">
        <v>793.069989773875</v>
      </c>
      <c r="W229" s="150" t="n">
        <f aca="false">W181</f>
        <v>-18.8575504316435</v>
      </c>
      <c r="X229" s="141" t="n">
        <v>1159</v>
      </c>
      <c r="Y229" s="142" t="n">
        <f aca="false">((V229/1000+1)*0.0112372)/((V229/1000+1)*0.0112372+1)</f>
        <v>0.0197511190901831</v>
      </c>
      <c r="Z229" s="142" t="n">
        <f aca="false">((W229/1000+1)*0.0112372)/((W229/1000+1)*0.0112372+1)</f>
        <v>0.0109050624157837</v>
      </c>
      <c r="AA229" s="142" t="n">
        <f aca="false">IF(ISNUMBER(X229),((X229/1000+1)*0.0112372)/((X229/1000+1)*0.0112372+1),"")</f>
        <v>0.0236864549961338</v>
      </c>
      <c r="AB229" s="143" t="n">
        <f aca="false">IF(ISNUMBER(AA229),(Y229-Y221)/(AA229-Y221),"")</f>
        <v>0.690045293114236</v>
      </c>
      <c r="AC229" s="143" t="n">
        <f aca="false">IF(ISNUMBER(AB229),1-AB229,"")</f>
        <v>0.309954706885764</v>
      </c>
      <c r="AD229" s="144" t="n">
        <f aca="false">IF(ISNUMBER(AB229),AB229*T229,"")</f>
        <v>0.575444527909024</v>
      </c>
      <c r="AE229" s="144" t="n">
        <f aca="false">IF(ISNUMBER(AC229),AC229*T229,T229)</f>
        <v>0.258478308245675</v>
      </c>
      <c r="AF229" s="149" t="n">
        <f aca="false">IF(ISNUMBER(AD229),AE229-AE221,"")</f>
        <v>-0.0324437712808772</v>
      </c>
      <c r="AG229" s="145" t="n">
        <f aca="false">IF(ISNUMBER(AD229),U229*AB229,"")</f>
        <v>41.4320060094497</v>
      </c>
      <c r="AH229" s="146" t="n">
        <f aca="false">IF(ISNUMBER(AC229),AC229*U229,U229)</f>
        <v>18.6104381936886</v>
      </c>
      <c r="AI229" s="145" t="n">
        <f aca="false">AH229-AH221</f>
        <v>-2.33595153222316</v>
      </c>
      <c r="AJ229" s="103" t="s">
        <v>395</v>
      </c>
      <c r="AK229" s="136"/>
      <c r="AL229" s="102"/>
      <c r="AM229" s="102"/>
      <c r="AN229" s="147" t="s">
        <v>466</v>
      </c>
    </row>
    <row r="230" customFormat="false" ht="15" hidden="false" customHeight="false" outlineLevel="0" collapsed="false">
      <c r="A230" s="115" t="s">
        <v>318</v>
      </c>
      <c r="B230" s="0" t="s">
        <v>319</v>
      </c>
      <c r="C230" s="92" t="n">
        <f aca="false">C229</f>
        <v>2</v>
      </c>
      <c r="D230" s="90" t="n">
        <f aca="false">D229</f>
        <v>2</v>
      </c>
      <c r="E230" s="92" t="str">
        <f aca="false">E182</f>
        <v>PJ</v>
      </c>
      <c r="F230" s="92" t="n">
        <f aca="false">F182</f>
        <v>2</v>
      </c>
      <c r="G230" s="130" t="s">
        <v>344</v>
      </c>
      <c r="H230" s="130" t="s">
        <v>334</v>
      </c>
      <c r="I230" s="130" t="n">
        <v>10</v>
      </c>
      <c r="J230" s="131" t="n">
        <v>41845</v>
      </c>
      <c r="K230" s="108" t="s">
        <v>482</v>
      </c>
      <c r="L230" s="131" t="n">
        <v>41848</v>
      </c>
      <c r="M230" s="132" t="s">
        <v>483</v>
      </c>
      <c r="N230" s="134" t="n">
        <v>70.8666666666667</v>
      </c>
      <c r="O230" s="134" t="n">
        <v>40</v>
      </c>
      <c r="P230" s="135" t="n">
        <v>0.04875</v>
      </c>
      <c r="Q230" s="134" t="n">
        <v>494.073407692308</v>
      </c>
      <c r="R230" s="134" t="n">
        <v>14313.2951396154</v>
      </c>
      <c r="S230" s="136" t="n">
        <f aca="false">R230-Q230</f>
        <v>13819.2217319231</v>
      </c>
      <c r="T230" s="137" t="n">
        <f aca="false">((S230/1000000)*(0.473-P230))*0.8/(0.08206*296)*1000000/(O230*N230)*12</f>
        <v>0.817431649410657</v>
      </c>
      <c r="U230" s="138" t="n">
        <f aca="false">IF(N230&lt;=48,T230* 48,T230* 72)</f>
        <v>58.8550787575673</v>
      </c>
      <c r="V230" s="139" t="n">
        <v>729.537660067712</v>
      </c>
      <c r="W230" s="150" t="n">
        <f aca="false">W182</f>
        <v>-18.8575504316435</v>
      </c>
      <c r="X230" s="141" t="n">
        <v>1159</v>
      </c>
      <c r="Y230" s="142" t="n">
        <f aca="false">((V230/1000+1)*0.0112372)/((V230/1000+1)*0.0112372+1)</f>
        <v>0.0190646363250743</v>
      </c>
      <c r="Z230" s="142" t="n">
        <f aca="false">((W230/1000+1)*0.0112372)/((W230/1000+1)*0.0112372+1)</f>
        <v>0.0109050624157837</v>
      </c>
      <c r="AA230" s="142" t="n">
        <f aca="false">IF(ISNUMBER(X230),((X230/1000+1)*0.0112372)/((X230/1000+1)*0.0112372+1),"")</f>
        <v>0.0236864549961338</v>
      </c>
      <c r="AB230" s="143" t="n">
        <f aca="false">IF(ISNUMBER(AA230),(Y230-Y222)/(AA230-Y222),"")</f>
        <v>0.63463437779787</v>
      </c>
      <c r="AC230" s="143" t="n">
        <f aca="false">IF(ISNUMBER(AB230),1-AB230,"")</f>
        <v>0.36536562220213</v>
      </c>
      <c r="AD230" s="144" t="n">
        <f aca="false">IF(ISNUMBER(AB230),AB230*T230,"")</f>
        <v>0.518770226216019</v>
      </c>
      <c r="AE230" s="144" t="n">
        <f aca="false">IF(ISNUMBER(AC230),AC230*T230,T230)</f>
        <v>0.298661423194638</v>
      </c>
      <c r="AF230" s="149" t="n">
        <f aca="false">IF(ISNUMBER(AD230),AE230-AE222,"")</f>
        <v>0.00815873160683556</v>
      </c>
      <c r="AG230" s="145" t="n">
        <f aca="false">IF(ISNUMBER(AD230),U230*AB230,"")</f>
        <v>37.3514562875534</v>
      </c>
      <c r="AH230" s="146" t="n">
        <f aca="false">IF(ISNUMBER(AC230),AC230*U230,U230)</f>
        <v>21.5036224700139</v>
      </c>
      <c r="AI230" s="145" t="n">
        <f aca="false">AH230-AH222</f>
        <v>0.587428675692159</v>
      </c>
      <c r="AJ230" s="103" t="s">
        <v>397</v>
      </c>
      <c r="AK230" s="136"/>
      <c r="AL230" s="102"/>
      <c r="AM230" s="102"/>
      <c r="AN230" s="147" t="s">
        <v>467</v>
      </c>
    </row>
    <row r="231" customFormat="false" ht="15" hidden="false" customHeight="false" outlineLevel="0" collapsed="false">
      <c r="A231" s="115" t="s">
        <v>318</v>
      </c>
      <c r="B231" s="0" t="s">
        <v>319</v>
      </c>
      <c r="C231" s="92" t="n">
        <f aca="false">C230</f>
        <v>2</v>
      </c>
      <c r="D231" s="90" t="n">
        <f aca="false">D230</f>
        <v>2</v>
      </c>
      <c r="E231" s="92" t="str">
        <f aca="false">E183</f>
        <v>PJ</v>
      </c>
      <c r="F231" s="92" t="n">
        <f aca="false">F183</f>
        <v>3</v>
      </c>
      <c r="G231" s="130" t="s">
        <v>344</v>
      </c>
      <c r="H231" s="130" t="s">
        <v>334</v>
      </c>
      <c r="I231" s="130" t="n">
        <v>10</v>
      </c>
      <c r="J231" s="131" t="n">
        <v>41845</v>
      </c>
      <c r="K231" s="108" t="s">
        <v>482</v>
      </c>
      <c r="L231" s="131" t="n">
        <v>41848</v>
      </c>
      <c r="M231" s="132" t="s">
        <v>483</v>
      </c>
      <c r="N231" s="134" t="n">
        <v>70.8666666666667</v>
      </c>
      <c r="O231" s="134" t="n">
        <v>40</v>
      </c>
      <c r="P231" s="135" t="n">
        <v>0.04875</v>
      </c>
      <c r="Q231" s="134" t="n">
        <v>494.073407692308</v>
      </c>
      <c r="R231" s="134" t="n">
        <v>14768.7394396154</v>
      </c>
      <c r="S231" s="136" t="n">
        <f aca="false">R231-Q231</f>
        <v>14274.6660319231</v>
      </c>
      <c r="T231" s="137" t="n">
        <f aca="false">((S231/1000000)*(0.473-P231))*0.8/(0.08206*296)*1000000/(O231*N231)*12</f>
        <v>0.84437199327269</v>
      </c>
      <c r="U231" s="138" t="n">
        <f aca="false">IF(N231&lt;=48,T231* 48,T231* 72)</f>
        <v>60.7947835156337</v>
      </c>
      <c r="V231" s="139" t="n">
        <v>773.63928382556</v>
      </c>
      <c r="W231" s="150" t="n">
        <f aca="false">W183</f>
        <v>-18.8575504316435</v>
      </c>
      <c r="X231" s="141" t="n">
        <v>1159</v>
      </c>
      <c r="Y231" s="142" t="n">
        <f aca="false">((V231/1000+1)*0.0112372)/((V231/1000+1)*0.0112372+1)</f>
        <v>0.0195412674518536</v>
      </c>
      <c r="Z231" s="142" t="n">
        <f aca="false">((W231/1000+1)*0.0112372)/((W231/1000+1)*0.0112372+1)</f>
        <v>0.0109050624157837</v>
      </c>
      <c r="AA231" s="142" t="n">
        <f aca="false">IF(ISNUMBER(X231),((X231/1000+1)*0.0112372)/((X231/1000+1)*0.0112372+1),"")</f>
        <v>0.0236864549961338</v>
      </c>
      <c r="AB231" s="143" t="n">
        <f aca="false">IF(ISNUMBER(AA231),(Y231-Y223)/(AA231-Y223),"")</f>
        <v>0.675773238721993</v>
      </c>
      <c r="AC231" s="143" t="n">
        <f aca="false">IF(ISNUMBER(AB231),1-AB231,"")</f>
        <v>0.324226761278007</v>
      </c>
      <c r="AD231" s="144" t="n">
        <f aca="false">IF(ISNUMBER(AB231),AB231*T231,"")</f>
        <v>0.57060399658003</v>
      </c>
      <c r="AE231" s="144" t="n">
        <f aca="false">IF(ISNUMBER(AC231),AC231*T231,T231)</f>
        <v>0.273767996692659</v>
      </c>
      <c r="AF231" s="149" t="n">
        <f aca="false">IF(ISNUMBER(AD231),AE231-AE223,"")</f>
        <v>-0.00910041275587586</v>
      </c>
      <c r="AG231" s="145" t="n">
        <f aca="false">IF(ISNUMBER(AD231),U231*AB231,"")</f>
        <v>41.0834877537622</v>
      </c>
      <c r="AH231" s="146" t="n">
        <f aca="false">IF(ISNUMBER(AC231),AC231*U231,U231)</f>
        <v>19.7112957618715</v>
      </c>
      <c r="AI231" s="145" t="n">
        <f aca="false">AH231-AH223</f>
        <v>-0.655229718423062</v>
      </c>
      <c r="AJ231" s="103" t="s">
        <v>399</v>
      </c>
      <c r="AK231" s="136"/>
      <c r="AL231" s="102"/>
      <c r="AM231" s="102"/>
      <c r="AN231" s="147" t="s">
        <v>468</v>
      </c>
    </row>
    <row r="232" customFormat="false" ht="15" hidden="false" customHeight="false" outlineLevel="0" collapsed="false">
      <c r="A232" s="115" t="s">
        <v>318</v>
      </c>
      <c r="B232" s="0" t="s">
        <v>319</v>
      </c>
      <c r="C232" s="92" t="n">
        <f aca="false">C231</f>
        <v>2</v>
      </c>
      <c r="D232" s="90" t="n">
        <f aca="false">D231</f>
        <v>2</v>
      </c>
      <c r="E232" s="92" t="str">
        <f aca="false">E184</f>
        <v>PJ</v>
      </c>
      <c r="F232" s="92" t="n">
        <f aca="false">F184</f>
        <v>4</v>
      </c>
      <c r="G232" s="130" t="s">
        <v>344</v>
      </c>
      <c r="H232" s="130" t="s">
        <v>334</v>
      </c>
      <c r="I232" s="130" t="n">
        <v>10</v>
      </c>
      <c r="J232" s="131" t="n">
        <v>41845</v>
      </c>
      <c r="K232" s="108" t="s">
        <v>482</v>
      </c>
      <c r="L232" s="131" t="n">
        <v>41848</v>
      </c>
      <c r="M232" s="132" t="s">
        <v>483</v>
      </c>
      <c r="N232" s="134" t="n">
        <v>70.8666666666667</v>
      </c>
      <c r="O232" s="134" t="n">
        <v>40</v>
      </c>
      <c r="P232" s="135" t="n">
        <v>0.04875</v>
      </c>
      <c r="Q232" s="134" t="n">
        <v>494.073407692308</v>
      </c>
      <c r="R232" s="134" t="n">
        <v>15088.3916396154</v>
      </c>
      <c r="S232" s="136" t="n">
        <f aca="false">R232-Q232</f>
        <v>14594.3182319231</v>
      </c>
      <c r="T232" s="137" t="n">
        <f aca="false">((S232/1000000)*(0.473-P232))*0.8/(0.08206*296)*1000000/(O232*N232)*12</f>
        <v>0.863279991867151</v>
      </c>
      <c r="U232" s="138" t="n">
        <f aca="false">IF(N232&lt;=48,T232* 48,T232* 72)</f>
        <v>62.1561594144349</v>
      </c>
      <c r="V232" s="139" t="n">
        <v>765.258446785698</v>
      </c>
      <c r="W232" s="150" t="n">
        <f aca="false">W184</f>
        <v>-18.8575504316435</v>
      </c>
      <c r="X232" s="141" t="n">
        <v>1159</v>
      </c>
      <c r="Y232" s="142" t="n">
        <f aca="false">((V232/1000+1)*0.0112372)/((V232/1000+1)*0.0112372+1)</f>
        <v>0.0194507266684715</v>
      </c>
      <c r="Z232" s="142" t="n">
        <f aca="false">((W232/1000+1)*0.0112372)/((W232/1000+1)*0.0112372+1)</f>
        <v>0.0109050624157837</v>
      </c>
      <c r="AA232" s="142" t="n">
        <f aca="false">IF(ISNUMBER(X232),((X232/1000+1)*0.0112372)/((X232/1000+1)*0.0112372+1),"")</f>
        <v>0.0236864549961338</v>
      </c>
      <c r="AB232" s="143" t="n">
        <f aca="false">IF(ISNUMBER(AA232),(Y232-Y224)/(AA232-Y224),"")</f>
        <v>0.66573442303044</v>
      </c>
      <c r="AC232" s="143" t="n">
        <f aca="false">IF(ISNUMBER(AB232),1-AB232,"")</f>
        <v>0.33426557696956</v>
      </c>
      <c r="AD232" s="144" t="n">
        <f aca="false">IF(ISNUMBER(AB232),AB232*T232,"")</f>
        <v>0.574715207299401</v>
      </c>
      <c r="AE232" s="144" t="n">
        <f aca="false">IF(ISNUMBER(AC232),AC232*T232,T232)</f>
        <v>0.28856478456775</v>
      </c>
      <c r="AF232" s="149" t="n">
        <f aca="false">IF(ISNUMBER(AD232),AE232-AE224,"")</f>
        <v>0.0549922285976309</v>
      </c>
      <c r="AG232" s="145" t="n">
        <f aca="false">IF(ISNUMBER(AD232),U232*AB232,"")</f>
        <v>41.3794949255569</v>
      </c>
      <c r="AH232" s="146" t="n">
        <f aca="false">IF(ISNUMBER(AC232),AC232*U232,U232)</f>
        <v>20.776664488878</v>
      </c>
      <c r="AI232" s="145" t="n">
        <f aca="false">AH232-AH224</f>
        <v>3.95944045902942</v>
      </c>
      <c r="AJ232" s="103" t="s">
        <v>401</v>
      </c>
      <c r="AK232" s="136"/>
      <c r="AL232" s="102"/>
      <c r="AM232" s="102"/>
      <c r="AN232" s="147" t="s">
        <v>469</v>
      </c>
    </row>
    <row r="233" customFormat="false" ht="15" hidden="false" customHeight="false" outlineLevel="0" collapsed="false">
      <c r="A233" s="115" t="s">
        <v>318</v>
      </c>
      <c r="B233" s="0" t="s">
        <v>319</v>
      </c>
      <c r="C233" s="92" t="n">
        <f aca="false">C232</f>
        <v>2</v>
      </c>
      <c r="D233" s="90" t="n">
        <f aca="false">D232</f>
        <v>2</v>
      </c>
      <c r="E233" s="92" t="str">
        <f aca="false">E185</f>
        <v>PP</v>
      </c>
      <c r="F233" s="92" t="n">
        <f aca="false">F185</f>
        <v>1</v>
      </c>
      <c r="G233" s="130" t="s">
        <v>321</v>
      </c>
      <c r="H233" s="130" t="s">
        <v>322</v>
      </c>
      <c r="I233" s="130" t="s">
        <v>322</v>
      </c>
      <c r="J233" s="131" t="n">
        <v>41845</v>
      </c>
      <c r="K233" s="108" t="s">
        <v>482</v>
      </c>
      <c r="L233" s="131" t="n">
        <v>41848</v>
      </c>
      <c r="M233" s="132" t="s">
        <v>483</v>
      </c>
      <c r="N233" s="134" t="n">
        <v>70.8666666666667</v>
      </c>
      <c r="O233" s="134" t="n">
        <v>40</v>
      </c>
      <c r="P233" s="135" t="n">
        <v>0.0481666666666667</v>
      </c>
      <c r="Q233" s="134" t="n">
        <v>494.073407692308</v>
      </c>
      <c r="R233" s="134" t="n">
        <v>8147.37243961539</v>
      </c>
      <c r="S233" s="136" t="n">
        <f aca="false">R233-Q233</f>
        <v>7653.29903192308</v>
      </c>
      <c r="T233" s="137" t="n">
        <f aca="false">((S233/1000000)*(0.473-P233))*0.8/(0.08206*296)*1000000/(O233*N233)*12</f>
        <v>0.453328768159996</v>
      </c>
      <c r="U233" s="138" t="n">
        <f aca="false">IF(N233&lt;=48,T233* 48,T233* 72)</f>
        <v>32.6396713075197</v>
      </c>
      <c r="V233" s="139" t="n">
        <v>-14.7441383610862</v>
      </c>
      <c r="W233" s="150" t="n">
        <f aca="false">W185</f>
        <v>-20.5015371074412</v>
      </c>
      <c r="X233" s="141" t="s">
        <v>106</v>
      </c>
      <c r="Y233" s="142" t="n">
        <f aca="false">((V233/1000+1)*0.0112372)/((V233/1000+1)*0.0112372+1)</f>
        <v>0.0109502809449281</v>
      </c>
      <c r="Z233" s="142" t="n">
        <f aca="false">((W233/1000+1)*0.0112372)/((W233/1000+1)*0.0112372+1)</f>
        <v>0.0108869889975928</v>
      </c>
      <c r="AA233" s="142" t="str">
        <f aca="false">IF(ISNUMBER(X233),((X233/1000+1)*0.0112372)/((X233/1000+1)*0.0112372+1),"")</f>
        <v/>
      </c>
      <c r="AB233" s="143" t="str">
        <f aca="false">IF(ISNUMBER(AA233),(Y233-Z233)/(AA233-Z233),"")</f>
        <v/>
      </c>
      <c r="AC233" s="143" t="str">
        <f aca="false">IF(ISNUMBER(AB233),1-AB233,"")</f>
        <v/>
      </c>
      <c r="AD233" s="144" t="str">
        <f aca="false">IF(ISNUMBER(AB233),AB233*T233,"")</f>
        <v/>
      </c>
      <c r="AE233" s="144" t="n">
        <f aca="false">IF(ISNUMBER(AC233),AC233*T233,T233)</f>
        <v>0.453328768159996</v>
      </c>
      <c r="AF233" s="102"/>
      <c r="AG233" s="145" t="str">
        <f aca="false">IF(ISNUMBER(AD233),U233*AB233,"")</f>
        <v/>
      </c>
      <c r="AH233" s="146" t="n">
        <f aca="false">IF(ISNUMBER(AC233),AC233*U233,U233)</f>
        <v>32.6396713075197</v>
      </c>
      <c r="AI233" s="102"/>
      <c r="AJ233" s="103" t="s">
        <v>404</v>
      </c>
      <c r="AK233" s="136"/>
      <c r="AL233" s="102"/>
      <c r="AM233" s="102"/>
      <c r="AN233" s="147" t="s">
        <v>470</v>
      </c>
    </row>
    <row r="234" customFormat="false" ht="15" hidden="false" customHeight="false" outlineLevel="0" collapsed="false">
      <c r="A234" s="115" t="s">
        <v>318</v>
      </c>
      <c r="B234" s="0" t="s">
        <v>319</v>
      </c>
      <c r="C234" s="92" t="n">
        <f aca="false">C233</f>
        <v>2</v>
      </c>
      <c r="D234" s="90" t="n">
        <f aca="false">D233</f>
        <v>2</v>
      </c>
      <c r="E234" s="92" t="str">
        <f aca="false">E186</f>
        <v>PP</v>
      </c>
      <c r="F234" s="92" t="n">
        <f aca="false">F186</f>
        <v>2</v>
      </c>
      <c r="G234" s="130" t="s">
        <v>321</v>
      </c>
      <c r="H234" s="130" t="s">
        <v>322</v>
      </c>
      <c r="I234" s="130" t="s">
        <v>322</v>
      </c>
      <c r="J234" s="131" t="n">
        <v>41845</v>
      </c>
      <c r="K234" s="108" t="s">
        <v>482</v>
      </c>
      <c r="L234" s="131" t="n">
        <v>41848</v>
      </c>
      <c r="M234" s="132" t="s">
        <v>483</v>
      </c>
      <c r="N234" s="134" t="n">
        <v>70.8666666666667</v>
      </c>
      <c r="O234" s="134" t="n">
        <v>40</v>
      </c>
      <c r="P234" s="135" t="n">
        <v>0.0481666666666667</v>
      </c>
      <c r="Q234" s="134" t="n">
        <v>494.073407692308</v>
      </c>
      <c r="R234" s="134" t="n">
        <v>8084.88403961538</v>
      </c>
      <c r="S234" s="136" t="n">
        <f aca="false">R234-Q234</f>
        <v>7590.81063192308</v>
      </c>
      <c r="T234" s="137" t="n">
        <f aca="false">((S234/1000000)*(0.473-P234))*0.8/(0.08206*296)*1000000/(O234*N234)*12</f>
        <v>0.449627385360483</v>
      </c>
      <c r="U234" s="138" t="n">
        <f aca="false">IF(N234&lt;=48,T234* 48,T234* 72)</f>
        <v>32.3731717459547</v>
      </c>
      <c r="V234" s="139" t="n">
        <v>-18.4473188048414</v>
      </c>
      <c r="W234" s="150" t="n">
        <f aca="false">W186</f>
        <v>-20.5015371074412</v>
      </c>
      <c r="X234" s="141" t="s">
        <v>106</v>
      </c>
      <c r="Y234" s="142" t="n">
        <f aca="false">((V234/1000+1)*0.0112372)/((V234/1000+1)*0.0112372+1)</f>
        <v>0.0109095722567537</v>
      </c>
      <c r="Z234" s="142" t="n">
        <f aca="false">((W234/1000+1)*0.0112372)/((W234/1000+1)*0.0112372+1)</f>
        <v>0.0108869889975928</v>
      </c>
      <c r="AA234" s="142" t="str">
        <f aca="false">IF(ISNUMBER(X234),((X234/1000+1)*0.0112372)/((X234/1000+1)*0.0112372+1),"")</f>
        <v/>
      </c>
      <c r="AB234" s="143" t="str">
        <f aca="false">IF(ISNUMBER(AA234),(Y234-Z234)/(AA234-Z234),"")</f>
        <v/>
      </c>
      <c r="AC234" s="143" t="str">
        <f aca="false">IF(ISNUMBER(AB234),1-AB234,"")</f>
        <v/>
      </c>
      <c r="AD234" s="144" t="str">
        <f aca="false">IF(ISNUMBER(AB234),AB234*T234,"")</f>
        <v/>
      </c>
      <c r="AE234" s="144" t="n">
        <f aca="false">IF(ISNUMBER(AC234),AC234*T234,T234)</f>
        <v>0.449627385360483</v>
      </c>
      <c r="AF234" s="102"/>
      <c r="AG234" s="145" t="str">
        <f aca="false">IF(ISNUMBER(AD234),U234*AB234,"")</f>
        <v/>
      </c>
      <c r="AH234" s="146" t="n">
        <f aca="false">IF(ISNUMBER(AC234),AC234*U234,U234)</f>
        <v>32.3731717459547</v>
      </c>
      <c r="AI234" s="102"/>
      <c r="AJ234" s="103" t="s">
        <v>406</v>
      </c>
      <c r="AK234" s="136"/>
      <c r="AL234" s="102"/>
      <c r="AM234" s="102"/>
      <c r="AN234" s="147" t="s">
        <v>471</v>
      </c>
    </row>
    <row r="235" customFormat="false" ht="15" hidden="false" customHeight="false" outlineLevel="0" collapsed="false">
      <c r="A235" s="115" t="s">
        <v>318</v>
      </c>
      <c r="B235" s="0" t="s">
        <v>319</v>
      </c>
      <c r="C235" s="92" t="n">
        <f aca="false">C234</f>
        <v>2</v>
      </c>
      <c r="D235" s="90" t="n">
        <f aca="false">D234</f>
        <v>2</v>
      </c>
      <c r="E235" s="92" t="str">
        <f aca="false">E187</f>
        <v>PP</v>
      </c>
      <c r="F235" s="92" t="n">
        <f aca="false">F187</f>
        <v>3</v>
      </c>
      <c r="G235" s="130" t="s">
        <v>321</v>
      </c>
      <c r="H235" s="130" t="s">
        <v>322</v>
      </c>
      <c r="I235" s="130" t="s">
        <v>322</v>
      </c>
      <c r="J235" s="131" t="n">
        <v>41845</v>
      </c>
      <c r="K235" s="108" t="s">
        <v>482</v>
      </c>
      <c r="L235" s="131" t="n">
        <v>41848</v>
      </c>
      <c r="M235" s="132" t="s">
        <v>483</v>
      </c>
      <c r="N235" s="134" t="n">
        <v>70.8666666666667</v>
      </c>
      <c r="O235" s="134" t="n">
        <v>40</v>
      </c>
      <c r="P235" s="135" t="n">
        <v>0.0481666666666667</v>
      </c>
      <c r="Q235" s="134" t="n">
        <v>494.073407692308</v>
      </c>
      <c r="R235" s="134" t="n">
        <v>6383.39700961538</v>
      </c>
      <c r="S235" s="136" t="n">
        <f aca="false">R235-Q235</f>
        <v>5889.32360192308</v>
      </c>
      <c r="T235" s="137" t="n">
        <f aca="false">((S235/1000000)*(0.473-P235))*0.8/(0.08206*296)*1000000/(O235*N235)*12</f>
        <v>0.348843002556053</v>
      </c>
      <c r="U235" s="138" t="n">
        <f aca="false">IF(N235&lt;=48,T235* 48,T235* 72)</f>
        <v>25.1166961840358</v>
      </c>
      <c r="V235" s="139" t="n">
        <v>-11.1996302649273</v>
      </c>
      <c r="W235" s="150" t="n">
        <f aca="false">W187</f>
        <v>-20.5015371074412</v>
      </c>
      <c r="X235" s="141" t="s">
        <v>106</v>
      </c>
      <c r="Y235" s="142" t="n">
        <f aca="false">((V235/1000+1)*0.0112372)/((V235/1000+1)*0.0112372+1)</f>
        <v>0.0109892422254953</v>
      </c>
      <c r="Z235" s="142" t="n">
        <f aca="false">((W235/1000+1)*0.0112372)/((W235/1000+1)*0.0112372+1)</f>
        <v>0.0108869889975928</v>
      </c>
      <c r="AA235" s="142" t="str">
        <f aca="false">IF(ISNUMBER(X235),((X235/1000+1)*0.0112372)/((X235/1000+1)*0.0112372+1),"")</f>
        <v/>
      </c>
      <c r="AB235" s="143" t="str">
        <f aca="false">IF(ISNUMBER(AA235),(Y235-Z235)/(AA235-Z235),"")</f>
        <v/>
      </c>
      <c r="AC235" s="143" t="str">
        <f aca="false">IF(ISNUMBER(AB235),1-AB235,"")</f>
        <v/>
      </c>
      <c r="AD235" s="144" t="str">
        <f aca="false">IF(ISNUMBER(AB235),AB235*T235,"")</f>
        <v/>
      </c>
      <c r="AE235" s="144" t="n">
        <f aca="false">IF(ISNUMBER(AC235),AC235*T235,T235)</f>
        <v>0.348843002556053</v>
      </c>
      <c r="AF235" s="102"/>
      <c r="AG235" s="145" t="str">
        <f aca="false">IF(ISNUMBER(AD235),U235*AB235,"")</f>
        <v/>
      </c>
      <c r="AH235" s="146" t="n">
        <f aca="false">IF(ISNUMBER(AC235),AC235*U235,U235)</f>
        <v>25.1166961840358</v>
      </c>
      <c r="AI235" s="102"/>
      <c r="AJ235" s="103" t="s">
        <v>408</v>
      </c>
      <c r="AK235" s="136"/>
      <c r="AL235" s="102"/>
      <c r="AM235" s="102"/>
      <c r="AN235" s="147" t="s">
        <v>472</v>
      </c>
    </row>
    <row r="236" customFormat="false" ht="15" hidden="false" customHeight="false" outlineLevel="0" collapsed="false">
      <c r="A236" s="115" t="s">
        <v>318</v>
      </c>
      <c r="B236" s="0" t="s">
        <v>319</v>
      </c>
      <c r="C236" s="92" t="n">
        <f aca="false">C235</f>
        <v>2</v>
      </c>
      <c r="D236" s="90" t="n">
        <f aca="false">D235</f>
        <v>2</v>
      </c>
      <c r="E236" s="92" t="str">
        <f aca="false">E188</f>
        <v>PP</v>
      </c>
      <c r="F236" s="92" t="n">
        <f aca="false">F188</f>
        <v>4</v>
      </c>
      <c r="G236" s="130" t="s">
        <v>321</v>
      </c>
      <c r="H236" s="130" t="s">
        <v>322</v>
      </c>
      <c r="I236" s="130" t="s">
        <v>322</v>
      </c>
      <c r="J236" s="131" t="n">
        <v>41845</v>
      </c>
      <c r="K236" s="108" t="s">
        <v>482</v>
      </c>
      <c r="L236" s="131" t="n">
        <v>41848</v>
      </c>
      <c r="M236" s="132" t="s">
        <v>483</v>
      </c>
      <c r="N236" s="134" t="n">
        <v>70.8666666666667</v>
      </c>
      <c r="O236" s="134" t="n">
        <v>40</v>
      </c>
      <c r="P236" s="135" t="n">
        <v>0.0481666666666667</v>
      </c>
      <c r="Q236" s="134" t="n">
        <v>494.073407692308</v>
      </c>
      <c r="R236" s="134" t="n">
        <v>6423.17327961538</v>
      </c>
      <c r="S236" s="136" t="n">
        <f aca="false">R236-Q236</f>
        <v>5929.09987192308</v>
      </c>
      <c r="T236" s="137" t="n">
        <f aca="false">((S236/1000000)*(0.473-P236))*0.8/(0.08206*296)*1000000/(O236*N236)*12</f>
        <v>0.351199075068819</v>
      </c>
      <c r="U236" s="138" t="n">
        <f aca="false">IF(N236&lt;=48,T236* 48,T236* 72)</f>
        <v>25.286333404955</v>
      </c>
      <c r="V236" s="139" t="n">
        <v>-11.8688657344264</v>
      </c>
      <c r="W236" s="150" t="n">
        <f aca="false">W188</f>
        <v>-20.5015371074412</v>
      </c>
      <c r="X236" s="141" t="s">
        <v>106</v>
      </c>
      <c r="Y236" s="142" t="n">
        <f aca="false">((V236/1000+1)*0.0112372)/((V236/1000+1)*0.0112372+1)</f>
        <v>0.0109818862153023</v>
      </c>
      <c r="Z236" s="142" t="n">
        <f aca="false">((W236/1000+1)*0.0112372)/((W236/1000+1)*0.0112372+1)</f>
        <v>0.0108869889975928</v>
      </c>
      <c r="AA236" s="142" t="str">
        <f aca="false">IF(ISNUMBER(X236),((X236/1000+1)*0.0112372)/((X236/1000+1)*0.0112372+1),"")</f>
        <v/>
      </c>
      <c r="AB236" s="143" t="str">
        <f aca="false">IF(ISNUMBER(AA236),(Y236-Z236)/(AA236-Z236),"")</f>
        <v/>
      </c>
      <c r="AC236" s="143" t="str">
        <f aca="false">IF(ISNUMBER(AB236),1-AB236,"")</f>
        <v/>
      </c>
      <c r="AD236" s="144" t="str">
        <f aca="false">IF(ISNUMBER(AB236),AB236*T236,"")</f>
        <v/>
      </c>
      <c r="AE236" s="144" t="n">
        <f aca="false">IF(ISNUMBER(AC236),AC236*T236,T236)</f>
        <v>0.351199075068819</v>
      </c>
      <c r="AF236" s="102"/>
      <c r="AG236" s="145" t="str">
        <f aca="false">IF(ISNUMBER(AD236),U236*AB236,"")</f>
        <v/>
      </c>
      <c r="AH236" s="146" t="n">
        <f aca="false">IF(ISNUMBER(AC236),AC236*U236,U236)</f>
        <v>25.286333404955</v>
      </c>
      <c r="AI236" s="102"/>
      <c r="AJ236" s="103" t="s">
        <v>410</v>
      </c>
      <c r="AK236" s="136"/>
      <c r="AL236" s="102"/>
      <c r="AM236" s="102"/>
      <c r="AN236" s="147" t="s">
        <v>473</v>
      </c>
    </row>
    <row r="237" customFormat="false" ht="15" hidden="false" customHeight="false" outlineLevel="0" collapsed="false">
      <c r="A237" s="115" t="s">
        <v>318</v>
      </c>
      <c r="B237" s="0" t="s">
        <v>319</v>
      </c>
      <c r="C237" s="92" t="n">
        <f aca="false">C236</f>
        <v>2</v>
      </c>
      <c r="D237" s="90" t="n">
        <f aca="false">D236</f>
        <v>2</v>
      </c>
      <c r="E237" s="92" t="str">
        <f aca="false">E189</f>
        <v>PP</v>
      </c>
      <c r="F237" s="92" t="n">
        <f aca="false">F189</f>
        <v>1</v>
      </c>
      <c r="G237" s="130" t="s">
        <v>333</v>
      </c>
      <c r="H237" s="130" t="s">
        <v>334</v>
      </c>
      <c r="I237" s="148" t="s">
        <v>335</v>
      </c>
      <c r="J237" s="131" t="n">
        <v>41845</v>
      </c>
      <c r="K237" s="108" t="s">
        <v>482</v>
      </c>
      <c r="L237" s="131" t="n">
        <v>41848</v>
      </c>
      <c r="M237" s="132" t="s">
        <v>483</v>
      </c>
      <c r="N237" s="134" t="n">
        <v>70.8666666666667</v>
      </c>
      <c r="O237" s="134" t="n">
        <v>40</v>
      </c>
      <c r="P237" s="135" t="n">
        <v>0.0481666666666667</v>
      </c>
      <c r="Q237" s="134" t="n">
        <v>494.073407692308</v>
      </c>
      <c r="R237" s="134" t="n">
        <v>17044.7592396154</v>
      </c>
      <c r="S237" s="136" t="n">
        <f aca="false">R237-Q237</f>
        <v>16550.6858319231</v>
      </c>
      <c r="T237" s="137" t="n">
        <f aca="false">((S237/1000000)*(0.473-P237))*0.8/(0.08206*296)*1000000/(O237*N237)*12</f>
        <v>0.980348734459876</v>
      </c>
      <c r="U237" s="138" t="n">
        <f aca="false">IF(N237&lt;=48,T237* 48,T237* 72)</f>
        <v>70.5851088811111</v>
      </c>
      <c r="V237" s="139" t="n">
        <v>535.952050950088</v>
      </c>
      <c r="W237" s="150" t="n">
        <f aca="false">W189</f>
        <v>-20.5015371074412</v>
      </c>
      <c r="X237" s="141" t="n">
        <v>1159</v>
      </c>
      <c r="Y237" s="142" t="n">
        <f aca="false">((V237/1000+1)*0.0112372)/((V237/1000+1)*0.0112372+1)</f>
        <v>0.0169669541452156</v>
      </c>
      <c r="Z237" s="142" t="n">
        <f aca="false">((W237/1000+1)*0.0112372)/((W237/1000+1)*0.0112372+1)</f>
        <v>0.0108869889975928</v>
      </c>
      <c r="AA237" s="142" t="n">
        <f aca="false">IF(ISNUMBER(X237),((X237/1000+1)*0.0112372)/((X237/1000+1)*0.0112372+1),"")</f>
        <v>0.0236864549961338</v>
      </c>
      <c r="AB237" s="143" t="n">
        <f aca="false">IF(ISNUMBER(AA237),(Y237-Y233)/(AA237-Y233),"")</f>
        <v>0.472408211139194</v>
      </c>
      <c r="AC237" s="143" t="n">
        <f aca="false">IF(ISNUMBER(AB237),1-AB237,"")</f>
        <v>0.527591788860806</v>
      </c>
      <c r="AD237" s="144" t="n">
        <f aca="false">IF(ISNUMBER(AB237),AB237*T237,"")</f>
        <v>0.463124791938762</v>
      </c>
      <c r="AE237" s="144" t="n">
        <f aca="false">IF(ISNUMBER(AC237),AC237*T237,T237)</f>
        <v>0.517223942521113</v>
      </c>
      <c r="AF237" s="149" t="n">
        <f aca="false">IF(ISNUMBER(AD237),AE237-AE233,"")</f>
        <v>0.0638951743611181</v>
      </c>
      <c r="AG237" s="145" t="n">
        <f aca="false">IF(ISNUMBER(AD237),U237*AB237,"")</f>
        <v>33.3449850195909</v>
      </c>
      <c r="AH237" s="146" t="n">
        <f aca="false">IF(ISNUMBER(AC237),AC237*U237,U237)</f>
        <v>37.2401238615202</v>
      </c>
      <c r="AI237" s="145" t="n">
        <f aca="false">AH237-AH233</f>
        <v>4.60045255400051</v>
      </c>
      <c r="AJ237" s="103" t="s">
        <v>412</v>
      </c>
      <c r="AK237" s="136"/>
      <c r="AL237" s="102"/>
      <c r="AM237" s="102"/>
      <c r="AN237" s="147" t="s">
        <v>474</v>
      </c>
    </row>
    <row r="238" customFormat="false" ht="15" hidden="false" customHeight="false" outlineLevel="0" collapsed="false">
      <c r="A238" s="115" t="s">
        <v>318</v>
      </c>
      <c r="B238" s="0" t="s">
        <v>319</v>
      </c>
      <c r="C238" s="92" t="n">
        <f aca="false">C237</f>
        <v>2</v>
      </c>
      <c r="D238" s="90" t="n">
        <f aca="false">D237</f>
        <v>2</v>
      </c>
      <c r="E238" s="92" t="str">
        <f aca="false">E190</f>
        <v>PP</v>
      </c>
      <c r="F238" s="92" t="n">
        <f aca="false">F190</f>
        <v>2</v>
      </c>
      <c r="G238" s="130" t="s">
        <v>333</v>
      </c>
      <c r="H238" s="130" t="s">
        <v>334</v>
      </c>
      <c r="I238" s="148" t="s">
        <v>335</v>
      </c>
      <c r="J238" s="131" t="n">
        <v>41845</v>
      </c>
      <c r="K238" s="108" t="s">
        <v>482</v>
      </c>
      <c r="L238" s="131" t="n">
        <v>41848</v>
      </c>
      <c r="M238" s="132" t="s">
        <v>483</v>
      </c>
      <c r="N238" s="134" t="n">
        <v>70.8666666666667</v>
      </c>
      <c r="O238" s="134" t="n">
        <v>40</v>
      </c>
      <c r="P238" s="135" t="n">
        <v>0.0481666666666667</v>
      </c>
      <c r="Q238" s="134" t="n">
        <v>494.073407692308</v>
      </c>
      <c r="R238" s="134" t="n">
        <v>18256.0728396154</v>
      </c>
      <c r="S238" s="136" t="n">
        <f aca="false">R238-Q238</f>
        <v>17761.9994319231</v>
      </c>
      <c r="T238" s="137" t="n">
        <f aca="false">((S238/1000000)*(0.473-P238))*0.8/(0.08206*296)*1000000/(O238*N238)*12</f>
        <v>1.05209861641967</v>
      </c>
      <c r="U238" s="138" t="n">
        <f aca="false">IF(N238&lt;=48,T238* 48,T238* 72)</f>
        <v>75.7511003822159</v>
      </c>
      <c r="V238" s="139" t="n">
        <v>530.852686076559</v>
      </c>
      <c r="W238" s="150" t="n">
        <f aca="false">W190</f>
        <v>-20.5015371074412</v>
      </c>
      <c r="X238" s="141" t="n">
        <v>1159</v>
      </c>
      <c r="Y238" s="142" t="n">
        <f aca="false">((V238/1000+1)*0.0112372)/((V238/1000+1)*0.0112372+1)</f>
        <v>0.0169115764472833</v>
      </c>
      <c r="Z238" s="142" t="n">
        <f aca="false">((W238/1000+1)*0.0112372)/((W238/1000+1)*0.0112372+1)</f>
        <v>0.0108869889975928</v>
      </c>
      <c r="AA238" s="142" t="n">
        <f aca="false">IF(ISNUMBER(X238),((X238/1000+1)*0.0112372)/((X238/1000+1)*0.0112372+1),"")</f>
        <v>0.0236864549961338</v>
      </c>
      <c r="AB238" s="143" t="n">
        <f aca="false">IF(ISNUMBER(AA238),(Y238-Y234)/(AA238-Y234),"")</f>
        <v>0.469754971768707</v>
      </c>
      <c r="AC238" s="143" t="n">
        <f aca="false">IF(ISNUMBER(AB238),1-AB238,"")</f>
        <v>0.530245028231293</v>
      </c>
      <c r="AD238" s="144" t="n">
        <f aca="false">IF(ISNUMBER(AB238),AB238*T238,"")</f>
        <v>0.494228555854116</v>
      </c>
      <c r="AE238" s="144" t="n">
        <f aca="false">IF(ISNUMBER(AC238),AC238*T238,T238)</f>
        <v>0.557870060565549</v>
      </c>
      <c r="AF238" s="149" t="n">
        <f aca="false">IF(ISNUMBER(AD238),AE238-AE234,"")</f>
        <v>0.108242675205067</v>
      </c>
      <c r="AG238" s="145" t="n">
        <f aca="false">IF(ISNUMBER(AD238),U238*AB238,"")</f>
        <v>35.5844560214963</v>
      </c>
      <c r="AH238" s="146" t="n">
        <f aca="false">IF(ISNUMBER(AC238),AC238*U238,U238)</f>
        <v>40.1666443607195</v>
      </c>
      <c r="AI238" s="145" t="n">
        <f aca="false">AH238-AH234</f>
        <v>7.79347261476479</v>
      </c>
      <c r="AJ238" s="103" t="s">
        <v>414</v>
      </c>
      <c r="AK238" s="136"/>
      <c r="AL238" s="102"/>
      <c r="AM238" s="102"/>
      <c r="AN238" s="147" t="s">
        <v>475</v>
      </c>
    </row>
    <row r="239" customFormat="false" ht="15" hidden="false" customHeight="false" outlineLevel="0" collapsed="false">
      <c r="A239" s="115" t="s">
        <v>318</v>
      </c>
      <c r="B239" s="0" t="s">
        <v>319</v>
      </c>
      <c r="C239" s="92" t="n">
        <f aca="false">C238</f>
        <v>2</v>
      </c>
      <c r="D239" s="90" t="n">
        <f aca="false">D238</f>
        <v>2</v>
      </c>
      <c r="E239" s="92" t="str">
        <f aca="false">E191</f>
        <v>PP</v>
      </c>
      <c r="F239" s="92" t="n">
        <f aca="false">F191</f>
        <v>3</v>
      </c>
      <c r="G239" s="130" t="s">
        <v>333</v>
      </c>
      <c r="H239" s="130" t="s">
        <v>334</v>
      </c>
      <c r="I239" s="148" t="s">
        <v>335</v>
      </c>
      <c r="J239" s="131" t="n">
        <v>41845</v>
      </c>
      <c r="K239" s="108" t="s">
        <v>482</v>
      </c>
      <c r="L239" s="131" t="n">
        <v>41848</v>
      </c>
      <c r="M239" s="132" t="s">
        <v>483</v>
      </c>
      <c r="N239" s="134" t="n">
        <v>70.8666666666667</v>
      </c>
      <c r="O239" s="134" t="n">
        <v>40</v>
      </c>
      <c r="P239" s="135" t="n">
        <v>0.0481666666666667</v>
      </c>
      <c r="Q239" s="134" t="n">
        <v>494.073407692308</v>
      </c>
      <c r="R239" s="134" t="n">
        <v>15989.6666396154</v>
      </c>
      <c r="S239" s="136" t="n">
        <f aca="false">R239-Q239</f>
        <v>15495.5932319231</v>
      </c>
      <c r="T239" s="137" t="n">
        <f aca="false">((S239/1000000)*(0.473-P239))*0.8/(0.08206*296)*1000000/(O239*N239)*12</f>
        <v>0.917852309498869</v>
      </c>
      <c r="U239" s="138" t="n">
        <f aca="false">IF(N239&lt;=48,T239* 48,T239* 72)</f>
        <v>66.0853662839186</v>
      </c>
      <c r="V239" s="139" t="n">
        <v>733.35221691037</v>
      </c>
      <c r="W239" s="150" t="n">
        <f aca="false">W191</f>
        <v>-20.5015371074412</v>
      </c>
      <c r="X239" s="141" t="n">
        <v>1159</v>
      </c>
      <c r="Y239" s="142" t="n">
        <f aca="false">((V239/1000+1)*0.0112372)/((V239/1000+1)*0.0112372+1)</f>
        <v>0.019105880699786</v>
      </c>
      <c r="Z239" s="142" t="n">
        <f aca="false">((W239/1000+1)*0.0112372)/((W239/1000+1)*0.0112372+1)</f>
        <v>0.0108869889975928</v>
      </c>
      <c r="AA239" s="142" t="n">
        <f aca="false">IF(ISNUMBER(X239),((X239/1000+1)*0.0112372)/((X239/1000+1)*0.0112372+1),"")</f>
        <v>0.0236864549961338</v>
      </c>
      <c r="AB239" s="143" t="n">
        <f aca="false">IF(ISNUMBER(AA239),(Y239-Y235)/(AA239-Y235),"")</f>
        <v>0.639245684931731</v>
      </c>
      <c r="AC239" s="143" t="n">
        <f aca="false">IF(ISNUMBER(AB239),1-AB239,"")</f>
        <v>0.360754315068269</v>
      </c>
      <c r="AD239" s="144" t="n">
        <f aca="false">IF(ISNUMBER(AB239),AB239*T239,"")</f>
        <v>0.586733128251775</v>
      </c>
      <c r="AE239" s="144" t="n">
        <f aca="false">IF(ISNUMBER(AC239),AC239*T239,T239)</f>
        <v>0.331119181247093</v>
      </c>
      <c r="AF239" s="149" t="n">
        <f aca="false">IF(ISNUMBER(AD239),AE239-AE235,"")</f>
        <v>-0.0177238213089591</v>
      </c>
      <c r="AG239" s="145" t="n">
        <f aca="false">IF(ISNUMBER(AD239),U239*AB239,"")</f>
        <v>42.2447852341278</v>
      </c>
      <c r="AH239" s="146" t="n">
        <f aca="false">IF(ISNUMBER(AC239),AC239*U239,U239)</f>
        <v>23.8405810497907</v>
      </c>
      <c r="AI239" s="145" t="n">
        <f aca="false">AH239-AH235</f>
        <v>-1.27611513424505</v>
      </c>
      <c r="AJ239" s="103" t="s">
        <v>416</v>
      </c>
      <c r="AK239" s="136"/>
      <c r="AL239" s="102"/>
      <c r="AM239" s="102"/>
      <c r="AN239" s="147" t="s">
        <v>476</v>
      </c>
    </row>
    <row r="240" customFormat="false" ht="15" hidden="false" customHeight="false" outlineLevel="0" collapsed="false">
      <c r="A240" s="115" t="s">
        <v>318</v>
      </c>
      <c r="B240" s="0" t="s">
        <v>319</v>
      </c>
      <c r="C240" s="92" t="n">
        <f aca="false">C239</f>
        <v>2</v>
      </c>
      <c r="D240" s="90" t="n">
        <f aca="false">D239</f>
        <v>2</v>
      </c>
      <c r="E240" s="92" t="str">
        <f aca="false">E192</f>
        <v>PP</v>
      </c>
      <c r="F240" s="92" t="n">
        <f aca="false">F192</f>
        <v>4</v>
      </c>
      <c r="G240" s="130" t="s">
        <v>333</v>
      </c>
      <c r="H240" s="130" t="s">
        <v>334</v>
      </c>
      <c r="I240" s="148" t="s">
        <v>335</v>
      </c>
      <c r="J240" s="131" t="n">
        <v>41845</v>
      </c>
      <c r="K240" s="108" t="s">
        <v>482</v>
      </c>
      <c r="L240" s="131" t="n">
        <v>41848</v>
      </c>
      <c r="M240" s="132" t="s">
        <v>483</v>
      </c>
      <c r="N240" s="134" t="n">
        <v>70.8666666666667</v>
      </c>
      <c r="O240" s="134" t="n">
        <v>40</v>
      </c>
      <c r="P240" s="135" t="n">
        <v>0.0481666666666667</v>
      </c>
      <c r="Q240" s="134" t="n">
        <v>494.073407692308</v>
      </c>
      <c r="R240" s="134" t="n">
        <v>15445.2965396154</v>
      </c>
      <c r="S240" s="136" t="n">
        <f aca="false">R240-Q240</f>
        <v>14951.2231319231</v>
      </c>
      <c r="T240" s="137" t="n">
        <f aca="false">((S240/1000000)*(0.473-P240))*0.8/(0.08206*296)*1000000/(O240*N240)*12</f>
        <v>0.885607570880035</v>
      </c>
      <c r="U240" s="138" t="n">
        <f aca="false">IF(N240&lt;=48,T240* 48,T240* 72)</f>
        <v>63.7637451033625</v>
      </c>
      <c r="V240" s="139" t="n">
        <v>684.612125065205</v>
      </c>
      <c r="W240" s="150" t="n">
        <f aca="false">W192</f>
        <v>-20.5015371074412</v>
      </c>
      <c r="X240" s="141" t="n">
        <v>1159</v>
      </c>
      <c r="Y240" s="142" t="n">
        <f aca="false">((V240/1000+1)*0.0112372)/((V240/1000+1)*0.0112372+1)</f>
        <v>0.0185786240114433</v>
      </c>
      <c r="Z240" s="142" t="n">
        <f aca="false">((W240/1000+1)*0.0112372)/((W240/1000+1)*0.0112372+1)</f>
        <v>0.0108869889975928</v>
      </c>
      <c r="AA240" s="142" t="n">
        <f aca="false">IF(ISNUMBER(X240),((X240/1000+1)*0.0112372)/((X240/1000+1)*0.0112372+1),"")</f>
        <v>0.0236864549961338</v>
      </c>
      <c r="AB240" s="143" t="n">
        <f aca="false">IF(ISNUMBER(AA240),(Y240-Y236)/(AA240-Y236),"")</f>
        <v>0.59795321881392</v>
      </c>
      <c r="AC240" s="143" t="n">
        <f aca="false">IF(ISNUMBER(AB240),1-AB240,"")</f>
        <v>0.402046781186079</v>
      </c>
      <c r="AD240" s="144" t="n">
        <f aca="false">IF(ISNUMBER(AB240),AB240*T240,"")</f>
        <v>0.529551897613694</v>
      </c>
      <c r="AE240" s="144" t="n">
        <f aca="false">IF(ISNUMBER(AC240),AC240*T240,T240)</f>
        <v>0.356055673266341</v>
      </c>
      <c r="AF240" s="149" t="n">
        <f aca="false">IF(ISNUMBER(AD240),AE240-AE236,"")</f>
        <v>0.00485659819752143</v>
      </c>
      <c r="AG240" s="145" t="n">
        <f aca="false">IF(ISNUMBER(AD240),U240*AB240,"")</f>
        <v>38.127736628186</v>
      </c>
      <c r="AH240" s="146" t="n">
        <f aca="false">IF(ISNUMBER(AC240),AC240*U240,U240)</f>
        <v>25.6360084751765</v>
      </c>
      <c r="AI240" s="145" t="n">
        <f aca="false">AH240-AH236</f>
        <v>0.349675070221544</v>
      </c>
      <c r="AJ240" s="103" t="s">
        <v>418</v>
      </c>
      <c r="AK240" s="136"/>
      <c r="AL240" s="102"/>
      <c r="AM240" s="102"/>
      <c r="AN240" s="147" t="s">
        <v>477</v>
      </c>
    </row>
    <row r="241" customFormat="false" ht="15" hidden="false" customHeight="false" outlineLevel="0" collapsed="false">
      <c r="A241" s="115" t="s">
        <v>318</v>
      </c>
      <c r="B241" s="0" t="s">
        <v>319</v>
      </c>
      <c r="C241" s="92" t="n">
        <f aca="false">C240</f>
        <v>2</v>
      </c>
      <c r="D241" s="90" t="n">
        <f aca="false">D240</f>
        <v>2</v>
      </c>
      <c r="E241" s="92" t="str">
        <f aca="false">E193</f>
        <v>PP</v>
      </c>
      <c r="F241" s="92" t="n">
        <f aca="false">F193</f>
        <v>1</v>
      </c>
      <c r="G241" s="130" t="s">
        <v>344</v>
      </c>
      <c r="H241" s="130" t="s">
        <v>334</v>
      </c>
      <c r="I241" s="130" t="n">
        <v>10</v>
      </c>
      <c r="J241" s="131" t="n">
        <v>41845</v>
      </c>
      <c r="K241" s="108" t="s">
        <v>482</v>
      </c>
      <c r="L241" s="131" t="n">
        <v>41848</v>
      </c>
      <c r="M241" s="132" t="s">
        <v>483</v>
      </c>
      <c r="N241" s="134" t="n">
        <v>70.8666666666667</v>
      </c>
      <c r="O241" s="134" t="n">
        <v>40</v>
      </c>
      <c r="P241" s="135" t="n">
        <v>0.0481666666666667</v>
      </c>
      <c r="Q241" s="134" t="n">
        <v>494.073407692308</v>
      </c>
      <c r="R241" s="134" t="n">
        <v>14029.6939396154</v>
      </c>
      <c r="S241" s="136" t="n">
        <f aca="false">R241-Q241</f>
        <v>13535.6205319231</v>
      </c>
      <c r="T241" s="137" t="n">
        <f aca="false">((S241/1000000)*(0.473-P241))*0.8/(0.08206*296)*1000000/(O241*N241)*12</f>
        <v>0.801757014383376</v>
      </c>
      <c r="U241" s="138" t="n">
        <f aca="false">IF(N241&lt;=48,T241* 48,T241* 72)</f>
        <v>57.7265050356031</v>
      </c>
      <c r="V241" s="139" t="n">
        <v>646.812441798196</v>
      </c>
      <c r="W241" s="150" t="n">
        <f aca="false">W193</f>
        <v>-20.5015371074412</v>
      </c>
      <c r="X241" s="141" t="n">
        <v>1159</v>
      </c>
      <c r="Y241" s="142" t="n">
        <f aca="false">((V241/1000+1)*0.0112372)/((V241/1000+1)*0.0112372+1)</f>
        <v>0.0181693271826288</v>
      </c>
      <c r="Z241" s="142" t="n">
        <f aca="false">((W241/1000+1)*0.0112372)/((W241/1000+1)*0.0112372+1)</f>
        <v>0.0108869889975928</v>
      </c>
      <c r="AA241" s="142" t="n">
        <f aca="false">IF(ISNUMBER(X241),((X241/1000+1)*0.0112372)/((X241/1000+1)*0.0112372+1),"")</f>
        <v>0.0236864549961338</v>
      </c>
      <c r="AB241" s="143" t="n">
        <f aca="false">IF(ISNUMBER(AA241),(Y241-Y233)/(AA241-Y233),"")</f>
        <v>0.56681435167866</v>
      </c>
      <c r="AC241" s="143" t="n">
        <f aca="false">IF(ISNUMBER(AB241),1-AB241,"")</f>
        <v>0.43318564832134</v>
      </c>
      <c r="AD241" s="144" t="n">
        <f aca="false">IF(ISNUMBER(AB241),AB241*T241,"")</f>
        <v>0.454447382311532</v>
      </c>
      <c r="AE241" s="144" t="n">
        <f aca="false">IF(ISNUMBER(AC241),AC241*T241,T241)</f>
        <v>0.347309632071845</v>
      </c>
      <c r="AF241" s="149" t="n">
        <f aca="false">IF(ISNUMBER(AD241),AE241-AE233,"")</f>
        <v>-0.106019136088151</v>
      </c>
      <c r="AG241" s="145" t="n">
        <f aca="false">IF(ISNUMBER(AD241),U241*AB241,"")</f>
        <v>32.7202115264303</v>
      </c>
      <c r="AH241" s="146" t="n">
        <f aca="false">IF(ISNUMBER(AC241),AC241*U241,U241)</f>
        <v>25.0062935091728</v>
      </c>
      <c r="AI241" s="145" t="n">
        <f aca="false">AH241-AH233</f>
        <v>-7.63337779834684</v>
      </c>
      <c r="AJ241" s="103" t="s">
        <v>420</v>
      </c>
      <c r="AK241" s="136"/>
      <c r="AL241" s="102"/>
      <c r="AM241" s="102"/>
      <c r="AN241" s="147" t="s">
        <v>478</v>
      </c>
    </row>
    <row r="242" customFormat="false" ht="15" hidden="false" customHeight="false" outlineLevel="0" collapsed="false">
      <c r="A242" s="115" t="s">
        <v>318</v>
      </c>
      <c r="B242" s="0" t="s">
        <v>319</v>
      </c>
      <c r="C242" s="92" t="n">
        <f aca="false">C241</f>
        <v>2</v>
      </c>
      <c r="D242" s="90" t="n">
        <f aca="false">D241</f>
        <v>2</v>
      </c>
      <c r="E242" s="92" t="str">
        <f aca="false">E194</f>
        <v>PP</v>
      </c>
      <c r="F242" s="92" t="n">
        <f aca="false">F194</f>
        <v>2</v>
      </c>
      <c r="G242" s="130" t="s">
        <v>344</v>
      </c>
      <c r="H242" s="130" t="s">
        <v>334</v>
      </c>
      <c r="I242" s="130" t="n">
        <v>10</v>
      </c>
      <c r="J242" s="131" t="n">
        <v>41845</v>
      </c>
      <c r="K242" s="108" t="s">
        <v>482</v>
      </c>
      <c r="L242" s="131" t="n">
        <v>41848</v>
      </c>
      <c r="M242" s="132" t="s">
        <v>483</v>
      </c>
      <c r="N242" s="134" t="n">
        <v>70.8666666666667</v>
      </c>
      <c r="O242" s="134" t="n">
        <v>40</v>
      </c>
      <c r="P242" s="135" t="n">
        <v>0.0481666666666667</v>
      </c>
      <c r="Q242" s="134" t="n">
        <v>494.073407692308</v>
      </c>
      <c r="R242" s="134" t="n">
        <v>15386.4132396154</v>
      </c>
      <c r="S242" s="136" t="n">
        <f aca="false">R242-Q242</f>
        <v>14892.3398319231</v>
      </c>
      <c r="T242" s="137" t="n">
        <f aca="false">((S242/1000000)*(0.473-P242))*0.8/(0.08206*296)*1000000/(O242*N242)*12</f>
        <v>0.882119729395879</v>
      </c>
      <c r="U242" s="138" t="n">
        <f aca="false">IF(N242&lt;=48,T242* 48,T242* 72)</f>
        <v>63.5126205165033</v>
      </c>
      <c r="V242" s="139" t="n">
        <v>635.862591340129</v>
      </c>
      <c r="W242" s="150" t="n">
        <f aca="false">W194</f>
        <v>-20.5015371074412</v>
      </c>
      <c r="X242" s="141" t="n">
        <v>1159</v>
      </c>
      <c r="Y242" s="142" t="n">
        <f aca="false">((V242/1000+1)*0.0112372)/((V242/1000+1)*0.0112372+1)</f>
        <v>0.0180506978847691</v>
      </c>
      <c r="Z242" s="142" t="n">
        <f aca="false">((W242/1000+1)*0.0112372)/((W242/1000+1)*0.0112372+1)</f>
        <v>0.0108869889975928</v>
      </c>
      <c r="AA242" s="142" t="n">
        <f aca="false">IF(ISNUMBER(X242),((X242/1000+1)*0.0112372)/((X242/1000+1)*0.0112372+1),"")</f>
        <v>0.0236864549961338</v>
      </c>
      <c r="AB242" s="143" t="n">
        <f aca="false">IF(ISNUMBER(AA242),(Y242-Y234)/(AA242-Y234),"")</f>
        <v>0.558909850992486</v>
      </c>
      <c r="AC242" s="143" t="n">
        <f aca="false">IF(ISNUMBER(AB242),1-AB242,"")</f>
        <v>0.441090149007514</v>
      </c>
      <c r="AD242" s="144" t="n">
        <f aca="false">IF(ISNUMBER(AB242),AB242*T242,"")</f>
        <v>0.493025406514182</v>
      </c>
      <c r="AE242" s="144" t="n">
        <f aca="false">IF(ISNUMBER(AC242),AC242*T242,T242)</f>
        <v>0.389094322881696</v>
      </c>
      <c r="AF242" s="149" t="n">
        <f aca="false">IF(ISNUMBER(AD242),AE242-AE234,"")</f>
        <v>-0.0605330624787863</v>
      </c>
      <c r="AG242" s="145" t="n">
        <f aca="false">IF(ISNUMBER(AD242),U242*AB242,"")</f>
        <v>35.4978292690211</v>
      </c>
      <c r="AH242" s="146" t="n">
        <f aca="false">IF(ISNUMBER(AC242),AC242*U242,U242)</f>
        <v>28.0147912474821</v>
      </c>
      <c r="AI242" s="145" t="n">
        <f aca="false">AH242-AH234</f>
        <v>-4.35838049847262</v>
      </c>
      <c r="AJ242" s="103" t="s">
        <v>422</v>
      </c>
      <c r="AK242" s="136"/>
      <c r="AL242" s="102"/>
      <c r="AM242" s="102"/>
      <c r="AN242" s="147" t="s">
        <v>479</v>
      </c>
    </row>
    <row r="243" customFormat="false" ht="15" hidden="false" customHeight="false" outlineLevel="0" collapsed="false">
      <c r="A243" s="115" t="s">
        <v>318</v>
      </c>
      <c r="B243" s="0" t="s">
        <v>319</v>
      </c>
      <c r="C243" s="92" t="n">
        <f aca="false">C242</f>
        <v>2</v>
      </c>
      <c r="D243" s="90" t="n">
        <f aca="false">D242</f>
        <v>2</v>
      </c>
      <c r="E243" s="92" t="str">
        <f aca="false">E195</f>
        <v>PP</v>
      </c>
      <c r="F243" s="92" t="n">
        <f aca="false">F195</f>
        <v>3</v>
      </c>
      <c r="G243" s="130" t="s">
        <v>344</v>
      </c>
      <c r="H243" s="130" t="s">
        <v>334</v>
      </c>
      <c r="I243" s="130" t="n">
        <v>10</v>
      </c>
      <c r="J243" s="131" t="n">
        <v>41845</v>
      </c>
      <c r="K243" s="108" t="s">
        <v>482</v>
      </c>
      <c r="L243" s="131" t="n">
        <v>41848</v>
      </c>
      <c r="M243" s="132" t="s">
        <v>483</v>
      </c>
      <c r="N243" s="134" t="n">
        <v>70.8666666666667</v>
      </c>
      <c r="O243" s="134" t="n">
        <v>40</v>
      </c>
      <c r="P243" s="135" t="n">
        <v>0.0481666666666667</v>
      </c>
      <c r="Q243" s="134" t="n">
        <v>494.073407692308</v>
      </c>
      <c r="R243" s="134" t="n">
        <v>14521.1892396154</v>
      </c>
      <c r="S243" s="136" t="n">
        <f aca="false">R243-Q243</f>
        <v>14027.1158319231</v>
      </c>
      <c r="T243" s="137" t="n">
        <f aca="false">((S243/1000000)*(0.473-P243))*0.8/(0.08206*296)*1000000/(O243*N243)*12</f>
        <v>0.830869813710315</v>
      </c>
      <c r="U243" s="138" t="n">
        <f aca="false">IF(N243&lt;=48,T243* 48,T243* 72)</f>
        <v>59.8226265871427</v>
      </c>
      <c r="V243" s="139" t="n">
        <v>769.389820037077</v>
      </c>
      <c r="W243" s="150" t="n">
        <f aca="false">W195</f>
        <v>-20.5015371074412</v>
      </c>
      <c r="X243" s="141" t="n">
        <v>1159</v>
      </c>
      <c r="Y243" s="142" t="n">
        <f aca="false">((V243/1000+1)*0.0112372)/((V243/1000+1)*0.0112372+1)</f>
        <v>0.0194953612655472</v>
      </c>
      <c r="Z243" s="142" t="n">
        <f aca="false">((W243/1000+1)*0.0112372)/((W243/1000+1)*0.0112372+1)</f>
        <v>0.0108869889975928</v>
      </c>
      <c r="AA243" s="142" t="n">
        <f aca="false">IF(ISNUMBER(X243),((X243/1000+1)*0.0112372)/((X243/1000+1)*0.0112372+1),"")</f>
        <v>0.0236864549961338</v>
      </c>
      <c r="AB243" s="143" t="n">
        <f aca="false">IF(ISNUMBER(AA243),(Y243-Y235)/(AA243-Y235),"")</f>
        <v>0.669920178050558</v>
      </c>
      <c r="AC243" s="143" t="n">
        <f aca="false">IF(ISNUMBER(AB243),1-AB243,"")</f>
        <v>0.330079821949442</v>
      </c>
      <c r="AD243" s="144" t="n">
        <f aca="false">IF(ISNUMBER(AB243),AB243*T243,"")</f>
        <v>0.556616453537648</v>
      </c>
      <c r="AE243" s="144" t="n">
        <f aca="false">IF(ISNUMBER(AC243),AC243*T243,T243)</f>
        <v>0.274253360172667</v>
      </c>
      <c r="AF243" s="149" t="n">
        <f aca="false">IF(ISNUMBER(AD243),AE243-AE235,"")</f>
        <v>-0.0745896423833855</v>
      </c>
      <c r="AG243" s="145" t="n">
        <f aca="false">IF(ISNUMBER(AD243),U243*AB243,"")</f>
        <v>40.0763846547106</v>
      </c>
      <c r="AH243" s="146" t="n">
        <f aca="false">IF(ISNUMBER(AC243),AC243*U243,U243)</f>
        <v>19.746241932432</v>
      </c>
      <c r="AI243" s="145" t="n">
        <f aca="false">AH243-AH235</f>
        <v>-5.37045425160376</v>
      </c>
      <c r="AJ243" s="103" t="s">
        <v>424</v>
      </c>
      <c r="AK243" s="136"/>
      <c r="AL243" s="102"/>
      <c r="AM243" s="102"/>
      <c r="AN243" s="147" t="s">
        <v>480</v>
      </c>
    </row>
    <row r="244" customFormat="false" ht="15" hidden="false" customHeight="false" outlineLevel="0" collapsed="false">
      <c r="A244" s="115" t="s">
        <v>318</v>
      </c>
      <c r="B244" s="0" t="s">
        <v>319</v>
      </c>
      <c r="C244" s="92" t="n">
        <f aca="false">C243</f>
        <v>2</v>
      </c>
      <c r="D244" s="90" t="n">
        <f aca="false">D243</f>
        <v>2</v>
      </c>
      <c r="E244" s="92" t="str">
        <f aca="false">E196</f>
        <v>PP</v>
      </c>
      <c r="F244" s="92" t="n">
        <f aca="false">F196</f>
        <v>4</v>
      </c>
      <c r="G244" s="130" t="s">
        <v>344</v>
      </c>
      <c r="H244" s="130" t="s">
        <v>334</v>
      </c>
      <c r="I244" s="130" t="n">
        <v>10</v>
      </c>
      <c r="J244" s="131" t="n">
        <v>41845</v>
      </c>
      <c r="K244" s="108" t="s">
        <v>482</v>
      </c>
      <c r="L244" s="131" t="n">
        <v>41848</v>
      </c>
      <c r="M244" s="132" t="s">
        <v>483</v>
      </c>
      <c r="N244" s="134" t="n">
        <v>70.8666666666667</v>
      </c>
      <c r="O244" s="134" t="n">
        <v>40</v>
      </c>
      <c r="P244" s="135" t="n">
        <v>0.0481666666666667</v>
      </c>
      <c r="Q244" s="134" t="n">
        <v>494.073407692308</v>
      </c>
      <c r="R244" s="134" t="n">
        <v>14672.6034396154</v>
      </c>
      <c r="S244" s="136" t="n">
        <f aca="false">R244-Q244</f>
        <v>14178.5300319231</v>
      </c>
      <c r="T244" s="137" t="n">
        <f aca="false">((S244/1000000)*(0.473-P244))*0.8/(0.08206*296)*1000000/(O244*N244)*12</f>
        <v>0.839838548955288</v>
      </c>
      <c r="U244" s="138" t="n">
        <f aca="false">IF(N244&lt;=48,T244* 48,T244* 72)</f>
        <v>60.4683755247808</v>
      </c>
      <c r="V244" s="139" t="n">
        <v>755.514425071897</v>
      </c>
      <c r="W244" s="150" t="n">
        <f aca="false">W196</f>
        <v>-20.5015371074412</v>
      </c>
      <c r="X244" s="141" t="n">
        <v>1159</v>
      </c>
      <c r="Y244" s="142" t="n">
        <f aca="false">((V244/1000+1)*0.0112372)/((V244/1000+1)*0.0112372+1)</f>
        <v>0.0193454379526355</v>
      </c>
      <c r="Z244" s="142" t="n">
        <f aca="false">((W244/1000+1)*0.0112372)/((W244/1000+1)*0.0112372+1)</f>
        <v>0.0108869889975928</v>
      </c>
      <c r="AA244" s="142" t="n">
        <f aca="false">IF(ISNUMBER(X244),((X244/1000+1)*0.0112372)/((X244/1000+1)*0.0112372+1),"")</f>
        <v>0.0236864549961338</v>
      </c>
      <c r="AB244" s="143" t="n">
        <f aca="false">IF(ISNUMBER(AA244),(Y244-Y236)/(AA244-Y236),"")</f>
        <v>0.658310555959369</v>
      </c>
      <c r="AC244" s="143" t="n">
        <f aca="false">IF(ISNUMBER(AB244),1-AB244,"")</f>
        <v>0.341689444040631</v>
      </c>
      <c r="AD244" s="144" t="n">
        <f aca="false">IF(ISNUMBER(AB244),AB244*T244,"")</f>
        <v>0.552874582078866</v>
      </c>
      <c r="AE244" s="144" t="n">
        <f aca="false">IF(ISNUMBER(AC244),AC244*T244,T244)</f>
        <v>0.286963966876423</v>
      </c>
      <c r="AF244" s="149" t="n">
        <f aca="false">IF(ISNUMBER(AD244),AE244-AE236,"")</f>
        <v>-0.0642351081923967</v>
      </c>
      <c r="AG244" s="145" t="n">
        <f aca="false">IF(ISNUMBER(AD244),U244*AB244,"")</f>
        <v>39.8069699096783</v>
      </c>
      <c r="AH244" s="146" t="n">
        <f aca="false">IF(ISNUMBER(AC244),AC244*U244,U244)</f>
        <v>20.6614056151024</v>
      </c>
      <c r="AI244" s="145" t="n">
        <f aca="false">AH244-AH236</f>
        <v>-4.62492778985256</v>
      </c>
      <c r="AJ244" s="103" t="s">
        <v>426</v>
      </c>
      <c r="AK244" s="136"/>
      <c r="AL244" s="102"/>
      <c r="AM244" s="102"/>
      <c r="AN244" s="147" t="s">
        <v>481</v>
      </c>
    </row>
    <row r="245" customFormat="false" ht="15" hidden="false" customHeight="false" outlineLevel="0" collapsed="false">
      <c r="A245" s="115" t="s">
        <v>318</v>
      </c>
      <c r="B245" s="0" t="s">
        <v>319</v>
      </c>
      <c r="C245" s="92" t="n">
        <f aca="false">C101+1</f>
        <v>2</v>
      </c>
      <c r="D245" s="92" t="n">
        <f aca="false">D101</f>
        <v>3</v>
      </c>
      <c r="E245" s="92" t="str">
        <f aca="false">E197</f>
        <v>GL</v>
      </c>
      <c r="F245" s="92" t="n">
        <f aca="false">F197</f>
        <v>1</v>
      </c>
      <c r="G245" s="130" t="s">
        <v>321</v>
      </c>
      <c r="H245" s="130" t="s">
        <v>322</v>
      </c>
      <c r="I245" s="130" t="s">
        <v>322</v>
      </c>
      <c r="J245" s="131" t="n">
        <v>41848</v>
      </c>
      <c r="K245" s="108" t="s">
        <v>484</v>
      </c>
      <c r="L245" s="131" t="n">
        <v>41850</v>
      </c>
      <c r="M245" s="132" t="s">
        <v>485</v>
      </c>
      <c r="N245" s="151" t="n">
        <v>46.15</v>
      </c>
      <c r="O245" s="134" t="n">
        <v>40</v>
      </c>
      <c r="P245" s="135" t="n">
        <v>0.0514166666666667</v>
      </c>
      <c r="Q245" s="134" t="n">
        <v>491.409673269231</v>
      </c>
      <c r="R245" s="134" t="n">
        <v>5735.05541230769</v>
      </c>
      <c r="S245" s="136" t="n">
        <f aca="false">R245-Q245</f>
        <v>5243.64573903846</v>
      </c>
      <c r="T245" s="137" t="n">
        <f aca="false">((S245/1000000)*(0.473-P245))*0.8/(0.08206*296)*1000000/(O245*N245)*12</f>
        <v>0.473296277871606</v>
      </c>
      <c r="U245" s="138" t="n">
        <f aca="false">IF(N245&lt;=48,T245* 48,T245* 72)</f>
        <v>22.7182213378371</v>
      </c>
      <c r="V245" s="139" t="n">
        <v>-12.0596480855175</v>
      </c>
      <c r="W245" s="150" t="n">
        <f aca="false">W197</f>
        <v>-18.16875699075</v>
      </c>
      <c r="X245" s="141" t="s">
        <v>106</v>
      </c>
      <c r="Y245" s="142" t="n">
        <f aca="false">((V245/1000+1)*0.0112372)/((V245/1000+1)*0.0112372+1)</f>
        <v>0.0109797891801077</v>
      </c>
      <c r="Z245" s="142" t="n">
        <f aca="false">((W245/1000+1)*0.0112372)/((W245/1000+1)*0.0112372+1)</f>
        <v>0.0109126345751666</v>
      </c>
      <c r="AA245" s="142" t="str">
        <f aca="false">IF(ISNUMBER(X245),((X245/1000+1)*0.0112372)/((X245/1000+1)*0.0112372+1),"")</f>
        <v/>
      </c>
      <c r="AB245" s="143" t="str">
        <f aca="false">IF(ISNUMBER(AA245),(Y245-Z245)/(AA245-Z245),"")</f>
        <v/>
      </c>
      <c r="AC245" s="143" t="str">
        <f aca="false">IF(ISNUMBER(AB245),1-AB245,"")</f>
        <v/>
      </c>
      <c r="AD245" s="144" t="str">
        <f aca="false">IF(ISNUMBER(AB245),AB245*T245,"")</f>
        <v/>
      </c>
      <c r="AE245" s="144" t="n">
        <f aca="false">IF(ISNUMBER(AC245),AC245*T245,T245)</f>
        <v>0.473296277871606</v>
      </c>
      <c r="AF245" s="102"/>
      <c r="AG245" s="145" t="str">
        <f aca="false">IF(ISNUMBER(AD245),U245*AB245,"")</f>
        <v/>
      </c>
      <c r="AH245" s="146" t="n">
        <f aca="false">IF(ISNUMBER(AC245),AC245*U245,U245)</f>
        <v>22.7182213378371</v>
      </c>
      <c r="AI245" s="102"/>
      <c r="AJ245" s="103" t="s">
        <v>325</v>
      </c>
      <c r="AK245" s="136"/>
      <c r="AL245" s="102"/>
      <c r="AM245" s="102"/>
      <c r="AN245" s="147" t="s">
        <v>434</v>
      </c>
    </row>
    <row r="246" customFormat="false" ht="15" hidden="false" customHeight="false" outlineLevel="0" collapsed="false">
      <c r="A246" s="115" t="s">
        <v>318</v>
      </c>
      <c r="B246" s="0" t="s">
        <v>319</v>
      </c>
      <c r="C246" s="92" t="n">
        <f aca="false">C245</f>
        <v>2</v>
      </c>
      <c r="D246" s="90" t="n">
        <f aca="false">D245</f>
        <v>3</v>
      </c>
      <c r="E246" s="92" t="str">
        <f aca="false">E198</f>
        <v>GL</v>
      </c>
      <c r="F246" s="92" t="n">
        <f aca="false">F198</f>
        <v>2</v>
      </c>
      <c r="G246" s="130" t="s">
        <v>321</v>
      </c>
      <c r="H246" s="130" t="s">
        <v>322</v>
      </c>
      <c r="I246" s="130" t="s">
        <v>322</v>
      </c>
      <c r="J246" s="131" t="n">
        <v>41848</v>
      </c>
      <c r="K246" s="108" t="s">
        <v>484</v>
      </c>
      <c r="L246" s="131" t="n">
        <v>41850</v>
      </c>
      <c r="M246" s="132" t="s">
        <v>485</v>
      </c>
      <c r="N246" s="134" t="n">
        <v>46.15</v>
      </c>
      <c r="O246" s="134" t="n">
        <v>40</v>
      </c>
      <c r="P246" s="135" t="n">
        <v>0.0514166666666667</v>
      </c>
      <c r="Q246" s="134" t="n">
        <v>491.409673269231</v>
      </c>
      <c r="R246" s="134" t="n">
        <v>4586.32353230769</v>
      </c>
      <c r="S246" s="136" t="n">
        <f aca="false">R246-Q246</f>
        <v>4094.91385903846</v>
      </c>
      <c r="T246" s="137" t="n">
        <f aca="false">((S246/1000000)*(0.473-P246))*0.8/(0.08206*296)*1000000/(O246*N246)*12</f>
        <v>0.369610683890928</v>
      </c>
      <c r="U246" s="138" t="n">
        <f aca="false">IF(N246&lt;=48,T246* 48,T246* 72)</f>
        <v>17.7413128267646</v>
      </c>
      <c r="V246" s="139" t="n">
        <v>-12.9546664951168</v>
      </c>
      <c r="W246" s="150" t="n">
        <f aca="false">W198</f>
        <v>-18.16875699075</v>
      </c>
      <c r="X246" s="141" t="s">
        <v>106</v>
      </c>
      <c r="Y246" s="142" t="n">
        <f aca="false">((V246/1000+1)*0.0112372)/((V246/1000+1)*0.0112372+1)</f>
        <v>0.0109699512273653</v>
      </c>
      <c r="Z246" s="142" t="n">
        <f aca="false">((W246/1000+1)*0.0112372)/((W246/1000+1)*0.0112372+1)</f>
        <v>0.0109126345751666</v>
      </c>
      <c r="AA246" s="142" t="str">
        <f aca="false">IF(ISNUMBER(X246),((X246/1000+1)*0.0112372)/((X246/1000+1)*0.0112372+1),"")</f>
        <v/>
      </c>
      <c r="AB246" s="143" t="str">
        <f aca="false">IF(ISNUMBER(AA246),(Y246-Z246)/(AA246-Z246),"")</f>
        <v/>
      </c>
      <c r="AC246" s="143" t="str">
        <f aca="false">IF(ISNUMBER(AB246),1-AB246,"")</f>
        <v/>
      </c>
      <c r="AD246" s="144" t="str">
        <f aca="false">IF(ISNUMBER(AB246),AB246*T246,"")</f>
        <v/>
      </c>
      <c r="AE246" s="144" t="n">
        <f aca="false">IF(ISNUMBER(AC246),AC246*T246,T246)</f>
        <v>0.369610683890928</v>
      </c>
      <c r="AF246" s="102"/>
      <c r="AG246" s="145" t="str">
        <f aca="false">IF(ISNUMBER(AD246),U246*AB246,"")</f>
        <v/>
      </c>
      <c r="AH246" s="146" t="n">
        <f aca="false">IF(ISNUMBER(AC246),AC246*U246,U246)</f>
        <v>17.7413128267646</v>
      </c>
      <c r="AI246" s="102"/>
      <c r="AJ246" s="103" t="s">
        <v>327</v>
      </c>
      <c r="AK246" s="136"/>
      <c r="AL246" s="102"/>
      <c r="AM246" s="102"/>
      <c r="AN246" s="147" t="s">
        <v>435</v>
      </c>
    </row>
    <row r="247" customFormat="false" ht="15" hidden="false" customHeight="false" outlineLevel="0" collapsed="false">
      <c r="A247" s="115" t="s">
        <v>318</v>
      </c>
      <c r="B247" s="0" t="s">
        <v>319</v>
      </c>
      <c r="C247" s="92" t="n">
        <f aca="false">C246</f>
        <v>2</v>
      </c>
      <c r="D247" s="90" t="n">
        <f aca="false">D246</f>
        <v>3</v>
      </c>
      <c r="E247" s="92" t="str">
        <f aca="false">E199</f>
        <v>GL</v>
      </c>
      <c r="F247" s="92" t="n">
        <f aca="false">F199</f>
        <v>3</v>
      </c>
      <c r="G247" s="130" t="s">
        <v>321</v>
      </c>
      <c r="H247" s="130" t="s">
        <v>322</v>
      </c>
      <c r="I247" s="130" t="s">
        <v>322</v>
      </c>
      <c r="J247" s="131" t="n">
        <v>41848</v>
      </c>
      <c r="K247" s="108" t="s">
        <v>484</v>
      </c>
      <c r="L247" s="131" t="n">
        <v>41850</v>
      </c>
      <c r="M247" s="132" t="s">
        <v>485</v>
      </c>
      <c r="N247" s="134" t="n">
        <v>46.15</v>
      </c>
      <c r="O247" s="134" t="n">
        <v>40</v>
      </c>
      <c r="P247" s="135" t="n">
        <v>0.0514166666666667</v>
      </c>
      <c r="Q247" s="134" t="n">
        <v>491.409673269231</v>
      </c>
      <c r="R247" s="134" t="n">
        <v>4527.82281230769</v>
      </c>
      <c r="S247" s="136" t="n">
        <f aca="false">R247-Q247</f>
        <v>4036.41313903846</v>
      </c>
      <c r="T247" s="137" t="n">
        <f aca="false">((S247/1000000)*(0.473-P247))*0.8/(0.08206*296)*1000000/(O247*N247)*12</f>
        <v>0.364330355202308</v>
      </c>
      <c r="U247" s="138" t="n">
        <f aca="false">IF(N247&lt;=48,T247* 48,T247* 72)</f>
        <v>17.4878570497108</v>
      </c>
      <c r="V247" s="139" t="n">
        <v>-14.0600407946197</v>
      </c>
      <c r="W247" s="150" t="n">
        <f aca="false">W199</f>
        <v>-18.16875699075</v>
      </c>
      <c r="X247" s="141" t="s">
        <v>106</v>
      </c>
      <c r="Y247" s="142" t="n">
        <f aca="false">((V247/1000+1)*0.0112372)/((V247/1000+1)*0.0112372+1)</f>
        <v>0.010957800793615</v>
      </c>
      <c r="Z247" s="142" t="n">
        <f aca="false">((W247/1000+1)*0.0112372)/((W247/1000+1)*0.0112372+1)</f>
        <v>0.0109126345751666</v>
      </c>
      <c r="AA247" s="142" t="str">
        <f aca="false">IF(ISNUMBER(X247),((X247/1000+1)*0.0112372)/((X247/1000+1)*0.0112372+1),"")</f>
        <v/>
      </c>
      <c r="AB247" s="143" t="str">
        <f aca="false">IF(ISNUMBER(AA247),(Y247-Z247)/(AA247-Z247),"")</f>
        <v/>
      </c>
      <c r="AC247" s="143" t="str">
        <f aca="false">IF(ISNUMBER(AB247),1-AB247,"")</f>
        <v/>
      </c>
      <c r="AD247" s="144" t="str">
        <f aca="false">IF(ISNUMBER(AB247),AB247*T247,"")</f>
        <v/>
      </c>
      <c r="AE247" s="144" t="n">
        <f aca="false">IF(ISNUMBER(AC247),AC247*T247,T247)</f>
        <v>0.364330355202308</v>
      </c>
      <c r="AF247" s="102"/>
      <c r="AG247" s="145" t="str">
        <f aca="false">IF(ISNUMBER(AD247),U247*AB247,"")</f>
        <v/>
      </c>
      <c r="AH247" s="146" t="n">
        <f aca="false">IF(ISNUMBER(AC247),AC247*U247,U247)</f>
        <v>17.4878570497108</v>
      </c>
      <c r="AI247" s="102"/>
      <c r="AJ247" s="103" t="s">
        <v>329</v>
      </c>
      <c r="AK247" s="136"/>
      <c r="AL247" s="102"/>
      <c r="AM247" s="102"/>
      <c r="AN247" s="147" t="s">
        <v>436</v>
      </c>
    </row>
    <row r="248" customFormat="false" ht="15" hidden="false" customHeight="false" outlineLevel="0" collapsed="false">
      <c r="A248" s="115" t="s">
        <v>318</v>
      </c>
      <c r="B248" s="0" t="s">
        <v>319</v>
      </c>
      <c r="C248" s="92" t="n">
        <f aca="false">C247</f>
        <v>2</v>
      </c>
      <c r="D248" s="90" t="n">
        <f aca="false">D247</f>
        <v>3</v>
      </c>
      <c r="E248" s="92" t="str">
        <f aca="false">E200</f>
        <v>GL</v>
      </c>
      <c r="F248" s="92" t="n">
        <f aca="false">F200</f>
        <v>4</v>
      </c>
      <c r="G248" s="130" t="s">
        <v>321</v>
      </c>
      <c r="H248" s="130" t="s">
        <v>322</v>
      </c>
      <c r="I248" s="130" t="s">
        <v>322</v>
      </c>
      <c r="J248" s="131" t="n">
        <v>41848</v>
      </c>
      <c r="K248" s="108" t="s">
        <v>484</v>
      </c>
      <c r="L248" s="131" t="n">
        <v>41850</v>
      </c>
      <c r="M248" s="132" t="s">
        <v>485</v>
      </c>
      <c r="N248" s="134" t="n">
        <v>46.15</v>
      </c>
      <c r="O248" s="134" t="n">
        <v>40</v>
      </c>
      <c r="P248" s="135" t="n">
        <v>0.0514166666666667</v>
      </c>
      <c r="Q248" s="134" t="n">
        <v>491.409673269231</v>
      </c>
      <c r="R248" s="134" t="n">
        <v>4646.60653230769</v>
      </c>
      <c r="S248" s="136" t="n">
        <f aca="false">R248-Q248</f>
        <v>4155.19685903846</v>
      </c>
      <c r="T248" s="137" t="n">
        <f aca="false">((S248/1000000)*(0.473-P248))*0.8/(0.08206*296)*1000000/(O248*N248)*12</f>
        <v>0.375051882808414</v>
      </c>
      <c r="U248" s="138" t="n">
        <f aca="false">IF(N248&lt;=48,T248* 48,T248* 72)</f>
        <v>18.0024903748039</v>
      </c>
      <c r="V248" s="139" t="n">
        <v>-13.967319898782</v>
      </c>
      <c r="W248" s="150" t="n">
        <f aca="false">W200</f>
        <v>-18.16875699075</v>
      </c>
      <c r="X248" s="141" t="s">
        <v>106</v>
      </c>
      <c r="Y248" s="142" t="n">
        <f aca="false">((V248/1000+1)*0.0112372)/((V248/1000+1)*0.0112372+1)</f>
        <v>0.0109588200065478</v>
      </c>
      <c r="Z248" s="142" t="n">
        <f aca="false">((W248/1000+1)*0.0112372)/((W248/1000+1)*0.0112372+1)</f>
        <v>0.0109126345751666</v>
      </c>
      <c r="AA248" s="142" t="str">
        <f aca="false">IF(ISNUMBER(X248),((X248/1000+1)*0.0112372)/((X248/1000+1)*0.0112372+1),"")</f>
        <v/>
      </c>
      <c r="AB248" s="143" t="str">
        <f aca="false">IF(ISNUMBER(AA248),(Y248-Z248)/(AA248-Z248),"")</f>
        <v/>
      </c>
      <c r="AC248" s="143" t="str">
        <f aca="false">IF(ISNUMBER(AB248),1-AB248,"")</f>
        <v/>
      </c>
      <c r="AD248" s="144" t="str">
        <f aca="false">IF(ISNUMBER(AB248),AB248*T248,"")</f>
        <v/>
      </c>
      <c r="AE248" s="144" t="n">
        <f aca="false">IF(ISNUMBER(AC248),AC248*T248,T248)</f>
        <v>0.375051882808414</v>
      </c>
      <c r="AF248" s="102"/>
      <c r="AG248" s="145" t="str">
        <f aca="false">IF(ISNUMBER(AD248),U248*AB248,"")</f>
        <v/>
      </c>
      <c r="AH248" s="146" t="n">
        <f aca="false">IF(ISNUMBER(AC248),AC248*U248,U248)</f>
        <v>18.0024903748039</v>
      </c>
      <c r="AI248" s="102"/>
      <c r="AJ248" s="103" t="s">
        <v>331</v>
      </c>
      <c r="AK248" s="136"/>
      <c r="AL248" s="102"/>
      <c r="AM248" s="102"/>
      <c r="AN248" s="147" t="s">
        <v>437</v>
      </c>
    </row>
    <row r="249" customFormat="false" ht="15" hidden="false" customHeight="false" outlineLevel="0" collapsed="false">
      <c r="A249" s="115" t="s">
        <v>318</v>
      </c>
      <c r="B249" s="0" t="s">
        <v>319</v>
      </c>
      <c r="C249" s="92" t="n">
        <f aca="false">C248</f>
        <v>2</v>
      </c>
      <c r="D249" s="90" t="n">
        <f aca="false">D248</f>
        <v>3</v>
      </c>
      <c r="E249" s="92" t="str">
        <f aca="false">E201</f>
        <v>GL</v>
      </c>
      <c r="F249" s="92" t="n">
        <f aca="false">F201</f>
        <v>1</v>
      </c>
      <c r="G249" s="130" t="s">
        <v>333</v>
      </c>
      <c r="H249" s="130" t="s">
        <v>334</v>
      </c>
      <c r="I249" s="148" t="s">
        <v>335</v>
      </c>
      <c r="J249" s="131" t="n">
        <v>41848</v>
      </c>
      <c r="K249" s="108" t="s">
        <v>484</v>
      </c>
      <c r="L249" s="131" t="n">
        <v>41850</v>
      </c>
      <c r="M249" s="132" t="s">
        <v>485</v>
      </c>
      <c r="N249" s="134" t="n">
        <v>46.15</v>
      </c>
      <c r="O249" s="134" t="n">
        <v>40</v>
      </c>
      <c r="P249" s="135" t="n">
        <v>0.0514166666666667</v>
      </c>
      <c r="Q249" s="134" t="n">
        <v>491.409673269231</v>
      </c>
      <c r="R249" s="134" t="n">
        <v>8374.2975723077</v>
      </c>
      <c r="S249" s="136" t="n">
        <f aca="false">R249-Q249</f>
        <v>7882.88789903846</v>
      </c>
      <c r="T249" s="137" t="n">
        <f aca="false">((S249/1000000)*(0.473-P249))*0.8/(0.08206*296)*1000000/(O249*N249)*12</f>
        <v>0.711516697956445</v>
      </c>
      <c r="U249" s="138" t="n">
        <f aca="false">IF(N249&lt;=48,T249* 48,T249* 72)</f>
        <v>34.1528015019094</v>
      </c>
      <c r="V249" s="139" t="n">
        <v>429.448160816215</v>
      </c>
      <c r="W249" s="150" t="n">
        <f aca="false">W201</f>
        <v>-18.16875699075</v>
      </c>
      <c r="X249" s="141" t="n">
        <v>1159</v>
      </c>
      <c r="Y249" s="142" t="n">
        <f aca="false">((V249/1000+1)*0.0112372)/((V249/1000+1)*0.0112372+1)</f>
        <v>0.0158090541174921</v>
      </c>
      <c r="Z249" s="142" t="n">
        <f aca="false">((W249/1000+1)*0.0112372)/((W249/1000+1)*0.0112372+1)</f>
        <v>0.0109126345751666</v>
      </c>
      <c r="AA249" s="142" t="n">
        <f aca="false">IF(ISNUMBER(X249),((X249/1000+1)*0.0112372)/((X249/1000+1)*0.0112372+1),"")</f>
        <v>0.0236864549961338</v>
      </c>
      <c r="AB249" s="143" t="n">
        <f aca="false">IF(ISNUMBER(AA249),(Y249-Y245)/(AA249-Y245),"")</f>
        <v>0.380057601837105</v>
      </c>
      <c r="AC249" s="143" t="n">
        <f aca="false">IF(ISNUMBER(AB249),1-AB249,"")</f>
        <v>0.619942398162895</v>
      </c>
      <c r="AD249" s="144" t="n">
        <f aca="false">IF(ISNUMBER(AB249),AB249*T249,"")</f>
        <v>0.270417329892382</v>
      </c>
      <c r="AE249" s="144" t="n">
        <f aca="false">IF(ISNUMBER(AC249),AC249*T249,T249)</f>
        <v>0.441099368064062</v>
      </c>
      <c r="AF249" s="149" t="n">
        <f aca="false">IF(ISNUMBER(AD249),AE249-AE245,"")</f>
        <v>-0.0321969098075435</v>
      </c>
      <c r="AG249" s="145" t="n">
        <f aca="false">IF(ISNUMBER(AD249),U249*AB249,"")</f>
        <v>12.9800318348344</v>
      </c>
      <c r="AH249" s="146" t="n">
        <f aca="false">IF(ISNUMBER(AC249),AC249*U249,U249)</f>
        <v>21.172769667075</v>
      </c>
      <c r="AI249" s="145" t="n">
        <f aca="false">AH249-AH245</f>
        <v>-1.54545167076209</v>
      </c>
      <c r="AJ249" s="103" t="s">
        <v>336</v>
      </c>
      <c r="AK249" s="136"/>
      <c r="AL249" s="102"/>
      <c r="AM249" s="102"/>
      <c r="AN249" s="147" t="s">
        <v>438</v>
      </c>
    </row>
    <row r="250" customFormat="false" ht="15" hidden="false" customHeight="false" outlineLevel="0" collapsed="false">
      <c r="A250" s="115" t="s">
        <v>318</v>
      </c>
      <c r="B250" s="0" t="s">
        <v>319</v>
      </c>
      <c r="C250" s="92" t="n">
        <f aca="false">C249</f>
        <v>2</v>
      </c>
      <c r="D250" s="90" t="n">
        <f aca="false">D249</f>
        <v>3</v>
      </c>
      <c r="E250" s="92" t="str">
        <f aca="false">E202</f>
        <v>GL</v>
      </c>
      <c r="F250" s="92" t="n">
        <f aca="false">F202</f>
        <v>2</v>
      </c>
      <c r="G250" s="130" t="s">
        <v>333</v>
      </c>
      <c r="H250" s="130" t="s">
        <v>334</v>
      </c>
      <c r="I250" s="148" t="s">
        <v>335</v>
      </c>
      <c r="J250" s="131" t="n">
        <v>41848</v>
      </c>
      <c r="K250" s="108" t="s">
        <v>484</v>
      </c>
      <c r="L250" s="131" t="n">
        <v>41850</v>
      </c>
      <c r="M250" s="132" t="s">
        <v>485</v>
      </c>
      <c r="N250" s="134" t="n">
        <v>46.15</v>
      </c>
      <c r="O250" s="134" t="n">
        <v>40</v>
      </c>
      <c r="P250" s="135" t="n">
        <v>0.0514166666666667</v>
      </c>
      <c r="Q250" s="134" t="n">
        <v>491.409673269231</v>
      </c>
      <c r="R250" s="134" t="n">
        <v>8215.98917230769</v>
      </c>
      <c r="S250" s="136" t="n">
        <f aca="false">R250-Q250</f>
        <v>7724.57949903846</v>
      </c>
      <c r="T250" s="137" t="n">
        <f aca="false">((S250/1000000)*(0.473-P250))*0.8/(0.08206*296)*1000000/(O250*N250)*12</f>
        <v>0.697227636451396</v>
      </c>
      <c r="U250" s="138" t="n">
        <f aca="false">IF(N250&lt;=48,T250* 48,T250* 72)</f>
        <v>33.466926549667</v>
      </c>
      <c r="V250" s="139" t="n">
        <v>456.010223993349</v>
      </c>
      <c r="W250" s="150" t="n">
        <f aca="false">W202</f>
        <v>-18.16875699075</v>
      </c>
      <c r="X250" s="141" t="n">
        <v>1159</v>
      </c>
      <c r="Y250" s="142" t="n">
        <f aca="false">((V250/1000+1)*0.0112372)/((V250/1000+1)*0.0112372+1)</f>
        <v>0.0160980895496163</v>
      </c>
      <c r="Z250" s="142" t="n">
        <f aca="false">((W250/1000+1)*0.0112372)/((W250/1000+1)*0.0112372+1)</f>
        <v>0.0109126345751666</v>
      </c>
      <c r="AA250" s="142" t="n">
        <f aca="false">IF(ISNUMBER(X250),((X250/1000+1)*0.0112372)/((X250/1000+1)*0.0112372+1),"")</f>
        <v>0.0236864549961338</v>
      </c>
      <c r="AB250" s="143" t="n">
        <f aca="false">IF(ISNUMBER(AA250),(Y250-Y246)/(AA250-Y246),"")</f>
        <v>0.403266370654933</v>
      </c>
      <c r="AC250" s="143" t="n">
        <f aca="false">IF(ISNUMBER(AB250),1-AB250,"")</f>
        <v>0.596733629345067</v>
      </c>
      <c r="AD250" s="144" t="n">
        <f aca="false">IF(ISNUMBER(AB250),AB250*T250,"")</f>
        <v>0.281168458472071</v>
      </c>
      <c r="AE250" s="144" t="n">
        <f aca="false">IF(ISNUMBER(AC250),AC250*T250,T250)</f>
        <v>0.416059177979324</v>
      </c>
      <c r="AF250" s="149" t="n">
        <f aca="false">IF(ISNUMBER(AD250),AE250-AE246,"")</f>
        <v>0.0464484940883957</v>
      </c>
      <c r="AG250" s="145" t="n">
        <f aca="false">IF(ISNUMBER(AD250),U250*AB250,"")</f>
        <v>13.4960860066594</v>
      </c>
      <c r="AH250" s="146" t="n">
        <f aca="false">IF(ISNUMBER(AC250),AC250*U250,U250)</f>
        <v>19.9708405430076</v>
      </c>
      <c r="AI250" s="145" t="n">
        <f aca="false">AH250-AH246</f>
        <v>2.22952771624299</v>
      </c>
      <c r="AJ250" s="103" t="s">
        <v>338</v>
      </c>
      <c r="AK250" s="136"/>
      <c r="AL250" s="102"/>
      <c r="AM250" s="102"/>
      <c r="AN250" s="147" t="s">
        <v>439</v>
      </c>
    </row>
    <row r="251" customFormat="false" ht="15" hidden="false" customHeight="false" outlineLevel="0" collapsed="false">
      <c r="A251" s="115" t="s">
        <v>318</v>
      </c>
      <c r="B251" s="0" t="s">
        <v>319</v>
      </c>
      <c r="C251" s="92" t="n">
        <f aca="false">C250</f>
        <v>2</v>
      </c>
      <c r="D251" s="90" t="n">
        <f aca="false">D250</f>
        <v>3</v>
      </c>
      <c r="E251" s="92" t="str">
        <f aca="false">E203</f>
        <v>GL</v>
      </c>
      <c r="F251" s="92" t="n">
        <f aca="false">F203</f>
        <v>3</v>
      </c>
      <c r="G251" s="130" t="s">
        <v>333</v>
      </c>
      <c r="H251" s="130" t="s">
        <v>334</v>
      </c>
      <c r="I251" s="148" t="s">
        <v>335</v>
      </c>
      <c r="J251" s="131" t="n">
        <v>41848</v>
      </c>
      <c r="K251" s="108" t="s">
        <v>484</v>
      </c>
      <c r="L251" s="131" t="n">
        <v>41850</v>
      </c>
      <c r="M251" s="132" t="s">
        <v>485</v>
      </c>
      <c r="N251" s="134" t="n">
        <v>46.15</v>
      </c>
      <c r="O251" s="134" t="n">
        <v>40</v>
      </c>
      <c r="P251" s="135" t="n">
        <v>0.0514166666666667</v>
      </c>
      <c r="Q251" s="134" t="n">
        <v>491.409673269231</v>
      </c>
      <c r="R251" s="134" t="n">
        <v>7409.76957230769</v>
      </c>
      <c r="S251" s="136" t="n">
        <f aca="false">R251-Q251</f>
        <v>6918.35989903846</v>
      </c>
      <c r="T251" s="137" t="n">
        <f aca="false">((S251/1000000)*(0.473-P251))*0.8/(0.08206*296)*1000000/(O251*N251)*12</f>
        <v>0.624457515276675</v>
      </c>
      <c r="U251" s="138" t="n">
        <f aca="false">IF(N251&lt;=48,T251* 48,T251* 72)</f>
        <v>29.9739607332804</v>
      </c>
      <c r="V251" s="139" t="n">
        <v>453.635106383173</v>
      </c>
      <c r="W251" s="150" t="n">
        <f aca="false">W203</f>
        <v>-18.16875699075</v>
      </c>
      <c r="X251" s="141" t="n">
        <v>1159</v>
      </c>
      <c r="Y251" s="142" t="n">
        <f aca="false">((V251/1000+1)*0.0112372)/((V251/1000+1)*0.0112372+1)</f>
        <v>0.0160722515883611</v>
      </c>
      <c r="Z251" s="142" t="n">
        <f aca="false">((W251/1000+1)*0.0112372)/((W251/1000+1)*0.0112372+1)</f>
        <v>0.0109126345751666</v>
      </c>
      <c r="AA251" s="142" t="n">
        <f aca="false">IF(ISNUMBER(X251),((X251/1000+1)*0.0112372)/((X251/1000+1)*0.0112372+1),"")</f>
        <v>0.0236864549961338</v>
      </c>
      <c r="AB251" s="143" t="n">
        <f aca="false">IF(ISNUMBER(AA251),(Y251-Y247)/(AA251-Y247),"")</f>
        <v>0.401806091466768</v>
      </c>
      <c r="AC251" s="143" t="n">
        <f aca="false">IF(ISNUMBER(AB251),1-AB251,"")</f>
        <v>0.598193908533232</v>
      </c>
      <c r="AD251" s="144" t="n">
        <f aca="false">IF(ISNUMBER(AB251),AB251*T251,"")</f>
        <v>0.250910833500371</v>
      </c>
      <c r="AE251" s="144" t="n">
        <f aca="false">IF(ISNUMBER(AC251),AC251*T251,T251)</f>
        <v>0.373546681776305</v>
      </c>
      <c r="AF251" s="149" t="n">
        <f aca="false">IF(ISNUMBER(AD251),AE251-AE247,"")</f>
        <v>0.00921632657399701</v>
      </c>
      <c r="AG251" s="145" t="n">
        <f aca="false">IF(ISNUMBER(AD251),U251*AB251,"")</f>
        <v>12.0437200080178</v>
      </c>
      <c r="AH251" s="146" t="n">
        <f aca="false">IF(ISNUMBER(AC251),AC251*U251,U251)</f>
        <v>17.9302407252626</v>
      </c>
      <c r="AI251" s="145" t="n">
        <f aca="false">AH251-AH247</f>
        <v>0.442383675551859</v>
      </c>
      <c r="AJ251" s="103" t="s">
        <v>340</v>
      </c>
      <c r="AK251" s="136"/>
      <c r="AL251" s="102"/>
      <c r="AM251" s="102"/>
      <c r="AN251" s="147" t="s">
        <v>440</v>
      </c>
    </row>
    <row r="252" customFormat="false" ht="15" hidden="false" customHeight="false" outlineLevel="0" collapsed="false">
      <c r="A252" s="115" t="s">
        <v>318</v>
      </c>
      <c r="B252" s="0" t="s">
        <v>319</v>
      </c>
      <c r="C252" s="92" t="n">
        <f aca="false">C251</f>
        <v>2</v>
      </c>
      <c r="D252" s="90" t="n">
        <f aca="false">D251</f>
        <v>3</v>
      </c>
      <c r="E252" s="92" t="str">
        <f aca="false">E204</f>
        <v>GL</v>
      </c>
      <c r="F252" s="92" t="n">
        <f aca="false">F204</f>
        <v>4</v>
      </c>
      <c r="G252" s="130" t="s">
        <v>333</v>
      </c>
      <c r="H252" s="130" t="s">
        <v>334</v>
      </c>
      <c r="I252" s="148" t="s">
        <v>335</v>
      </c>
      <c r="J252" s="131" t="n">
        <v>41848</v>
      </c>
      <c r="K252" s="108" t="s">
        <v>484</v>
      </c>
      <c r="L252" s="131" t="n">
        <v>41850</v>
      </c>
      <c r="M252" s="132" t="s">
        <v>485</v>
      </c>
      <c r="N252" s="134" t="n">
        <v>46.15</v>
      </c>
      <c r="O252" s="134" t="n">
        <v>40</v>
      </c>
      <c r="P252" s="135" t="n">
        <v>0.0514166666666667</v>
      </c>
      <c r="Q252" s="134" t="n">
        <v>491.409673269231</v>
      </c>
      <c r="R252" s="134" t="n">
        <v>7493.64157230769</v>
      </c>
      <c r="S252" s="136" t="n">
        <f aca="false">R252-Q252</f>
        <v>7002.23189903846</v>
      </c>
      <c r="T252" s="137" t="n">
        <f aca="false">((S252/1000000)*(0.473-P252))*0.8/(0.08206*296)*1000000/(O252*N252)*12</f>
        <v>0.63202787898796</v>
      </c>
      <c r="U252" s="138" t="n">
        <f aca="false">IF(N252&lt;=48,T252* 48,T252* 72)</f>
        <v>30.3373381914221</v>
      </c>
      <c r="V252" s="139" t="n">
        <v>416.656324063508</v>
      </c>
      <c r="W252" s="150" t="n">
        <f aca="false">W204</f>
        <v>-18.16875699075</v>
      </c>
      <c r="X252" s="141" t="n">
        <v>1159</v>
      </c>
      <c r="Y252" s="142" t="n">
        <f aca="false">((V252/1000+1)*0.0112372)/((V252/1000+1)*0.0112372+1)</f>
        <v>0.015669798990222</v>
      </c>
      <c r="Z252" s="142" t="n">
        <f aca="false">((W252/1000+1)*0.0112372)/((W252/1000+1)*0.0112372+1)</f>
        <v>0.0109126345751666</v>
      </c>
      <c r="AA252" s="142" t="n">
        <f aca="false">IF(ISNUMBER(X252),((X252/1000+1)*0.0112372)/((X252/1000+1)*0.0112372+1),"")</f>
        <v>0.0236864549961338</v>
      </c>
      <c r="AB252" s="143" t="n">
        <f aca="false">IF(ISNUMBER(AA252),(Y252-Y248)/(AA252-Y248),"")</f>
        <v>0.370137813311647</v>
      </c>
      <c r="AC252" s="143" t="n">
        <f aca="false">IF(ISNUMBER(AB252),1-AB252,"")</f>
        <v>0.629862186688353</v>
      </c>
      <c r="AD252" s="144" t="n">
        <f aca="false">IF(ISNUMBER(AB252),AB252*T252,"")</f>
        <v>0.233937417080602</v>
      </c>
      <c r="AE252" s="144" t="n">
        <f aca="false">IF(ISNUMBER(AC252),AC252*T252,T252)</f>
        <v>0.398090461907358</v>
      </c>
      <c r="AF252" s="149" t="n">
        <f aca="false">IF(ISNUMBER(AD252),AE252-AE248,"")</f>
        <v>0.0230385790989437</v>
      </c>
      <c r="AG252" s="145" t="n">
        <f aca="false">IF(ISNUMBER(AD252),U252*AB252,"")</f>
        <v>11.2289960198689</v>
      </c>
      <c r="AH252" s="146" t="n">
        <f aca="false">IF(ISNUMBER(AC252),AC252*U252,U252)</f>
        <v>19.1083421715532</v>
      </c>
      <c r="AI252" s="145" t="n">
        <f aca="false">AH252-AH248</f>
        <v>1.1058517967493</v>
      </c>
      <c r="AJ252" s="103" t="s">
        <v>342</v>
      </c>
      <c r="AK252" s="136"/>
      <c r="AL252" s="102"/>
      <c r="AM252" s="102"/>
      <c r="AN252" s="147" t="s">
        <v>441</v>
      </c>
    </row>
    <row r="253" customFormat="false" ht="15" hidden="false" customHeight="false" outlineLevel="0" collapsed="false">
      <c r="A253" s="115" t="s">
        <v>318</v>
      </c>
      <c r="B253" s="0" t="s">
        <v>319</v>
      </c>
      <c r="C253" s="92" t="n">
        <f aca="false">C252</f>
        <v>2</v>
      </c>
      <c r="D253" s="90" t="n">
        <f aca="false">D252</f>
        <v>3</v>
      </c>
      <c r="E253" s="92" t="str">
        <f aca="false">E205</f>
        <v>GL</v>
      </c>
      <c r="F253" s="92" t="n">
        <f aca="false">F205</f>
        <v>1</v>
      </c>
      <c r="G253" s="130" t="s">
        <v>344</v>
      </c>
      <c r="H253" s="130" t="s">
        <v>334</v>
      </c>
      <c r="I253" s="130" t="n">
        <v>10</v>
      </c>
      <c r="J253" s="131" t="n">
        <v>41848</v>
      </c>
      <c r="K253" s="108" t="s">
        <v>484</v>
      </c>
      <c r="L253" s="131" t="n">
        <v>41850</v>
      </c>
      <c r="M253" s="132" t="s">
        <v>485</v>
      </c>
      <c r="N253" s="134" t="n">
        <v>46.15</v>
      </c>
      <c r="O253" s="134" t="n">
        <v>40</v>
      </c>
      <c r="P253" s="135" t="n">
        <v>0.0514166666666667</v>
      </c>
      <c r="Q253" s="134" t="n">
        <v>491.409673269231</v>
      </c>
      <c r="R253" s="134" t="n">
        <v>6573.67057230769</v>
      </c>
      <c r="S253" s="136" t="n">
        <f aca="false">R253-Q253</f>
        <v>6082.26089903846</v>
      </c>
      <c r="T253" s="137" t="n">
        <f aca="false">((S253/1000000)*(0.473-P253))*0.8/(0.08206*296)*1000000/(O253*N253)*12</f>
        <v>0.54899045202981</v>
      </c>
      <c r="U253" s="138" t="n">
        <f aca="false">IF(N253&lt;=48,T253* 48,T253* 72)</f>
        <v>26.3515416974309</v>
      </c>
      <c r="V253" s="139" t="n">
        <v>437.940351812036</v>
      </c>
      <c r="W253" s="150" t="n">
        <f aca="false">W205</f>
        <v>-18.16875699075</v>
      </c>
      <c r="X253" s="141" t="n">
        <v>1159</v>
      </c>
      <c r="Y253" s="142" t="n">
        <f aca="false">((V253/1000+1)*0.0112372)/((V253/1000+1)*0.0112372+1)</f>
        <v>0.0159014804685349</v>
      </c>
      <c r="Z253" s="142" t="n">
        <f aca="false">((W253/1000+1)*0.0112372)/((W253/1000+1)*0.0112372+1)</f>
        <v>0.0109126345751666</v>
      </c>
      <c r="AA253" s="142" t="n">
        <f aca="false">IF(ISNUMBER(X253),((X253/1000+1)*0.0112372)/((X253/1000+1)*0.0112372+1),"")</f>
        <v>0.0236864549961338</v>
      </c>
      <c r="AB253" s="143" t="n">
        <f aca="false">IF(ISNUMBER(AA253),(Y253-Y245)/(AA253-Y245),"")</f>
        <v>0.38733144946803</v>
      </c>
      <c r="AC253" s="143" t="n">
        <f aca="false">IF(ISNUMBER(AB253),1-AB253,"")</f>
        <v>0.61266855053197</v>
      </c>
      <c r="AD253" s="144" t="n">
        <f aca="false">IF(ISNUMBER(AB253),AB253*T253,"")</f>
        <v>0.212641267528815</v>
      </c>
      <c r="AE253" s="144" t="n">
        <f aca="false">IF(ISNUMBER(AC253),AC253*T253,T253)</f>
        <v>0.336349184500995</v>
      </c>
      <c r="AF253" s="149" t="n">
        <f aca="false">IF(ISNUMBER(AD253),AE253-AE245,"")</f>
        <v>-0.136947093370611</v>
      </c>
      <c r="AG253" s="145" t="n">
        <f aca="false">IF(ISNUMBER(AD253),U253*AB253,"")</f>
        <v>10.2067808413831</v>
      </c>
      <c r="AH253" s="146" t="n">
        <f aca="false">IF(ISNUMBER(AC253),AC253*U253,U253)</f>
        <v>16.1447608560478</v>
      </c>
      <c r="AI253" s="145" t="n">
        <f aca="false">AH253-AH245</f>
        <v>-6.57346048178934</v>
      </c>
      <c r="AJ253" s="103" t="s">
        <v>345</v>
      </c>
      <c r="AK253" s="136"/>
      <c r="AL253" s="102"/>
      <c r="AM253" s="102"/>
      <c r="AN253" s="147" t="s">
        <v>442</v>
      </c>
    </row>
    <row r="254" customFormat="false" ht="15" hidden="false" customHeight="false" outlineLevel="0" collapsed="false">
      <c r="A254" s="115" t="s">
        <v>318</v>
      </c>
      <c r="B254" s="0" t="s">
        <v>319</v>
      </c>
      <c r="C254" s="92" t="n">
        <f aca="false">C253</f>
        <v>2</v>
      </c>
      <c r="D254" s="90" t="n">
        <f aca="false">D253</f>
        <v>3</v>
      </c>
      <c r="E254" s="92" t="str">
        <f aca="false">E206</f>
        <v>GL</v>
      </c>
      <c r="F254" s="92" t="n">
        <f aca="false">F206</f>
        <v>2</v>
      </c>
      <c r="G254" s="130" t="s">
        <v>344</v>
      </c>
      <c r="H254" s="130" t="s">
        <v>334</v>
      </c>
      <c r="I254" s="130" t="n">
        <v>10</v>
      </c>
      <c r="J254" s="131" t="n">
        <v>41848</v>
      </c>
      <c r="K254" s="108" t="s">
        <v>484</v>
      </c>
      <c r="L254" s="131" t="n">
        <v>41850</v>
      </c>
      <c r="M254" s="132" t="s">
        <v>485</v>
      </c>
      <c r="N254" s="134" t="n">
        <v>46.15</v>
      </c>
      <c r="O254" s="134" t="n">
        <v>40</v>
      </c>
      <c r="P254" s="135" t="n">
        <v>0.0514166666666667</v>
      </c>
      <c r="Q254" s="134" t="n">
        <v>491.409673269231</v>
      </c>
      <c r="R254" s="134" t="n">
        <v>6817.10905230769</v>
      </c>
      <c r="S254" s="136" t="n">
        <f aca="false">R254-Q254</f>
        <v>6325.69937903846</v>
      </c>
      <c r="T254" s="137" t="n">
        <f aca="false">((S254/1000000)*(0.473-P254))*0.8/(0.08206*296)*1000000/(O254*N254)*12</f>
        <v>0.570963432701813</v>
      </c>
      <c r="U254" s="138" t="n">
        <f aca="false">IF(N254&lt;=48,T254* 48,T254* 72)</f>
        <v>27.406244769687</v>
      </c>
      <c r="V254" s="139" t="n">
        <v>462.1780837958</v>
      </c>
      <c r="W254" s="150" t="n">
        <f aca="false">W206</f>
        <v>-18.16875699075</v>
      </c>
      <c r="X254" s="141" t="n">
        <v>1159</v>
      </c>
      <c r="Y254" s="142" t="n">
        <f aca="false">((V254/1000+1)*0.0112372)/((V254/1000+1)*0.0112372+1)</f>
        <v>0.0161651809097804</v>
      </c>
      <c r="Z254" s="142" t="n">
        <f aca="false">((W254/1000+1)*0.0112372)/((W254/1000+1)*0.0112372+1)</f>
        <v>0.0109126345751666</v>
      </c>
      <c r="AA254" s="142" t="n">
        <f aca="false">IF(ISNUMBER(X254),((X254/1000+1)*0.0112372)/((X254/1000+1)*0.0112372+1),"")</f>
        <v>0.0236864549961338</v>
      </c>
      <c r="AB254" s="143" t="n">
        <f aca="false">IF(ISNUMBER(AA254),(Y254-Y246)/(AA254-Y246),"")</f>
        <v>0.408542298801853</v>
      </c>
      <c r="AC254" s="143" t="n">
        <f aca="false">IF(ISNUMBER(AB254),1-AB254,"")</f>
        <v>0.591457701198147</v>
      </c>
      <c r="AD254" s="144" t="n">
        <f aca="false">IF(ISNUMBER(AB254),AB254*T254,"")</f>
        <v>0.233262713327796</v>
      </c>
      <c r="AE254" s="144" t="n">
        <f aca="false">IF(ISNUMBER(AC254),AC254*T254,T254)</f>
        <v>0.337700719374017</v>
      </c>
      <c r="AF254" s="149" t="n">
        <f aca="false">IF(ISNUMBER(AD254),AE254-AE246,"")</f>
        <v>-0.0319099645169115</v>
      </c>
      <c r="AG254" s="145" t="n">
        <f aca="false">IF(ISNUMBER(AD254),U254*AB254,"")</f>
        <v>11.1966102397342</v>
      </c>
      <c r="AH254" s="146" t="n">
        <f aca="false">IF(ISNUMBER(AC254),AC254*U254,U254)</f>
        <v>16.2096345299528</v>
      </c>
      <c r="AI254" s="145" t="n">
        <f aca="false">AH254-AH246</f>
        <v>-1.53167829681176</v>
      </c>
      <c r="AJ254" s="103" t="s">
        <v>347</v>
      </c>
      <c r="AK254" s="136"/>
      <c r="AL254" s="102"/>
      <c r="AM254" s="102"/>
      <c r="AN254" s="147" t="s">
        <v>443</v>
      </c>
    </row>
    <row r="255" customFormat="false" ht="15" hidden="false" customHeight="false" outlineLevel="0" collapsed="false">
      <c r="A255" s="115" t="s">
        <v>318</v>
      </c>
      <c r="B255" s="0" t="s">
        <v>319</v>
      </c>
      <c r="C255" s="92" t="n">
        <f aca="false">C254</f>
        <v>2</v>
      </c>
      <c r="D255" s="90" t="n">
        <f aca="false">D254</f>
        <v>3</v>
      </c>
      <c r="E255" s="92" t="str">
        <f aca="false">E207</f>
        <v>GL</v>
      </c>
      <c r="F255" s="92" t="n">
        <f aca="false">F207</f>
        <v>3</v>
      </c>
      <c r="G255" s="130" t="s">
        <v>344</v>
      </c>
      <c r="H255" s="130" t="s">
        <v>334</v>
      </c>
      <c r="I255" s="130" t="n">
        <v>10</v>
      </c>
      <c r="J255" s="131" t="n">
        <v>41848</v>
      </c>
      <c r="K255" s="108" t="s">
        <v>484</v>
      </c>
      <c r="L255" s="131" t="n">
        <v>41850</v>
      </c>
      <c r="M255" s="132" t="s">
        <v>485</v>
      </c>
      <c r="N255" s="134" t="n">
        <v>46.15</v>
      </c>
      <c r="O255" s="134" t="n">
        <v>40</v>
      </c>
      <c r="P255" s="135" t="n">
        <v>0.0514166666666667</v>
      </c>
      <c r="Q255" s="134" t="n">
        <v>491.409673269231</v>
      </c>
      <c r="R255" s="134" t="n">
        <v>6130.72157230769</v>
      </c>
      <c r="S255" s="136" t="n">
        <f aca="false">R255-Q255</f>
        <v>5639.31189903846</v>
      </c>
      <c r="T255" s="137" t="n">
        <f aca="false">((S255/1000000)*(0.473-P255))*0.8/(0.08206*296)*1000000/(O255*N255)*12</f>
        <v>0.509009468679589</v>
      </c>
      <c r="U255" s="138" t="n">
        <f aca="false">IF(N255&lt;=48,T255* 48,T255* 72)</f>
        <v>24.4324544966203</v>
      </c>
      <c r="V255" s="139" t="n">
        <v>519.096990610199</v>
      </c>
      <c r="W255" s="150" t="n">
        <f aca="false">W207</f>
        <v>-18.16875699075</v>
      </c>
      <c r="X255" s="141" t="n">
        <v>1159</v>
      </c>
      <c r="Y255" s="142" t="n">
        <f aca="false">((V255/1000+1)*0.0112372)/((V255/1000+1)*0.0112372+1)</f>
        <v>0.0167838890584401</v>
      </c>
      <c r="Z255" s="142" t="n">
        <f aca="false">((W255/1000+1)*0.0112372)/((W255/1000+1)*0.0112372+1)</f>
        <v>0.0109126345751666</v>
      </c>
      <c r="AA255" s="142" t="n">
        <f aca="false">IF(ISNUMBER(X255),((X255/1000+1)*0.0112372)/((X255/1000+1)*0.0112372+1),"")</f>
        <v>0.0236864549961338</v>
      </c>
      <c r="AB255" s="143" t="n">
        <f aca="false">IF(ISNUMBER(AA255),(Y255-Y247)/(AA255-Y247),"")</f>
        <v>0.457714395577836</v>
      </c>
      <c r="AC255" s="143" t="n">
        <f aca="false">IF(ISNUMBER(AB255),1-AB255,"")</f>
        <v>0.542285604422164</v>
      </c>
      <c r="AD255" s="144" t="n">
        <f aca="false">IF(ISNUMBER(AB255),AB255*T255,"")</f>
        <v>0.232980961300074</v>
      </c>
      <c r="AE255" s="144" t="n">
        <f aca="false">IF(ISNUMBER(AC255),AC255*T255,T255)</f>
        <v>0.276028507379516</v>
      </c>
      <c r="AF255" s="149" t="n">
        <f aca="false">IF(ISNUMBER(AD255),AE255-AE247,"")</f>
        <v>-0.0883018478227918</v>
      </c>
      <c r="AG255" s="145" t="n">
        <f aca="false">IF(ISNUMBER(AD255),U255*AB255,"")</f>
        <v>11.1830861424035</v>
      </c>
      <c r="AH255" s="146" t="n">
        <f aca="false">IF(ISNUMBER(AC255),AC255*U255,U255)</f>
        <v>13.2493683542168</v>
      </c>
      <c r="AI255" s="145" t="n">
        <f aca="false">AH255-AH247</f>
        <v>-4.23848869549401</v>
      </c>
      <c r="AJ255" s="103" t="s">
        <v>349</v>
      </c>
      <c r="AK255" s="136"/>
      <c r="AL255" s="102"/>
      <c r="AM255" s="102"/>
      <c r="AN255" s="147" t="s">
        <v>444</v>
      </c>
    </row>
    <row r="256" customFormat="false" ht="15" hidden="false" customHeight="false" outlineLevel="0" collapsed="false">
      <c r="A256" s="115" t="s">
        <v>318</v>
      </c>
      <c r="B256" s="0" t="s">
        <v>319</v>
      </c>
      <c r="C256" s="92" t="n">
        <f aca="false">C255</f>
        <v>2</v>
      </c>
      <c r="D256" s="90" t="n">
        <f aca="false">D255</f>
        <v>3</v>
      </c>
      <c r="E256" s="92" t="str">
        <f aca="false">E208</f>
        <v>GL</v>
      </c>
      <c r="F256" s="92" t="n">
        <f aca="false">F208</f>
        <v>4</v>
      </c>
      <c r="G256" s="130" t="s">
        <v>344</v>
      </c>
      <c r="H256" s="130" t="s">
        <v>334</v>
      </c>
      <c r="I256" s="130" t="n">
        <v>10</v>
      </c>
      <c r="J256" s="131" t="n">
        <v>41848</v>
      </c>
      <c r="K256" s="108" t="s">
        <v>484</v>
      </c>
      <c r="L256" s="131" t="n">
        <v>41850</v>
      </c>
      <c r="M256" s="132" t="s">
        <v>485</v>
      </c>
      <c r="N256" s="134" t="n">
        <v>46.15</v>
      </c>
      <c r="O256" s="134" t="n">
        <v>40</v>
      </c>
      <c r="P256" s="135" t="n">
        <v>0.0514166666666667</v>
      </c>
      <c r="Q256" s="134" t="n">
        <v>491.409673269231</v>
      </c>
      <c r="R256" s="134" t="n">
        <v>6808.09281230769</v>
      </c>
      <c r="S256" s="136" t="n">
        <f aca="false">R256-Q256</f>
        <v>6316.68313903846</v>
      </c>
      <c r="T256" s="137" t="n">
        <f aca="false">((S256/1000000)*(0.473-P256))*0.8/(0.08206*296)*1000000/(O256*N256)*12</f>
        <v>0.570149618602849</v>
      </c>
      <c r="U256" s="138" t="n">
        <f aca="false">IF(N256&lt;=48,T256* 48,T256* 72)</f>
        <v>27.3671816929368</v>
      </c>
      <c r="V256" s="139" t="n">
        <v>502.642600474095</v>
      </c>
      <c r="W256" s="150" t="n">
        <f aca="false">W208</f>
        <v>-18.16875699075</v>
      </c>
      <c r="X256" s="141" t="n">
        <v>1159</v>
      </c>
      <c r="Y256" s="142" t="n">
        <f aca="false">((V256/1000+1)*0.0112372)/((V256/1000+1)*0.0112372+1)</f>
        <v>0.0166051099223384</v>
      </c>
      <c r="Z256" s="142" t="n">
        <f aca="false">((W256/1000+1)*0.0112372)/((W256/1000+1)*0.0112372+1)</f>
        <v>0.0109126345751666</v>
      </c>
      <c r="AA256" s="142" t="n">
        <f aca="false">IF(ISNUMBER(X256),((X256/1000+1)*0.0112372)/((X256/1000+1)*0.0112372+1),"")</f>
        <v>0.0236864549961338</v>
      </c>
      <c r="AB256" s="143" t="n">
        <f aca="false">IF(ISNUMBER(AA256),(Y256-Y248)/(AA256-Y248),"")</f>
        <v>0.443624437722369</v>
      </c>
      <c r="AC256" s="143" t="n">
        <f aca="false">IF(ISNUMBER(AB256),1-AB256,"")</f>
        <v>0.556375562277631</v>
      </c>
      <c r="AD256" s="144" t="n">
        <f aca="false">IF(ISNUMBER(AB256),AB256*T256,"")</f>
        <v>0.252932303970312</v>
      </c>
      <c r="AE256" s="144" t="n">
        <f aca="false">IF(ISNUMBER(AC256),AC256*T256,T256)</f>
        <v>0.317217314632537</v>
      </c>
      <c r="AF256" s="149" t="n">
        <f aca="false">IF(ISNUMBER(AD256),AE256-AE248,"")</f>
        <v>-0.057834568175877</v>
      </c>
      <c r="AG256" s="145" t="n">
        <f aca="false">IF(ISNUMBER(AD256),U256*AB256,"")</f>
        <v>12.140750590575</v>
      </c>
      <c r="AH256" s="146" t="n">
        <f aca="false">IF(ISNUMBER(AC256),AC256*U256,U256)</f>
        <v>15.2264311023618</v>
      </c>
      <c r="AI256" s="145" t="n">
        <f aca="false">AH256-AH248</f>
        <v>-2.77605927244209</v>
      </c>
      <c r="AJ256" s="103" t="s">
        <v>351</v>
      </c>
      <c r="AK256" s="136"/>
      <c r="AL256" s="102"/>
      <c r="AM256" s="102"/>
      <c r="AN256" s="147" t="s">
        <v>445</v>
      </c>
    </row>
    <row r="257" customFormat="false" ht="15" hidden="false" customHeight="false" outlineLevel="0" collapsed="false">
      <c r="A257" s="115" t="s">
        <v>318</v>
      </c>
      <c r="B257" s="0" t="s">
        <v>319</v>
      </c>
      <c r="C257" s="92" t="n">
        <f aca="false">C256</f>
        <v>2</v>
      </c>
      <c r="D257" s="90" t="n">
        <f aca="false">D256</f>
        <v>3</v>
      </c>
      <c r="E257" s="92" t="str">
        <f aca="false">E209</f>
        <v>MC</v>
      </c>
      <c r="F257" s="92" t="n">
        <f aca="false">F209</f>
        <v>1</v>
      </c>
      <c r="G257" s="130" t="s">
        <v>321</v>
      </c>
      <c r="H257" s="130" t="s">
        <v>322</v>
      </c>
      <c r="I257" s="130" t="s">
        <v>322</v>
      </c>
      <c r="J257" s="131" t="n">
        <v>41848</v>
      </c>
      <c r="K257" s="108" t="s">
        <v>484</v>
      </c>
      <c r="L257" s="131" t="n">
        <v>41850</v>
      </c>
      <c r="M257" s="132" t="s">
        <v>485</v>
      </c>
      <c r="N257" s="134" t="n">
        <v>46.15</v>
      </c>
      <c r="O257" s="134" t="n">
        <v>40</v>
      </c>
      <c r="P257" s="135" t="n">
        <v>0.0756666666666667</v>
      </c>
      <c r="Q257" s="134" t="n">
        <v>491.409673269231</v>
      </c>
      <c r="R257" s="134" t="n">
        <v>6730.40637230769</v>
      </c>
      <c r="S257" s="136" t="n">
        <f aca="false">R257-Q257</f>
        <v>6238.99669903846</v>
      </c>
      <c r="T257" s="137" t="n">
        <f aca="false">((S257/1000000)*(0.473-P257))*0.8/(0.08206*296)*1000000/(O257*N257)*12</f>
        <v>0.530745192729476</v>
      </c>
      <c r="U257" s="138" t="n">
        <f aca="false">IF(N257&lt;=48,T257* 48,T257* 72)</f>
        <v>25.4757692510149</v>
      </c>
      <c r="V257" s="139" t="n">
        <v>-21.2144613517204</v>
      </c>
      <c r="W257" s="150" t="n">
        <f aca="false">W209</f>
        <v>-21.3230515566104</v>
      </c>
      <c r="X257" s="141" t="s">
        <v>106</v>
      </c>
      <c r="Y257" s="142" t="n">
        <f aca="false">((V257/1000+1)*0.0112372)/((V257/1000+1)*0.0112372+1)</f>
        <v>0.0108791511508863</v>
      </c>
      <c r="Z257" s="142" t="n">
        <f aca="false">((W257/1000+1)*0.0112372)/((W257/1000+1)*0.0112372+1)</f>
        <v>0.0108779573057363</v>
      </c>
      <c r="AA257" s="142" t="str">
        <f aca="false">IF(ISNUMBER(X257),((X257/1000+1)*0.0112372)/((X257/1000+1)*0.0112372+1),"")</f>
        <v/>
      </c>
      <c r="AB257" s="143" t="str">
        <f aca="false">IF(ISNUMBER(AA257),(Y257-Z257)/(AA257-Z257),"")</f>
        <v/>
      </c>
      <c r="AC257" s="143" t="str">
        <f aca="false">IF(ISNUMBER(AB257),1-AB257,"")</f>
        <v/>
      </c>
      <c r="AD257" s="144" t="str">
        <f aca="false">IF(ISNUMBER(AB257),AB257*T257,"")</f>
        <v/>
      </c>
      <c r="AE257" s="144" t="n">
        <f aca="false">IF(ISNUMBER(AC257),AC257*T257,T257)</f>
        <v>0.530745192729476</v>
      </c>
      <c r="AF257" s="102"/>
      <c r="AG257" s="145" t="str">
        <f aca="false">IF(ISNUMBER(AD257),U257*AB257,"")</f>
        <v/>
      </c>
      <c r="AH257" s="146" t="n">
        <f aca="false">IF(ISNUMBER(AC257),AC257*U257,U257)</f>
        <v>25.4757692510149</v>
      </c>
      <c r="AI257" s="102"/>
      <c r="AJ257" s="103" t="s">
        <v>354</v>
      </c>
      <c r="AK257" s="136"/>
      <c r="AL257" s="102"/>
      <c r="AM257" s="102"/>
      <c r="AN257" s="147" t="s">
        <v>446</v>
      </c>
    </row>
    <row r="258" customFormat="false" ht="15" hidden="false" customHeight="false" outlineLevel="0" collapsed="false">
      <c r="A258" s="115" t="s">
        <v>318</v>
      </c>
      <c r="B258" s="0" t="s">
        <v>319</v>
      </c>
      <c r="C258" s="92" t="n">
        <f aca="false">C257</f>
        <v>2</v>
      </c>
      <c r="D258" s="90" t="n">
        <f aca="false">D257</f>
        <v>3</v>
      </c>
      <c r="E258" s="92" t="str">
        <f aca="false">E210</f>
        <v>MC</v>
      </c>
      <c r="F258" s="92" t="n">
        <f aca="false">F210</f>
        <v>2</v>
      </c>
      <c r="G258" s="130" t="s">
        <v>321</v>
      </c>
      <c r="H258" s="130" t="s">
        <v>322</v>
      </c>
      <c r="I258" s="130" t="s">
        <v>322</v>
      </c>
      <c r="J258" s="131" t="n">
        <v>41848</v>
      </c>
      <c r="K258" s="108" t="s">
        <v>484</v>
      </c>
      <c r="L258" s="131" t="n">
        <v>41850</v>
      </c>
      <c r="M258" s="132" t="s">
        <v>485</v>
      </c>
      <c r="N258" s="134" t="n">
        <v>46.15</v>
      </c>
      <c r="O258" s="134" t="n">
        <v>40</v>
      </c>
      <c r="P258" s="135" t="n">
        <v>0.0756666666666667</v>
      </c>
      <c r="Q258" s="134" t="n">
        <v>491.409673269231</v>
      </c>
      <c r="R258" s="134" t="n">
        <v>4325.16709230769</v>
      </c>
      <c r="S258" s="136" t="n">
        <f aca="false">R258-Q258</f>
        <v>3833.75741903846</v>
      </c>
      <c r="T258" s="137" t="n">
        <f aca="false">((S258/1000000)*(0.473-P258))*0.8/(0.08206*296)*1000000/(O258*N258)*12</f>
        <v>0.326133899150679</v>
      </c>
      <c r="U258" s="138" t="n">
        <f aca="false">IF(N258&lt;=48,T258* 48,T258* 72)</f>
        <v>15.6544271592326</v>
      </c>
      <c r="V258" s="139" t="n">
        <v>-19.8075542175117</v>
      </c>
      <c r="W258" s="150" t="n">
        <f aca="false">W210</f>
        <v>-21.3230515566104</v>
      </c>
      <c r="X258" s="141" t="s">
        <v>106</v>
      </c>
      <c r="Y258" s="142" t="n">
        <f aca="false">((V258/1000+1)*0.0112372)/((V258/1000+1)*0.0112372+1)</f>
        <v>0.0108946184848693</v>
      </c>
      <c r="Z258" s="142" t="n">
        <f aca="false">((W258/1000+1)*0.0112372)/((W258/1000+1)*0.0112372+1)</f>
        <v>0.0108779573057363</v>
      </c>
      <c r="AA258" s="142" t="str">
        <f aca="false">IF(ISNUMBER(X258),((X258/1000+1)*0.0112372)/((X258/1000+1)*0.0112372+1),"")</f>
        <v/>
      </c>
      <c r="AB258" s="143" t="str">
        <f aca="false">IF(ISNUMBER(AA258),(Y258-Z258)/(AA258-Z258),"")</f>
        <v/>
      </c>
      <c r="AC258" s="143" t="str">
        <f aca="false">IF(ISNUMBER(AB258),1-AB258,"")</f>
        <v/>
      </c>
      <c r="AD258" s="144" t="str">
        <f aca="false">IF(ISNUMBER(AB258),AB258*T258,"")</f>
        <v/>
      </c>
      <c r="AE258" s="144" t="n">
        <f aca="false">IF(ISNUMBER(AC258),AC258*T258,T258)</f>
        <v>0.326133899150679</v>
      </c>
      <c r="AF258" s="102"/>
      <c r="AG258" s="145" t="str">
        <f aca="false">IF(ISNUMBER(AD258),U258*AB258,"")</f>
        <v/>
      </c>
      <c r="AH258" s="146" t="n">
        <f aca="false">IF(ISNUMBER(AC258),AC258*U258,U258)</f>
        <v>15.6544271592326</v>
      </c>
      <c r="AI258" s="102"/>
      <c r="AJ258" s="103" t="s">
        <v>356</v>
      </c>
      <c r="AK258" s="136"/>
      <c r="AL258" s="102"/>
      <c r="AM258" s="102"/>
      <c r="AN258" s="147" t="s">
        <v>447</v>
      </c>
    </row>
    <row r="259" customFormat="false" ht="15" hidden="false" customHeight="false" outlineLevel="0" collapsed="false">
      <c r="A259" s="115" t="s">
        <v>318</v>
      </c>
      <c r="B259" s="0" t="s">
        <v>319</v>
      </c>
      <c r="C259" s="92" t="n">
        <f aca="false">C258</f>
        <v>2</v>
      </c>
      <c r="D259" s="90" t="n">
        <f aca="false">D258</f>
        <v>3</v>
      </c>
      <c r="E259" s="92" t="str">
        <f aca="false">E211</f>
        <v>MC</v>
      </c>
      <c r="F259" s="92" t="n">
        <f aca="false">F211</f>
        <v>3</v>
      </c>
      <c r="G259" s="130" t="s">
        <v>321</v>
      </c>
      <c r="H259" s="130" t="s">
        <v>322</v>
      </c>
      <c r="I259" s="130" t="s">
        <v>322</v>
      </c>
      <c r="J259" s="131" t="n">
        <v>41848</v>
      </c>
      <c r="K259" s="108" t="s">
        <v>484</v>
      </c>
      <c r="L259" s="131" t="n">
        <v>41850</v>
      </c>
      <c r="M259" s="132" t="s">
        <v>485</v>
      </c>
      <c r="N259" s="134" t="n">
        <v>46.15</v>
      </c>
      <c r="O259" s="134" t="n">
        <v>40</v>
      </c>
      <c r="P259" s="135" t="n">
        <v>0.0756666666666667</v>
      </c>
      <c r="Q259" s="134" t="n">
        <v>491.409673269231</v>
      </c>
      <c r="R259" s="134" t="n">
        <v>4703.95401230769</v>
      </c>
      <c r="S259" s="136" t="n">
        <f aca="false">R259-Q259</f>
        <v>4212.54433903846</v>
      </c>
      <c r="T259" s="137" t="n">
        <f aca="false">((S259/1000000)*(0.473-P259))*0.8/(0.08206*296)*1000000/(O259*N259)*12</f>
        <v>0.358356922588051</v>
      </c>
      <c r="U259" s="138" t="n">
        <f aca="false">IF(N259&lt;=48,T259* 48,T259* 72)</f>
        <v>17.2011322842264</v>
      </c>
      <c r="V259" s="139" t="n">
        <v>-18.9161789452147</v>
      </c>
      <c r="W259" s="150" t="n">
        <f aca="false">W211</f>
        <v>-21.3230515566104</v>
      </c>
      <c r="X259" s="141" t="s">
        <v>106</v>
      </c>
      <c r="Y259" s="142" t="n">
        <f aca="false">((V259/1000+1)*0.0112372)/((V259/1000+1)*0.0112372+1)</f>
        <v>0.0109044178856376</v>
      </c>
      <c r="Z259" s="142" t="n">
        <f aca="false">((W259/1000+1)*0.0112372)/((W259/1000+1)*0.0112372+1)</f>
        <v>0.0108779573057363</v>
      </c>
      <c r="AA259" s="142" t="str">
        <f aca="false">IF(ISNUMBER(X259),((X259/1000+1)*0.0112372)/((X259/1000+1)*0.0112372+1),"")</f>
        <v/>
      </c>
      <c r="AB259" s="143" t="str">
        <f aca="false">IF(ISNUMBER(AA259),(Y259-Z259)/(AA259-Z259),"")</f>
        <v/>
      </c>
      <c r="AC259" s="143" t="str">
        <f aca="false">IF(ISNUMBER(AB259),1-AB259,"")</f>
        <v/>
      </c>
      <c r="AD259" s="144" t="str">
        <f aca="false">IF(ISNUMBER(AB259),AB259*T259,"")</f>
        <v/>
      </c>
      <c r="AE259" s="144" t="n">
        <f aca="false">IF(ISNUMBER(AC259),AC259*T259,T259)</f>
        <v>0.358356922588051</v>
      </c>
      <c r="AF259" s="102"/>
      <c r="AG259" s="145" t="str">
        <f aca="false">IF(ISNUMBER(AD259),U259*AB259,"")</f>
        <v/>
      </c>
      <c r="AH259" s="146" t="n">
        <f aca="false">IF(ISNUMBER(AC259),AC259*U259,U259)</f>
        <v>17.2011322842264</v>
      </c>
      <c r="AI259" s="102"/>
      <c r="AJ259" s="103" t="s">
        <v>358</v>
      </c>
      <c r="AK259" s="136"/>
      <c r="AL259" s="102"/>
      <c r="AM259" s="102"/>
      <c r="AN259" s="147" t="s">
        <v>448</v>
      </c>
    </row>
    <row r="260" customFormat="false" ht="15" hidden="false" customHeight="false" outlineLevel="0" collapsed="false">
      <c r="A260" s="115" t="s">
        <v>318</v>
      </c>
      <c r="B260" s="0" t="s">
        <v>319</v>
      </c>
      <c r="C260" s="92" t="n">
        <f aca="false">C259</f>
        <v>2</v>
      </c>
      <c r="D260" s="90" t="n">
        <f aca="false">D259</f>
        <v>3</v>
      </c>
      <c r="E260" s="92" t="str">
        <f aca="false">E212</f>
        <v>MC</v>
      </c>
      <c r="F260" s="92" t="n">
        <f aca="false">F212</f>
        <v>4</v>
      </c>
      <c r="G260" s="130" t="s">
        <v>321</v>
      </c>
      <c r="H260" s="130" t="s">
        <v>322</v>
      </c>
      <c r="I260" s="130" t="s">
        <v>322</v>
      </c>
      <c r="J260" s="131" t="n">
        <v>41848</v>
      </c>
      <c r="K260" s="108" t="s">
        <v>484</v>
      </c>
      <c r="L260" s="131" t="n">
        <v>41850</v>
      </c>
      <c r="M260" s="132" t="s">
        <v>485</v>
      </c>
      <c r="N260" s="134" t="n">
        <v>46.15</v>
      </c>
      <c r="O260" s="134" t="n">
        <v>40</v>
      </c>
      <c r="P260" s="135" t="n">
        <v>0.0756666666666667</v>
      </c>
      <c r="Q260" s="134" t="n">
        <v>491.409673269231</v>
      </c>
      <c r="R260" s="134" t="n">
        <v>3701.47393230769</v>
      </c>
      <c r="S260" s="136" t="n">
        <f aca="false">R260-Q260</f>
        <v>3210.06425903846</v>
      </c>
      <c r="T260" s="137" t="n">
        <f aca="false">((S260/1000000)*(0.473-P260))*0.8/(0.08206*296)*1000000/(O260*N260)*12</f>
        <v>0.273076947468163</v>
      </c>
      <c r="U260" s="138" t="n">
        <f aca="false">IF(N260&lt;=48,T260* 48,T260* 72)</f>
        <v>13.1076934784718</v>
      </c>
      <c r="V260" s="139" t="n">
        <v>-19.3883497270408</v>
      </c>
      <c r="W260" s="150" t="n">
        <f aca="false">W212</f>
        <v>-21.3230515566104</v>
      </c>
      <c r="X260" s="141" t="s">
        <v>106</v>
      </c>
      <c r="Y260" s="142" t="n">
        <f aca="false">((V260/1000+1)*0.0112372)/((V260/1000+1)*0.0112372+1)</f>
        <v>0.0108992270649953</v>
      </c>
      <c r="Z260" s="142" t="n">
        <f aca="false">((W260/1000+1)*0.0112372)/((W260/1000+1)*0.0112372+1)</f>
        <v>0.0108779573057363</v>
      </c>
      <c r="AA260" s="142" t="str">
        <f aca="false">IF(ISNUMBER(X260),((X260/1000+1)*0.0112372)/((X260/1000+1)*0.0112372+1),"")</f>
        <v/>
      </c>
      <c r="AB260" s="143" t="str">
        <f aca="false">IF(ISNUMBER(AA260),(Y260-Z260)/(AA260-Z260),"")</f>
        <v/>
      </c>
      <c r="AC260" s="143" t="str">
        <f aca="false">IF(ISNUMBER(AB260),1-AB260,"")</f>
        <v/>
      </c>
      <c r="AD260" s="144" t="str">
        <f aca="false">IF(ISNUMBER(AB260),AB260*T260,"")</f>
        <v/>
      </c>
      <c r="AE260" s="144" t="n">
        <f aca="false">IF(ISNUMBER(AC260),AC260*T260,T260)</f>
        <v>0.273076947468163</v>
      </c>
      <c r="AF260" s="102"/>
      <c r="AG260" s="145" t="str">
        <f aca="false">IF(ISNUMBER(AD260),U260*AB260,"")</f>
        <v/>
      </c>
      <c r="AH260" s="146" t="n">
        <f aca="false">IF(ISNUMBER(AC260),AC260*U260,U260)</f>
        <v>13.1076934784718</v>
      </c>
      <c r="AI260" s="102"/>
      <c r="AJ260" s="103" t="s">
        <v>360</v>
      </c>
      <c r="AK260" s="136"/>
      <c r="AL260" s="102"/>
      <c r="AM260" s="102"/>
      <c r="AN260" s="147" t="s">
        <v>449</v>
      </c>
    </row>
    <row r="261" customFormat="false" ht="15" hidden="false" customHeight="false" outlineLevel="0" collapsed="false">
      <c r="A261" s="115" t="s">
        <v>318</v>
      </c>
      <c r="B261" s="0" t="s">
        <v>319</v>
      </c>
      <c r="C261" s="92" t="n">
        <f aca="false">C260</f>
        <v>2</v>
      </c>
      <c r="D261" s="90" t="n">
        <f aca="false">D260</f>
        <v>3</v>
      </c>
      <c r="E261" s="92" t="str">
        <f aca="false">E213</f>
        <v>MC</v>
      </c>
      <c r="F261" s="92" t="n">
        <f aca="false">F213</f>
        <v>1</v>
      </c>
      <c r="G261" s="130" t="s">
        <v>333</v>
      </c>
      <c r="H261" s="130" t="s">
        <v>334</v>
      </c>
      <c r="I261" s="148" t="s">
        <v>335</v>
      </c>
      <c r="J261" s="131" t="n">
        <v>41848</v>
      </c>
      <c r="K261" s="108" t="s">
        <v>484</v>
      </c>
      <c r="L261" s="131" t="n">
        <v>41850</v>
      </c>
      <c r="M261" s="132" t="s">
        <v>485</v>
      </c>
      <c r="N261" s="134" t="n">
        <v>46.15</v>
      </c>
      <c r="O261" s="134" t="n">
        <v>40</v>
      </c>
      <c r="P261" s="135" t="n">
        <v>0.0756666666666667</v>
      </c>
      <c r="Q261" s="134" t="n">
        <v>491.409673269231</v>
      </c>
      <c r="R261" s="134" t="n">
        <v>8276.79637230769</v>
      </c>
      <c r="S261" s="136" t="n">
        <f aca="false">R261-Q261</f>
        <v>7785.38669903846</v>
      </c>
      <c r="T261" s="137" t="n">
        <f aca="false">((S261/1000000)*(0.473-P261))*0.8/(0.08206*296)*1000000/(O261*N261)*12</f>
        <v>0.662295039311607</v>
      </c>
      <c r="U261" s="138" t="n">
        <f aca="false">IF(N261&lt;=48,T261* 48,T261* 72)</f>
        <v>31.7901618869572</v>
      </c>
      <c r="V261" s="139" t="n">
        <v>269.075116557148</v>
      </c>
      <c r="W261" s="150" t="n">
        <f aca="false">W213</f>
        <v>-21.3230515566104</v>
      </c>
      <c r="X261" s="141" t="n">
        <v>1159</v>
      </c>
      <c r="Y261" s="142" t="n">
        <f aca="false">((V261/1000+1)*0.0112372)/((V261/1000+1)*0.0112372+1)</f>
        <v>0.014060338508703</v>
      </c>
      <c r="Z261" s="142" t="n">
        <f aca="false">((W261/1000+1)*0.0112372)/((W261/1000+1)*0.0112372+1)</f>
        <v>0.0108779573057363</v>
      </c>
      <c r="AA261" s="142" t="n">
        <f aca="false">IF(ISNUMBER(X261),((X261/1000+1)*0.0112372)/((X261/1000+1)*0.0112372+1),"")</f>
        <v>0.0236864549961338</v>
      </c>
      <c r="AB261" s="143" t="n">
        <f aca="false">IF(ISNUMBER(AA261),(Y261-Y257)/(AA261-Y257),"")</f>
        <v>0.248388528628308</v>
      </c>
      <c r="AC261" s="143" t="n">
        <f aca="false">IF(ISNUMBER(AB261),1-AB261,"")</f>
        <v>0.751611471371692</v>
      </c>
      <c r="AD261" s="144" t="n">
        <f aca="false">IF(ISNUMBER(AB261),AB261*T261,"")</f>
        <v>0.164506490332438</v>
      </c>
      <c r="AE261" s="144" t="n">
        <f aca="false">IF(ISNUMBER(AC261),AC261*T261,T261)</f>
        <v>0.49778854897917</v>
      </c>
      <c r="AF261" s="149" t="n">
        <f aca="false">IF(ISNUMBER(AD261),AE261-AE257,"")</f>
        <v>-0.032956643750306</v>
      </c>
      <c r="AG261" s="145" t="n">
        <f aca="false">IF(ISNUMBER(AD261),U261*AB261,"")</f>
        <v>7.896311535957</v>
      </c>
      <c r="AH261" s="146" t="n">
        <f aca="false">IF(ISNUMBER(AC261),AC261*U261,U261)</f>
        <v>23.8938503510002</v>
      </c>
      <c r="AI261" s="145" t="n">
        <f aca="false">AH261-AH257</f>
        <v>-1.58191890001469</v>
      </c>
      <c r="AJ261" s="103" t="s">
        <v>362</v>
      </c>
      <c r="AK261" s="136"/>
      <c r="AL261" s="102"/>
      <c r="AM261" s="102"/>
      <c r="AN261" s="147" t="s">
        <v>450</v>
      </c>
    </row>
    <row r="262" customFormat="false" ht="15" hidden="false" customHeight="false" outlineLevel="0" collapsed="false">
      <c r="A262" s="115" t="s">
        <v>318</v>
      </c>
      <c r="B262" s="0" t="s">
        <v>319</v>
      </c>
      <c r="C262" s="92" t="n">
        <f aca="false">C261</f>
        <v>2</v>
      </c>
      <c r="D262" s="90" t="n">
        <f aca="false">D261</f>
        <v>3</v>
      </c>
      <c r="E262" s="92" t="str">
        <f aca="false">E214</f>
        <v>MC</v>
      </c>
      <c r="F262" s="92" t="n">
        <f aca="false">F214</f>
        <v>2</v>
      </c>
      <c r="G262" s="130" t="s">
        <v>333</v>
      </c>
      <c r="H262" s="130" t="s">
        <v>334</v>
      </c>
      <c r="I262" s="148" t="s">
        <v>335</v>
      </c>
      <c r="J262" s="131" t="n">
        <v>41848</v>
      </c>
      <c r="K262" s="108" t="s">
        <v>484</v>
      </c>
      <c r="L262" s="131" t="n">
        <v>41850</v>
      </c>
      <c r="M262" s="132" t="s">
        <v>485</v>
      </c>
      <c r="N262" s="134" t="n">
        <v>46.15</v>
      </c>
      <c r="O262" s="134" t="n">
        <v>40</v>
      </c>
      <c r="P262" s="135" t="n">
        <v>0.0756666666666667</v>
      </c>
      <c r="Q262" s="134" t="n">
        <v>491.409673269231</v>
      </c>
      <c r="R262" s="134" t="n">
        <v>6148.22985230769</v>
      </c>
      <c r="S262" s="136" t="n">
        <f aca="false">R262-Q262</f>
        <v>5656.82017903846</v>
      </c>
      <c r="T262" s="137" t="n">
        <f aca="false">((S262/1000000)*(0.473-P262))*0.8/(0.08206*296)*1000000/(O262*N262)*12</f>
        <v>0.481220019978928</v>
      </c>
      <c r="U262" s="138" t="n">
        <f aca="false">IF(N262&lt;=48,T262* 48,T262* 72)</f>
        <v>23.0985609589886</v>
      </c>
      <c r="V262" s="139" t="n">
        <v>369.715298784415</v>
      </c>
      <c r="W262" s="150" t="n">
        <f aca="false">W214</f>
        <v>-21.3230515566104</v>
      </c>
      <c r="X262" s="141" t="n">
        <v>1159</v>
      </c>
      <c r="Y262" s="142" t="n">
        <f aca="false">((V262/1000+1)*0.0112372)/((V262/1000+1)*0.0112372+1)</f>
        <v>0.0151584494672423</v>
      </c>
      <c r="Z262" s="142" t="n">
        <f aca="false">((W262/1000+1)*0.0112372)/((W262/1000+1)*0.0112372+1)</f>
        <v>0.0108779573057363</v>
      </c>
      <c r="AA262" s="142" t="n">
        <f aca="false">IF(ISNUMBER(X262),((X262/1000+1)*0.0112372)/((X262/1000+1)*0.0112372+1),"")</f>
        <v>0.0236864549961338</v>
      </c>
      <c r="AB262" s="143" t="n">
        <f aca="false">IF(ISNUMBER(AA262),(Y262-Y258)/(AA262-Y258),"")</f>
        <v>0.333324380640595</v>
      </c>
      <c r="AC262" s="143" t="n">
        <f aca="false">IF(ISNUMBER(AB262),1-AB262,"")</f>
        <v>0.666675619359405</v>
      </c>
      <c r="AD262" s="144" t="n">
        <f aca="false">IF(ISNUMBER(AB262),AB262*T262,"")</f>
        <v>0.160402365111331</v>
      </c>
      <c r="AE262" s="144" t="n">
        <f aca="false">IF(ISNUMBER(AC262),AC262*T262,T262)</f>
        <v>0.320817654867597</v>
      </c>
      <c r="AF262" s="149" t="n">
        <f aca="false">IF(ISNUMBER(AD262),AE262-AE258,"")</f>
        <v>-0.00531624428308153</v>
      </c>
      <c r="AG262" s="145" t="n">
        <f aca="false">IF(ISNUMBER(AD262),U262*AB262,"")</f>
        <v>7.6993135253439</v>
      </c>
      <c r="AH262" s="146" t="n">
        <f aca="false">IF(ISNUMBER(AC262),AC262*U262,U262)</f>
        <v>15.3992474336447</v>
      </c>
      <c r="AI262" s="145" t="n">
        <f aca="false">AH262-AH258</f>
        <v>-0.255179725587915</v>
      </c>
      <c r="AJ262" s="103" t="s">
        <v>364</v>
      </c>
      <c r="AK262" s="136"/>
      <c r="AL262" s="102"/>
      <c r="AM262" s="102"/>
      <c r="AN262" s="147" t="s">
        <v>451</v>
      </c>
    </row>
    <row r="263" customFormat="false" ht="15" hidden="false" customHeight="false" outlineLevel="0" collapsed="false">
      <c r="A263" s="115" t="s">
        <v>318</v>
      </c>
      <c r="B263" s="0" t="s">
        <v>319</v>
      </c>
      <c r="C263" s="92" t="n">
        <f aca="false">C262</f>
        <v>2</v>
      </c>
      <c r="D263" s="90" t="n">
        <f aca="false">D262</f>
        <v>3</v>
      </c>
      <c r="E263" s="92" t="str">
        <f aca="false">E215</f>
        <v>MC</v>
      </c>
      <c r="F263" s="92" t="n">
        <f aca="false">F215</f>
        <v>3</v>
      </c>
      <c r="G263" s="130" t="s">
        <v>333</v>
      </c>
      <c r="H263" s="130" t="s">
        <v>334</v>
      </c>
      <c r="I263" s="148" t="s">
        <v>335</v>
      </c>
      <c r="J263" s="131" t="n">
        <v>41848</v>
      </c>
      <c r="K263" s="108" t="s">
        <v>484</v>
      </c>
      <c r="L263" s="131" t="n">
        <v>41850</v>
      </c>
      <c r="M263" s="132" t="s">
        <v>485</v>
      </c>
      <c r="N263" s="134" t="n">
        <v>46.15</v>
      </c>
      <c r="O263" s="134" t="n">
        <v>40</v>
      </c>
      <c r="P263" s="135" t="n">
        <v>0.0756666666666667</v>
      </c>
      <c r="Q263" s="134" t="n">
        <v>491.409673269231</v>
      </c>
      <c r="R263" s="134" t="n">
        <v>6161.23001230769</v>
      </c>
      <c r="S263" s="136" t="n">
        <f aca="false">R263-Q263</f>
        <v>5669.82033903846</v>
      </c>
      <c r="T263" s="137" t="n">
        <f aca="false">((S263/1000000)*(0.473-P263))*0.8/(0.08206*296)*1000000/(O263*N263)*12</f>
        <v>0.482325930553585</v>
      </c>
      <c r="U263" s="138" t="n">
        <f aca="false">IF(N263&lt;=48,T263* 48,T263* 72)</f>
        <v>23.1516446665721</v>
      </c>
      <c r="V263" s="139" t="n">
        <v>367.469680466101</v>
      </c>
      <c r="W263" s="150" t="n">
        <f aca="false">W215</f>
        <v>-21.3230515566104</v>
      </c>
      <c r="X263" s="141" t="n">
        <v>1159</v>
      </c>
      <c r="Y263" s="142" t="n">
        <f aca="false">((V263/1000+1)*0.0112372)/((V263/1000+1)*0.0112372+1)</f>
        <v>0.0151339736291035</v>
      </c>
      <c r="Z263" s="142" t="n">
        <f aca="false">((W263/1000+1)*0.0112372)/((W263/1000+1)*0.0112372+1)</f>
        <v>0.0108779573057363</v>
      </c>
      <c r="AA263" s="142" t="n">
        <f aca="false">IF(ISNUMBER(X263),((X263/1000+1)*0.0112372)/((X263/1000+1)*0.0112372+1),"")</f>
        <v>0.0236864549961338</v>
      </c>
      <c r="AB263" s="143" t="n">
        <f aca="false">IF(ISNUMBER(AA263),(Y263-Y259)/(AA263-Y259),"")</f>
        <v>0.330898408986216</v>
      </c>
      <c r="AC263" s="143" t="n">
        <f aca="false">IF(ISNUMBER(AB263),1-AB263,"")</f>
        <v>0.669101591013784</v>
      </c>
      <c r="AD263" s="144" t="n">
        <f aca="false">IF(ISNUMBER(AB263),AB263*T263,"")</f>
        <v>0.159600883032977</v>
      </c>
      <c r="AE263" s="144" t="n">
        <f aca="false">IF(ISNUMBER(AC263),AC263*T263,T263)</f>
        <v>0.322725047520607</v>
      </c>
      <c r="AF263" s="149" t="n">
        <f aca="false">IF(ISNUMBER(AD263),AE263-AE259,"")</f>
        <v>-0.0356318750674435</v>
      </c>
      <c r="AG263" s="145" t="n">
        <f aca="false">IF(ISNUMBER(AD263),U263*AB263,"")</f>
        <v>7.66084238558292</v>
      </c>
      <c r="AH263" s="146" t="n">
        <f aca="false">IF(ISNUMBER(AC263),AC263*U263,U263)</f>
        <v>15.4908022809892</v>
      </c>
      <c r="AI263" s="145" t="n">
        <f aca="false">AH263-AH259</f>
        <v>-1.71033000323728</v>
      </c>
      <c r="AJ263" s="103" t="s">
        <v>366</v>
      </c>
      <c r="AK263" s="136"/>
      <c r="AL263" s="102"/>
      <c r="AM263" s="102"/>
      <c r="AN263" s="147" t="s">
        <v>452</v>
      </c>
    </row>
    <row r="264" customFormat="false" ht="15" hidden="false" customHeight="false" outlineLevel="0" collapsed="false">
      <c r="A264" s="115" t="s">
        <v>318</v>
      </c>
      <c r="B264" s="0" t="s">
        <v>319</v>
      </c>
      <c r="C264" s="92" t="n">
        <f aca="false">C263</f>
        <v>2</v>
      </c>
      <c r="D264" s="90" t="n">
        <f aca="false">D263</f>
        <v>3</v>
      </c>
      <c r="E264" s="92" t="str">
        <f aca="false">E216</f>
        <v>MC</v>
      </c>
      <c r="F264" s="92" t="n">
        <f aca="false">F216</f>
        <v>4</v>
      </c>
      <c r="G264" s="130" t="s">
        <v>333</v>
      </c>
      <c r="H264" s="130" t="s">
        <v>334</v>
      </c>
      <c r="I264" s="148" t="s">
        <v>335</v>
      </c>
      <c r="J264" s="131" t="n">
        <v>41848</v>
      </c>
      <c r="K264" s="108" t="s">
        <v>484</v>
      </c>
      <c r="L264" s="131" t="n">
        <v>41850</v>
      </c>
      <c r="M264" s="132" t="s">
        <v>485</v>
      </c>
      <c r="N264" s="134" t="n">
        <v>46.15</v>
      </c>
      <c r="O264" s="134" t="n">
        <v>40</v>
      </c>
      <c r="P264" s="135" t="n">
        <v>0.0756666666666667</v>
      </c>
      <c r="Q264" s="134" t="n">
        <v>491.409673269231</v>
      </c>
      <c r="R264" s="134" t="n">
        <v>5611.76357230769</v>
      </c>
      <c r="S264" s="136" t="n">
        <f aca="false">R264-Q264</f>
        <v>5120.35389903846</v>
      </c>
      <c r="T264" s="137" t="n">
        <f aca="false">((S264/1000000)*(0.473-P264))*0.8/(0.08206*296)*1000000/(O264*N264)*12</f>
        <v>0.435583371507012</v>
      </c>
      <c r="U264" s="138" t="n">
        <f aca="false">IF(N264&lt;=48,T264* 48,T264* 72)</f>
        <v>20.9080018323366</v>
      </c>
      <c r="V264" s="139" t="n">
        <v>401.240369530484</v>
      </c>
      <c r="W264" s="150" t="n">
        <f aca="false">W216</f>
        <v>-21.3230515566104</v>
      </c>
      <c r="X264" s="141" t="n">
        <v>1159</v>
      </c>
      <c r="Y264" s="142" t="n">
        <f aca="false">((V264/1000+1)*0.0112372)/((V264/1000+1)*0.0112372+1)</f>
        <v>0.0155019246909219</v>
      </c>
      <c r="Z264" s="142" t="n">
        <f aca="false">((W264/1000+1)*0.0112372)/((W264/1000+1)*0.0112372+1)</f>
        <v>0.0108779573057363</v>
      </c>
      <c r="AA264" s="142" t="n">
        <f aca="false">IF(ISNUMBER(X264),((X264/1000+1)*0.0112372)/((X264/1000+1)*0.0112372+1),"")</f>
        <v>0.0236864549961338</v>
      </c>
      <c r="AB264" s="143" t="n">
        <f aca="false">IF(ISNUMBER(AA264),(Y264-Y260)/(AA264-Y260),"")</f>
        <v>0.359944911493953</v>
      </c>
      <c r="AC264" s="143" t="n">
        <f aca="false">IF(ISNUMBER(AB264),1-AB264,"")</f>
        <v>0.640055088506047</v>
      </c>
      <c r="AD264" s="144" t="n">
        <f aca="false">IF(ISNUMBER(AB264),AB264*T264,"")</f>
        <v>0.156786018105329</v>
      </c>
      <c r="AE264" s="144" t="n">
        <f aca="false">IF(ISNUMBER(AC264),AC264*T264,T264)</f>
        <v>0.278797353401683</v>
      </c>
      <c r="AF264" s="149" t="n">
        <f aca="false">IF(ISNUMBER(AD264),AE264-AE260,"")</f>
        <v>0.00572040593351958</v>
      </c>
      <c r="AG264" s="145" t="n">
        <f aca="false">IF(ISNUMBER(AD264),U264*AB264,"")</f>
        <v>7.52572886905579</v>
      </c>
      <c r="AH264" s="146" t="n">
        <f aca="false">IF(ISNUMBER(AC264),AC264*U264,U264)</f>
        <v>13.3822729632808</v>
      </c>
      <c r="AI264" s="145" t="n">
        <f aca="false">AH264-AH260</f>
        <v>0.274579484808937</v>
      </c>
      <c r="AJ264" s="103" t="s">
        <v>368</v>
      </c>
      <c r="AK264" s="136"/>
      <c r="AL264" s="102"/>
      <c r="AM264" s="102"/>
      <c r="AN264" s="147" t="s">
        <v>453</v>
      </c>
    </row>
    <row r="265" customFormat="false" ht="15" hidden="false" customHeight="false" outlineLevel="0" collapsed="false">
      <c r="A265" s="115" t="s">
        <v>318</v>
      </c>
      <c r="B265" s="0" t="s">
        <v>319</v>
      </c>
      <c r="C265" s="92" t="n">
        <f aca="false">C264</f>
        <v>2</v>
      </c>
      <c r="D265" s="90" t="n">
        <f aca="false">D264</f>
        <v>3</v>
      </c>
      <c r="E265" s="92" t="str">
        <f aca="false">E217</f>
        <v>MC</v>
      </c>
      <c r="F265" s="92" t="n">
        <f aca="false">F217</f>
        <v>1</v>
      </c>
      <c r="G265" s="130" t="s">
        <v>344</v>
      </c>
      <c r="H265" s="130" t="s">
        <v>334</v>
      </c>
      <c r="I265" s="130" t="n">
        <v>10</v>
      </c>
      <c r="J265" s="131" t="n">
        <v>41848</v>
      </c>
      <c r="K265" s="108" t="s">
        <v>484</v>
      </c>
      <c r="L265" s="131" t="n">
        <v>41850</v>
      </c>
      <c r="M265" s="132" t="s">
        <v>485</v>
      </c>
      <c r="N265" s="134" t="n">
        <v>46.15</v>
      </c>
      <c r="O265" s="134" t="n">
        <v>40</v>
      </c>
      <c r="P265" s="135" t="n">
        <v>0.0756666666666667</v>
      </c>
      <c r="Q265" s="134" t="n">
        <v>491.409673269231</v>
      </c>
      <c r="R265" s="134" t="n">
        <v>8017.84157230769</v>
      </c>
      <c r="S265" s="136" t="n">
        <f aca="false">R265-Q265</f>
        <v>7526.43189903846</v>
      </c>
      <c r="T265" s="137" t="n">
        <f aca="false">((S265/1000000)*(0.473-P265))*0.8/(0.08206*296)*1000000/(O265*N265)*12</f>
        <v>0.640266014155142</v>
      </c>
      <c r="U265" s="138" t="n">
        <f aca="false">IF(N265&lt;=48,T265* 48,T265* 72)</f>
        <v>30.7327686794468</v>
      </c>
      <c r="V265" s="139" t="n">
        <v>257.88014518437</v>
      </c>
      <c r="W265" s="150" t="n">
        <f aca="false">W217</f>
        <v>-21.3230515566104</v>
      </c>
      <c r="X265" s="141" t="n">
        <v>1159</v>
      </c>
      <c r="Y265" s="142" t="n">
        <f aca="false">((V265/1000+1)*0.0112372)/((V265/1000+1)*0.0112372+1)</f>
        <v>0.013938035922108</v>
      </c>
      <c r="Z265" s="142" t="n">
        <f aca="false">((W265/1000+1)*0.0112372)/((W265/1000+1)*0.0112372+1)</f>
        <v>0.0108779573057363</v>
      </c>
      <c r="AA265" s="142" t="n">
        <f aca="false">IF(ISNUMBER(X265),((X265/1000+1)*0.0112372)/((X265/1000+1)*0.0112372+1),"")</f>
        <v>0.0236864549961338</v>
      </c>
      <c r="AB265" s="143" t="n">
        <f aca="false">IF(ISNUMBER(AA265),(Y265-Y257)/(AA265-Y257),"")</f>
        <v>0.238839088084635</v>
      </c>
      <c r="AC265" s="143" t="n">
        <f aca="false">IF(ISNUMBER(AB265),1-AB265,"")</f>
        <v>0.761160911915365</v>
      </c>
      <c r="AD265" s="144" t="n">
        <f aca="false">IF(ISNUMBER(AB265),AB265*T265,"")</f>
        <v>0.152920550952398</v>
      </c>
      <c r="AE265" s="144" t="n">
        <f aca="false">IF(ISNUMBER(AC265),AC265*T265,T265)</f>
        <v>0.487345463202744</v>
      </c>
      <c r="AF265" s="149" t="n">
        <f aca="false">IF(ISNUMBER(AD265),AE265-AE257,"")</f>
        <v>-0.0433997295267321</v>
      </c>
      <c r="AG265" s="145" t="n">
        <f aca="false">IF(ISNUMBER(AD265),U265*AB265,"")</f>
        <v>7.34018644571511</v>
      </c>
      <c r="AH265" s="146" t="n">
        <f aca="false">IF(ISNUMBER(AC265),AC265*U265,U265)</f>
        <v>23.3925822337317</v>
      </c>
      <c r="AI265" s="145" t="n">
        <f aca="false">AH265-AH257</f>
        <v>-2.08318701728314</v>
      </c>
      <c r="AJ265" s="103" t="s">
        <v>370</v>
      </c>
      <c r="AK265" s="136"/>
      <c r="AL265" s="102"/>
      <c r="AM265" s="102"/>
      <c r="AN265" s="147" t="s">
        <v>454</v>
      </c>
    </row>
    <row r="266" customFormat="false" ht="15" hidden="false" customHeight="false" outlineLevel="0" collapsed="false">
      <c r="A266" s="115" t="s">
        <v>318</v>
      </c>
      <c r="B266" s="0" t="s">
        <v>319</v>
      </c>
      <c r="C266" s="92" t="n">
        <f aca="false">C265</f>
        <v>2</v>
      </c>
      <c r="D266" s="90" t="n">
        <f aca="false">D265</f>
        <v>3</v>
      </c>
      <c r="E266" s="92" t="str">
        <f aca="false">E218</f>
        <v>MC</v>
      </c>
      <c r="F266" s="92" t="n">
        <f aca="false">F218</f>
        <v>2</v>
      </c>
      <c r="G266" s="130" t="s">
        <v>344</v>
      </c>
      <c r="H266" s="130" t="s">
        <v>334</v>
      </c>
      <c r="I266" s="130" t="n">
        <v>10</v>
      </c>
      <c r="J266" s="131" t="n">
        <v>41848</v>
      </c>
      <c r="K266" s="108" t="s">
        <v>484</v>
      </c>
      <c r="L266" s="131" t="n">
        <v>41850</v>
      </c>
      <c r="M266" s="132" t="s">
        <v>485</v>
      </c>
      <c r="N266" s="134" t="n">
        <v>46.15</v>
      </c>
      <c r="O266" s="134" t="n">
        <v>40</v>
      </c>
      <c r="P266" s="135" t="n">
        <v>0.0756666666666667</v>
      </c>
      <c r="Q266" s="134" t="n">
        <v>491.409673269231</v>
      </c>
      <c r="R266" s="134" t="n">
        <v>6035.63169230769</v>
      </c>
      <c r="S266" s="136" t="n">
        <f aca="false">R266-Q266</f>
        <v>5544.22201903846</v>
      </c>
      <c r="T266" s="137" t="n">
        <f aca="false">((S266/1000000)*(0.473-P266))*0.8/(0.08206*296)*1000000/(O266*N266)*12</f>
        <v>0.471641407421016</v>
      </c>
      <c r="U266" s="138" t="n">
        <f aca="false">IF(N266&lt;=48,T266* 48,T266* 72)</f>
        <v>22.6387875562088</v>
      </c>
      <c r="V266" s="139" t="n">
        <v>384.597519198696</v>
      </c>
      <c r="W266" s="150" t="n">
        <f aca="false">W218</f>
        <v>-21.3230515566104</v>
      </c>
      <c r="X266" s="141" t="n">
        <v>1159</v>
      </c>
      <c r="Y266" s="142" t="n">
        <f aca="false">((V266/1000+1)*0.0112372)/((V266/1000+1)*0.0112372+1)</f>
        <v>0.0153206256400084</v>
      </c>
      <c r="Z266" s="142" t="n">
        <f aca="false">((W266/1000+1)*0.0112372)/((W266/1000+1)*0.0112372+1)</f>
        <v>0.0108779573057363</v>
      </c>
      <c r="AA266" s="142" t="n">
        <f aca="false">IF(ISNUMBER(X266),((X266/1000+1)*0.0112372)/((X266/1000+1)*0.0112372+1),"")</f>
        <v>0.0236864549961338</v>
      </c>
      <c r="AB266" s="143" t="n">
        <f aca="false">IF(ISNUMBER(AA266),(Y266-Y258)/(AA266-Y258),"")</f>
        <v>0.346002479881723</v>
      </c>
      <c r="AC266" s="143" t="n">
        <f aca="false">IF(ISNUMBER(AB266),1-AB266,"")</f>
        <v>0.653997520118277</v>
      </c>
      <c r="AD266" s="144" t="n">
        <f aca="false">IF(ISNUMBER(AB266),AB266*T266,"")</f>
        <v>0.163189096582578</v>
      </c>
      <c r="AE266" s="144" t="n">
        <f aca="false">IF(ISNUMBER(AC266),AC266*T266,T266)</f>
        <v>0.308452310838438</v>
      </c>
      <c r="AF266" s="149" t="n">
        <f aca="false">IF(ISNUMBER(AD266),AE266-AE258,"")</f>
        <v>-0.0176815883122406</v>
      </c>
      <c r="AG266" s="145" t="n">
        <f aca="false">IF(ISNUMBER(AD266),U266*AB266,"")</f>
        <v>7.83307663596373</v>
      </c>
      <c r="AH266" s="146" t="n">
        <f aca="false">IF(ISNUMBER(AC266),AC266*U266,U266)</f>
        <v>14.805710920245</v>
      </c>
      <c r="AI266" s="145" t="n">
        <f aca="false">AH266-AH258</f>
        <v>-0.848716238987548</v>
      </c>
      <c r="AJ266" s="103" t="s">
        <v>372</v>
      </c>
      <c r="AK266" s="136"/>
      <c r="AL266" s="102"/>
      <c r="AM266" s="102"/>
      <c r="AN266" s="147" t="s">
        <v>455</v>
      </c>
    </row>
    <row r="267" customFormat="false" ht="15" hidden="false" customHeight="false" outlineLevel="0" collapsed="false">
      <c r="A267" s="115" t="s">
        <v>318</v>
      </c>
      <c r="B267" s="0" t="s">
        <v>319</v>
      </c>
      <c r="C267" s="92" t="n">
        <f aca="false">C266</f>
        <v>2</v>
      </c>
      <c r="D267" s="90" t="n">
        <f aca="false">D266</f>
        <v>3</v>
      </c>
      <c r="E267" s="92" t="str">
        <f aca="false">E219</f>
        <v>MC</v>
      </c>
      <c r="F267" s="92" t="n">
        <f aca="false">F219</f>
        <v>3</v>
      </c>
      <c r="G267" s="130" t="s">
        <v>344</v>
      </c>
      <c r="H267" s="130" t="s">
        <v>334</v>
      </c>
      <c r="I267" s="130" t="n">
        <v>10</v>
      </c>
      <c r="J267" s="131" t="n">
        <v>41848</v>
      </c>
      <c r="K267" s="108" t="s">
        <v>484</v>
      </c>
      <c r="L267" s="131" t="n">
        <v>41850</v>
      </c>
      <c r="M267" s="132" t="s">
        <v>485</v>
      </c>
      <c r="N267" s="134" t="n">
        <v>46.15</v>
      </c>
      <c r="O267" s="134" t="n">
        <v>40</v>
      </c>
      <c r="P267" s="135" t="n">
        <v>0.0756666666666667</v>
      </c>
      <c r="Q267" s="134" t="n">
        <v>491.409673269231</v>
      </c>
      <c r="R267" s="134" t="n">
        <v>5670.78849230769</v>
      </c>
      <c r="S267" s="136" t="n">
        <f aca="false">R267-Q267</f>
        <v>5179.37881903846</v>
      </c>
      <c r="T267" s="137" t="n">
        <f aca="false">((S267/1000000)*(0.473-P267))*0.8/(0.08206*296)*1000000/(O267*N267)*12</f>
        <v>0.440604562261299</v>
      </c>
      <c r="U267" s="138" t="n">
        <f aca="false">IF(N267&lt;=48,T267* 48,T267* 72)</f>
        <v>21.1490189885424</v>
      </c>
      <c r="V267" s="139" t="n">
        <v>386.364275886764</v>
      </c>
      <c r="W267" s="150" t="n">
        <f aca="false">W219</f>
        <v>-21.3230515566104</v>
      </c>
      <c r="X267" s="141" t="n">
        <v>1159</v>
      </c>
      <c r="Y267" s="142" t="n">
        <f aca="false">((V267/1000+1)*0.0112372)/((V267/1000+1)*0.0112372+1)</f>
        <v>0.0153398749890097</v>
      </c>
      <c r="Z267" s="142" t="n">
        <f aca="false">((W267/1000+1)*0.0112372)/((W267/1000+1)*0.0112372+1)</f>
        <v>0.0108779573057363</v>
      </c>
      <c r="AA267" s="142" t="n">
        <f aca="false">IF(ISNUMBER(X267),((X267/1000+1)*0.0112372)/((X267/1000+1)*0.0112372+1),"")</f>
        <v>0.0236864549961338</v>
      </c>
      <c r="AB267" s="143" t="n">
        <f aca="false">IF(ISNUMBER(AA267),(Y267-Y259)/(AA267-Y259),"")</f>
        <v>0.347007058814581</v>
      </c>
      <c r="AC267" s="143" t="n">
        <f aca="false">IF(ISNUMBER(AB267),1-AB267,"")</f>
        <v>0.652992941185419</v>
      </c>
      <c r="AD267" s="144" t="n">
        <f aca="false">IF(ISNUMBER(AB267),AB267*T267,"")</f>
        <v>0.152892893250579</v>
      </c>
      <c r="AE267" s="144" t="n">
        <f aca="false">IF(ISNUMBER(AC267),AC267*T267,T267)</f>
        <v>0.28771166901072</v>
      </c>
      <c r="AF267" s="149" t="n">
        <f aca="false">IF(ISNUMBER(AD267),AE267-AE259,"")</f>
        <v>-0.0706452535773309</v>
      </c>
      <c r="AG267" s="145" t="n">
        <f aca="false">IF(ISNUMBER(AD267),U267*AB267,"")</f>
        <v>7.33885887602782</v>
      </c>
      <c r="AH267" s="146" t="n">
        <f aca="false">IF(ISNUMBER(AC267),AC267*U267,U267)</f>
        <v>13.8101601125146</v>
      </c>
      <c r="AI267" s="145" t="n">
        <f aca="false">AH267-AH259</f>
        <v>-3.39097217171188</v>
      </c>
      <c r="AJ267" s="103" t="s">
        <v>374</v>
      </c>
      <c r="AK267" s="136"/>
      <c r="AL267" s="102"/>
      <c r="AM267" s="102"/>
      <c r="AN267" s="147" t="s">
        <v>456</v>
      </c>
    </row>
    <row r="268" customFormat="false" ht="15" hidden="false" customHeight="false" outlineLevel="0" collapsed="false">
      <c r="A268" s="115" t="s">
        <v>318</v>
      </c>
      <c r="B268" s="0" t="s">
        <v>319</v>
      </c>
      <c r="C268" s="92" t="n">
        <f aca="false">C267</f>
        <v>2</v>
      </c>
      <c r="D268" s="90" t="n">
        <f aca="false">D267</f>
        <v>3</v>
      </c>
      <c r="E268" s="92" t="str">
        <f aca="false">E220</f>
        <v>MC</v>
      </c>
      <c r="F268" s="92" t="n">
        <f aca="false">F220</f>
        <v>4</v>
      </c>
      <c r="G268" s="130" t="s">
        <v>344</v>
      </c>
      <c r="H268" s="130" t="s">
        <v>334</v>
      </c>
      <c r="I268" s="130" t="n">
        <v>10</v>
      </c>
      <c r="J268" s="131" t="n">
        <v>41848</v>
      </c>
      <c r="K268" s="108" t="s">
        <v>484</v>
      </c>
      <c r="L268" s="131" t="n">
        <v>41850</v>
      </c>
      <c r="M268" s="132" t="s">
        <v>485</v>
      </c>
      <c r="N268" s="134" t="n">
        <v>46.15</v>
      </c>
      <c r="O268" s="134" t="n">
        <v>40</v>
      </c>
      <c r="P268" s="135" t="n">
        <v>0.0756666666666667</v>
      </c>
      <c r="Q268" s="134" t="n">
        <v>491.409673269231</v>
      </c>
      <c r="R268" s="134" t="n">
        <v>5992.75213230769</v>
      </c>
      <c r="S268" s="136" t="n">
        <f aca="false">R268-Q268</f>
        <v>5501.34245903846</v>
      </c>
      <c r="T268" s="137" t="n">
        <f aca="false">((S268/1000000)*(0.473-P268))*0.8/(0.08206*296)*1000000/(O268*N268)*12</f>
        <v>0.467993686251383</v>
      </c>
      <c r="U268" s="138" t="n">
        <f aca="false">IF(N268&lt;=48,T268* 48,T268* 72)</f>
        <v>22.4636969400664</v>
      </c>
      <c r="V268" s="139" t="n">
        <v>414.147717772273</v>
      </c>
      <c r="W268" s="150" t="n">
        <f aca="false">W220</f>
        <v>-21.3230515566104</v>
      </c>
      <c r="X268" s="141" t="n">
        <v>1159</v>
      </c>
      <c r="Y268" s="142" t="n">
        <f aca="false">((V268/1000+1)*0.0112372)/((V268/1000+1)*0.0112372+1)</f>
        <v>0.0156424850541225</v>
      </c>
      <c r="Z268" s="142" t="n">
        <f aca="false">((W268/1000+1)*0.0112372)/((W268/1000+1)*0.0112372+1)</f>
        <v>0.0108779573057363</v>
      </c>
      <c r="AA268" s="142" t="n">
        <f aca="false">IF(ISNUMBER(X268),((X268/1000+1)*0.0112372)/((X268/1000+1)*0.0112372+1),"")</f>
        <v>0.0236864549961338</v>
      </c>
      <c r="AB268" s="143" t="n">
        <f aca="false">IF(ISNUMBER(AA268),(Y268-Y260)/(AA268-Y260),"")</f>
        <v>0.370937158129227</v>
      </c>
      <c r="AC268" s="143" t="n">
        <f aca="false">IF(ISNUMBER(AB268),1-AB268,"")</f>
        <v>0.629062841870773</v>
      </c>
      <c r="AD268" s="144" t="n">
        <f aca="false">IF(ISNUMBER(AB268),AB268*T268,"")</f>
        <v>0.173596248000509</v>
      </c>
      <c r="AE268" s="144" t="n">
        <f aca="false">IF(ISNUMBER(AC268),AC268*T268,T268)</f>
        <v>0.294397438250874</v>
      </c>
      <c r="AF268" s="149" t="n">
        <f aca="false">IF(ISNUMBER(AD268),AE268-AE260,"")</f>
        <v>0.0213204907827104</v>
      </c>
      <c r="AG268" s="145" t="n">
        <f aca="false">IF(ISNUMBER(AD268),U268*AB268,"")</f>
        <v>8.33261990402443</v>
      </c>
      <c r="AH268" s="146" t="n">
        <f aca="false">IF(ISNUMBER(AC268),AC268*U268,U268)</f>
        <v>14.1310770360419</v>
      </c>
      <c r="AI268" s="145" t="n">
        <f aca="false">AH268-AH260</f>
        <v>1.0233835575701</v>
      </c>
      <c r="AJ268" s="103" t="s">
        <v>376</v>
      </c>
      <c r="AK268" s="136"/>
      <c r="AL268" s="102"/>
      <c r="AM268" s="102"/>
      <c r="AN268" s="147" t="s">
        <v>457</v>
      </c>
    </row>
    <row r="269" customFormat="false" ht="15" hidden="false" customHeight="false" outlineLevel="0" collapsed="false">
      <c r="A269" s="115" t="s">
        <v>318</v>
      </c>
      <c r="B269" s="0" t="s">
        <v>319</v>
      </c>
      <c r="C269" s="92" t="n">
        <f aca="false">C268</f>
        <v>2</v>
      </c>
      <c r="D269" s="90" t="n">
        <f aca="false">D268</f>
        <v>3</v>
      </c>
      <c r="E269" s="92" t="str">
        <f aca="false">E221</f>
        <v>PJ</v>
      </c>
      <c r="F269" s="92" t="n">
        <f aca="false">F221</f>
        <v>1</v>
      </c>
      <c r="G269" s="130" t="s">
        <v>321</v>
      </c>
      <c r="H269" s="130" t="s">
        <v>322</v>
      </c>
      <c r="I269" s="130" t="s">
        <v>322</v>
      </c>
      <c r="J269" s="131" t="n">
        <v>41848</v>
      </c>
      <c r="K269" s="108" t="s">
        <v>484</v>
      </c>
      <c r="L269" s="131" t="n">
        <v>41850</v>
      </c>
      <c r="M269" s="132" t="s">
        <v>485</v>
      </c>
      <c r="N269" s="134" t="n">
        <v>46.15</v>
      </c>
      <c r="O269" s="134" t="n">
        <v>40</v>
      </c>
      <c r="P269" s="135" t="n">
        <v>0.04875</v>
      </c>
      <c r="Q269" s="134" t="n">
        <v>491.409673269231</v>
      </c>
      <c r="R269" s="134" t="n">
        <v>3657.59079615385</v>
      </c>
      <c r="S269" s="136" t="n">
        <f aca="false">R269-Q269</f>
        <v>3166.18112288462</v>
      </c>
      <c r="T269" s="137" t="n">
        <f aca="false">((S269/1000000)*(0.473-P269))*0.8/(0.08206*296)*1000000/(O269*N269)*12</f>
        <v>0.287590091450913</v>
      </c>
      <c r="U269" s="138" t="n">
        <f aca="false">IF(N269&lt;=48,T269* 48,T269* 72)</f>
        <v>13.8043243896438</v>
      </c>
      <c r="V269" s="139" t="n">
        <v>-15.1983265522606</v>
      </c>
      <c r="W269" s="150" t="n">
        <f aca="false">W221</f>
        <v>-18.8575504316435</v>
      </c>
      <c r="X269" s="141" t="s">
        <v>106</v>
      </c>
      <c r="Y269" s="142" t="n">
        <f aca="false">((V269/1000+1)*0.0112372)/((V269/1000+1)*0.0112372+1)</f>
        <v>0.0109452882803589</v>
      </c>
      <c r="Z269" s="142" t="n">
        <f aca="false">((W269/1000+1)*0.0112372)/((W269/1000+1)*0.0112372+1)</f>
        <v>0.0109050624157837</v>
      </c>
      <c r="AA269" s="142" t="str">
        <f aca="false">IF(ISNUMBER(X269),((X269/1000+1)*0.0112372)/((X269/1000+1)*0.0112372+1),"")</f>
        <v/>
      </c>
      <c r="AB269" s="143" t="str">
        <f aca="false">IF(ISNUMBER(AA269),(Y269-Z269)/(AA269-Z269),"")</f>
        <v/>
      </c>
      <c r="AC269" s="143" t="str">
        <f aca="false">IF(ISNUMBER(AB269),1-AB269,"")</f>
        <v/>
      </c>
      <c r="AD269" s="144" t="str">
        <f aca="false">IF(ISNUMBER(AB269),AB269*T269,"")</f>
        <v/>
      </c>
      <c r="AE269" s="144" t="n">
        <f aca="false">IF(ISNUMBER(AC269),AC269*T269,T269)</f>
        <v>0.287590091450913</v>
      </c>
      <c r="AF269" s="102"/>
      <c r="AG269" s="145" t="str">
        <f aca="false">IF(ISNUMBER(AD269),U269*AB269,"")</f>
        <v/>
      </c>
      <c r="AH269" s="146" t="n">
        <f aca="false">IF(ISNUMBER(AC269),AC269*U269,U269)</f>
        <v>13.8043243896438</v>
      </c>
      <c r="AI269" s="102"/>
      <c r="AJ269" s="103" t="s">
        <v>379</v>
      </c>
      <c r="AK269" s="136"/>
      <c r="AL269" s="102"/>
      <c r="AM269" s="102"/>
      <c r="AN269" s="147" t="s">
        <v>458</v>
      </c>
    </row>
    <row r="270" customFormat="false" ht="15" hidden="false" customHeight="false" outlineLevel="0" collapsed="false">
      <c r="A270" s="115" t="s">
        <v>318</v>
      </c>
      <c r="B270" s="0" t="s">
        <v>319</v>
      </c>
      <c r="C270" s="92" t="n">
        <f aca="false">C269</f>
        <v>2</v>
      </c>
      <c r="D270" s="90" t="n">
        <f aca="false">D269</f>
        <v>3</v>
      </c>
      <c r="E270" s="92" t="str">
        <f aca="false">E222</f>
        <v>PJ</v>
      </c>
      <c r="F270" s="92" t="n">
        <f aca="false">F222</f>
        <v>2</v>
      </c>
      <c r="G270" s="130" t="s">
        <v>321</v>
      </c>
      <c r="H270" s="130" t="s">
        <v>322</v>
      </c>
      <c r="I270" s="130" t="s">
        <v>322</v>
      </c>
      <c r="J270" s="131" t="n">
        <v>41848</v>
      </c>
      <c r="K270" s="108" t="s">
        <v>484</v>
      </c>
      <c r="L270" s="131" t="n">
        <v>41850</v>
      </c>
      <c r="M270" s="132" t="s">
        <v>485</v>
      </c>
      <c r="N270" s="134" t="n">
        <v>46.15</v>
      </c>
      <c r="O270" s="134" t="n">
        <v>40</v>
      </c>
      <c r="P270" s="135" t="n">
        <v>0.04875</v>
      </c>
      <c r="Q270" s="134" t="n">
        <v>491.409673269231</v>
      </c>
      <c r="R270" s="134" t="n">
        <v>3175.04754615385</v>
      </c>
      <c r="S270" s="136" t="n">
        <f aca="false">R270-Q270</f>
        <v>2683.63787288462</v>
      </c>
      <c r="T270" s="137" t="n">
        <f aca="false">((S270/1000000)*(0.473-P270))*0.8/(0.08206*296)*1000000/(O270*N270)*12</f>
        <v>0.243759794948454</v>
      </c>
      <c r="U270" s="138" t="n">
        <f aca="false">IF(N270&lt;=48,T270* 48,T270* 72)</f>
        <v>11.7004701575258</v>
      </c>
      <c r="V270" s="139" t="n">
        <v>-11.2441385809726</v>
      </c>
      <c r="W270" s="150" t="n">
        <f aca="false">W222</f>
        <v>-18.8575504316435</v>
      </c>
      <c r="X270" s="141" t="s">
        <v>106</v>
      </c>
      <c r="Y270" s="142" t="n">
        <f aca="false">((V270/1000+1)*0.0112372)/((V270/1000+1)*0.0112372+1)</f>
        <v>0.0109887530085183</v>
      </c>
      <c r="Z270" s="142" t="n">
        <f aca="false">((W270/1000+1)*0.0112372)/((W270/1000+1)*0.0112372+1)</f>
        <v>0.0109050624157837</v>
      </c>
      <c r="AA270" s="142" t="str">
        <f aca="false">IF(ISNUMBER(X270),((X270/1000+1)*0.0112372)/((X270/1000+1)*0.0112372+1),"")</f>
        <v/>
      </c>
      <c r="AB270" s="143" t="str">
        <f aca="false">IF(ISNUMBER(AA270),(Y270-Z270)/(AA270-Z270),"")</f>
        <v/>
      </c>
      <c r="AC270" s="143" t="str">
        <f aca="false">IF(ISNUMBER(AB270),1-AB270,"")</f>
        <v/>
      </c>
      <c r="AD270" s="144" t="str">
        <f aca="false">IF(ISNUMBER(AB270),AB270*T270,"")</f>
        <v/>
      </c>
      <c r="AE270" s="144" t="n">
        <f aca="false">IF(ISNUMBER(AC270),AC270*T270,T270)</f>
        <v>0.243759794948454</v>
      </c>
      <c r="AF270" s="102"/>
      <c r="AG270" s="145" t="str">
        <f aca="false">IF(ISNUMBER(AD270),U270*AB270,"")</f>
        <v/>
      </c>
      <c r="AH270" s="146" t="n">
        <f aca="false">IF(ISNUMBER(AC270),AC270*U270,U270)</f>
        <v>11.7004701575258</v>
      </c>
      <c r="AI270" s="102"/>
      <c r="AJ270" s="103" t="s">
        <v>381</v>
      </c>
      <c r="AK270" s="136"/>
      <c r="AL270" s="102"/>
      <c r="AM270" s="102"/>
      <c r="AN270" s="147" t="s">
        <v>459</v>
      </c>
    </row>
    <row r="271" customFormat="false" ht="15" hidden="false" customHeight="false" outlineLevel="0" collapsed="false">
      <c r="A271" s="115" t="s">
        <v>318</v>
      </c>
      <c r="B271" s="0" t="s">
        <v>319</v>
      </c>
      <c r="C271" s="92" t="n">
        <f aca="false">C270</f>
        <v>2</v>
      </c>
      <c r="D271" s="90" t="n">
        <f aca="false">D270</f>
        <v>3</v>
      </c>
      <c r="E271" s="92" t="str">
        <f aca="false">E223</f>
        <v>PJ</v>
      </c>
      <c r="F271" s="92" t="n">
        <f aca="false">F223</f>
        <v>3</v>
      </c>
      <c r="G271" s="130" t="s">
        <v>321</v>
      </c>
      <c r="H271" s="130" t="s">
        <v>322</v>
      </c>
      <c r="I271" s="130" t="s">
        <v>322</v>
      </c>
      <c r="J271" s="131" t="n">
        <v>41848</v>
      </c>
      <c r="K271" s="108" t="s">
        <v>484</v>
      </c>
      <c r="L271" s="131" t="n">
        <v>41850</v>
      </c>
      <c r="M271" s="132" t="s">
        <v>485</v>
      </c>
      <c r="N271" s="134" t="n">
        <v>46.15</v>
      </c>
      <c r="O271" s="134" t="n">
        <v>40</v>
      </c>
      <c r="P271" s="135" t="n">
        <v>0.04875</v>
      </c>
      <c r="Q271" s="134" t="n">
        <v>491.409673269231</v>
      </c>
      <c r="R271" s="134" t="n">
        <v>3133.36569615385</v>
      </c>
      <c r="S271" s="136" t="n">
        <f aca="false">R271-Q271</f>
        <v>2641.95602288462</v>
      </c>
      <c r="T271" s="137" t="n">
        <f aca="false">((S271/1000000)*(0.473-P271))*0.8/(0.08206*296)*1000000/(O271*N271)*12</f>
        <v>0.239973755366985</v>
      </c>
      <c r="U271" s="138" t="n">
        <f aca="false">IF(N271&lt;=48,T271* 48,T271* 72)</f>
        <v>11.5187402576153</v>
      </c>
      <c r="V271" s="139" t="n">
        <v>-12.0019715639199</v>
      </c>
      <c r="W271" s="150" t="n">
        <f aca="false">W223</f>
        <v>-18.8575504316435</v>
      </c>
      <c r="X271" s="141" t="s">
        <v>106</v>
      </c>
      <c r="Y271" s="142" t="n">
        <f aca="false">((V271/1000+1)*0.0112372)/((V271/1000+1)*0.0112372+1)</f>
        <v>0.0109804231479455</v>
      </c>
      <c r="Z271" s="142" t="n">
        <f aca="false">((W271/1000+1)*0.0112372)/((W271/1000+1)*0.0112372+1)</f>
        <v>0.0109050624157837</v>
      </c>
      <c r="AA271" s="142" t="str">
        <f aca="false">IF(ISNUMBER(X271),((X271/1000+1)*0.0112372)/((X271/1000+1)*0.0112372+1),"")</f>
        <v/>
      </c>
      <c r="AB271" s="143" t="str">
        <f aca="false">IF(ISNUMBER(AA271),(Y271-Z271)/(AA271-Z271),"")</f>
        <v/>
      </c>
      <c r="AC271" s="143" t="str">
        <f aca="false">IF(ISNUMBER(AB271),1-AB271,"")</f>
        <v/>
      </c>
      <c r="AD271" s="144" t="str">
        <f aca="false">IF(ISNUMBER(AB271),AB271*T271,"")</f>
        <v/>
      </c>
      <c r="AE271" s="144" t="n">
        <f aca="false">IF(ISNUMBER(AC271),AC271*T271,T271)</f>
        <v>0.239973755366985</v>
      </c>
      <c r="AF271" s="102"/>
      <c r="AG271" s="145" t="str">
        <f aca="false">IF(ISNUMBER(AD271),U271*AB271,"")</f>
        <v/>
      </c>
      <c r="AH271" s="146" t="n">
        <f aca="false">IF(ISNUMBER(AC271),AC271*U271,U271)</f>
        <v>11.5187402576153</v>
      </c>
      <c r="AI271" s="102"/>
      <c r="AJ271" s="103" t="s">
        <v>383</v>
      </c>
      <c r="AK271" s="136"/>
      <c r="AL271" s="102"/>
      <c r="AM271" s="102"/>
      <c r="AN271" s="147" t="s">
        <v>460</v>
      </c>
    </row>
    <row r="272" customFormat="false" ht="15" hidden="false" customHeight="false" outlineLevel="0" collapsed="false">
      <c r="A272" s="115" t="s">
        <v>318</v>
      </c>
      <c r="B272" s="0" t="s">
        <v>319</v>
      </c>
      <c r="C272" s="92" t="n">
        <f aca="false">C271</f>
        <v>2</v>
      </c>
      <c r="D272" s="90" t="n">
        <f aca="false">D271</f>
        <v>3</v>
      </c>
      <c r="E272" s="92" t="str">
        <f aca="false">E224</f>
        <v>PJ</v>
      </c>
      <c r="F272" s="92" t="n">
        <f aca="false">F224</f>
        <v>4</v>
      </c>
      <c r="G272" s="130" t="s">
        <v>321</v>
      </c>
      <c r="H272" s="130" t="s">
        <v>322</v>
      </c>
      <c r="I272" s="130" t="s">
        <v>322</v>
      </c>
      <c r="J272" s="131" t="n">
        <v>41848</v>
      </c>
      <c r="K272" s="108" t="s">
        <v>484</v>
      </c>
      <c r="L272" s="131" t="n">
        <v>41850</v>
      </c>
      <c r="M272" s="132" t="s">
        <v>485</v>
      </c>
      <c r="N272" s="134" t="n">
        <v>46.15</v>
      </c>
      <c r="O272" s="134" t="n">
        <v>40</v>
      </c>
      <c r="P272" s="135" t="n">
        <v>0.04875</v>
      </c>
      <c r="Q272" s="134" t="n">
        <v>491.409673269231</v>
      </c>
      <c r="R272" s="134" t="n">
        <v>2910.68799615385</v>
      </c>
      <c r="S272" s="136" t="n">
        <f aca="false">R272-Q272</f>
        <v>2419.27832288462</v>
      </c>
      <c r="T272" s="137" t="n">
        <f aca="false">((S272/1000000)*(0.473-P272))*0.8/(0.08206*296)*1000000/(O272*N272)*12</f>
        <v>0.219747527737677</v>
      </c>
      <c r="U272" s="138" t="n">
        <f aca="false">IF(N272&lt;=48,T272* 48,T272* 72)</f>
        <v>10.5478813314085</v>
      </c>
      <c r="V272" s="139" t="n">
        <v>-7.58823286191607</v>
      </c>
      <c r="W272" s="150" t="n">
        <f aca="false">W224</f>
        <v>-18.8575504316435</v>
      </c>
      <c r="X272" s="141" t="s">
        <v>106</v>
      </c>
      <c r="Y272" s="142" t="n">
        <f aca="false">((V272/1000+1)*0.0112372)/((V272/1000+1)*0.0112372+1)</f>
        <v>0.0110289355973357</v>
      </c>
      <c r="Z272" s="142" t="n">
        <f aca="false">((W272/1000+1)*0.0112372)/((W272/1000+1)*0.0112372+1)</f>
        <v>0.0109050624157837</v>
      </c>
      <c r="AA272" s="142" t="str">
        <f aca="false">IF(ISNUMBER(X272),((X272/1000+1)*0.0112372)/((X272/1000+1)*0.0112372+1),"")</f>
        <v/>
      </c>
      <c r="AB272" s="143" t="str">
        <f aca="false">IF(ISNUMBER(AA272),(Y272-Z272)/(AA272-Z272),"")</f>
        <v/>
      </c>
      <c r="AC272" s="143" t="str">
        <f aca="false">IF(ISNUMBER(AB272),1-AB272,"")</f>
        <v/>
      </c>
      <c r="AD272" s="144" t="str">
        <f aca="false">IF(ISNUMBER(AB272),AB272*T272,"")</f>
        <v/>
      </c>
      <c r="AE272" s="144" t="n">
        <f aca="false">IF(ISNUMBER(AC272),AC272*T272,T272)</f>
        <v>0.219747527737677</v>
      </c>
      <c r="AF272" s="102"/>
      <c r="AG272" s="145" t="str">
        <f aca="false">IF(ISNUMBER(AD272),U272*AB272,"")</f>
        <v/>
      </c>
      <c r="AH272" s="146" t="n">
        <f aca="false">IF(ISNUMBER(AC272),AC272*U272,U272)</f>
        <v>10.5478813314085</v>
      </c>
      <c r="AI272" s="102"/>
      <c r="AJ272" s="103" t="s">
        <v>385</v>
      </c>
      <c r="AK272" s="136"/>
      <c r="AL272" s="102"/>
      <c r="AM272" s="102"/>
      <c r="AN272" s="147" t="s">
        <v>461</v>
      </c>
    </row>
    <row r="273" customFormat="false" ht="15" hidden="false" customHeight="false" outlineLevel="0" collapsed="false">
      <c r="A273" s="115" t="s">
        <v>318</v>
      </c>
      <c r="B273" s="0" t="s">
        <v>319</v>
      </c>
      <c r="C273" s="92" t="n">
        <f aca="false">C272</f>
        <v>2</v>
      </c>
      <c r="D273" s="90" t="n">
        <f aca="false">D272</f>
        <v>3</v>
      </c>
      <c r="E273" s="92" t="str">
        <f aca="false">E225</f>
        <v>PJ</v>
      </c>
      <c r="F273" s="92" t="n">
        <f aca="false">F225</f>
        <v>1</v>
      </c>
      <c r="G273" s="130" t="s">
        <v>333</v>
      </c>
      <c r="H273" s="130" t="s">
        <v>334</v>
      </c>
      <c r="I273" s="148" t="s">
        <v>335</v>
      </c>
      <c r="J273" s="131" t="n">
        <v>41848</v>
      </c>
      <c r="K273" s="108" t="s">
        <v>484</v>
      </c>
      <c r="L273" s="131" t="n">
        <v>41850</v>
      </c>
      <c r="M273" s="132" t="s">
        <v>485</v>
      </c>
      <c r="N273" s="134" t="n">
        <v>46.15</v>
      </c>
      <c r="O273" s="134" t="n">
        <v>40</v>
      </c>
      <c r="P273" s="135" t="n">
        <v>0.04875</v>
      </c>
      <c r="Q273" s="134" t="n">
        <v>491.409673269231</v>
      </c>
      <c r="R273" s="134" t="n">
        <v>5845.97861846154</v>
      </c>
      <c r="S273" s="136" t="n">
        <f aca="false">R273-Q273</f>
        <v>5354.56894519231</v>
      </c>
      <c r="T273" s="137" t="n">
        <f aca="false">((S273/1000000)*(0.473-P273))*0.8/(0.08206*296)*1000000/(O273*N273)*12</f>
        <v>0.486365407682394</v>
      </c>
      <c r="U273" s="138" t="n">
        <f aca="false">IF(N273&lt;=48,T273* 48,T273* 72)</f>
        <v>23.3455395687549</v>
      </c>
      <c r="V273" s="139" t="n">
        <v>592.807567622745</v>
      </c>
      <c r="W273" s="150" t="n">
        <f aca="false">W225</f>
        <v>-18.8575504316435</v>
      </c>
      <c r="X273" s="141" t="n">
        <v>1159</v>
      </c>
      <c r="Y273" s="142" t="n">
        <f aca="false">((V273/1000+1)*0.0112372)/((V273/1000+1)*0.0112372+1)</f>
        <v>0.0175839670962788</v>
      </c>
      <c r="Z273" s="142" t="n">
        <f aca="false">((W273/1000+1)*0.0112372)/((W273/1000+1)*0.0112372+1)</f>
        <v>0.0109050624157837</v>
      </c>
      <c r="AA273" s="142" t="n">
        <f aca="false">IF(ISNUMBER(X273),((X273/1000+1)*0.0112372)/((X273/1000+1)*0.0112372+1),"")</f>
        <v>0.0236864549961338</v>
      </c>
      <c r="AB273" s="143" t="n">
        <f aca="false">IF(ISNUMBER(AA273),(Y273-Y269)/(AA273-Y269),"")</f>
        <v>0.521041672557391</v>
      </c>
      <c r="AC273" s="143" t="n">
        <f aca="false">IF(ISNUMBER(AB273),1-AB273,"")</f>
        <v>0.478958327442609</v>
      </c>
      <c r="AD273" s="144" t="n">
        <f aca="false">IF(ISNUMBER(AB273),AB273*T273,"")</f>
        <v>0.253416645492892</v>
      </c>
      <c r="AE273" s="144" t="n">
        <f aca="false">IF(ISNUMBER(AC273),AC273*T273,T273)</f>
        <v>0.232948762189502</v>
      </c>
      <c r="AF273" s="149" t="n">
        <f aca="false">IF(ISNUMBER(AD273),AE273-AE269,"")</f>
        <v>-0.054641329261411</v>
      </c>
      <c r="AG273" s="145" t="n">
        <f aca="false">IF(ISNUMBER(AD273),U273*AB273,"")</f>
        <v>12.1639989836588</v>
      </c>
      <c r="AH273" s="146" t="n">
        <f aca="false">IF(ISNUMBER(AC273),AC273*U273,U273)</f>
        <v>11.1815405850961</v>
      </c>
      <c r="AI273" s="145" t="n">
        <f aca="false">AH273-AH269</f>
        <v>-2.62278380454773</v>
      </c>
      <c r="AJ273" s="103" t="s">
        <v>387</v>
      </c>
      <c r="AK273" s="136"/>
      <c r="AL273" s="102"/>
      <c r="AM273" s="102"/>
      <c r="AN273" s="147" t="s">
        <v>462</v>
      </c>
    </row>
    <row r="274" customFormat="false" ht="15" hidden="false" customHeight="false" outlineLevel="0" collapsed="false">
      <c r="A274" s="115" t="s">
        <v>318</v>
      </c>
      <c r="B274" s="0" t="s">
        <v>319</v>
      </c>
      <c r="C274" s="92" t="n">
        <f aca="false">C273</f>
        <v>2</v>
      </c>
      <c r="D274" s="90" t="n">
        <f aca="false">D273</f>
        <v>3</v>
      </c>
      <c r="E274" s="92" t="str">
        <f aca="false">E226</f>
        <v>PJ</v>
      </c>
      <c r="F274" s="92" t="n">
        <f aca="false">F226</f>
        <v>2</v>
      </c>
      <c r="G274" s="130" t="s">
        <v>333</v>
      </c>
      <c r="H274" s="130" t="s">
        <v>334</v>
      </c>
      <c r="I274" s="148" t="s">
        <v>335</v>
      </c>
      <c r="J274" s="131" t="n">
        <v>41848</v>
      </c>
      <c r="K274" s="108" t="s">
        <v>484</v>
      </c>
      <c r="L274" s="131" t="n">
        <v>41850</v>
      </c>
      <c r="M274" s="132" t="s">
        <v>485</v>
      </c>
      <c r="N274" s="134" t="n">
        <v>46.15</v>
      </c>
      <c r="O274" s="134" t="n">
        <v>40</v>
      </c>
      <c r="P274" s="135" t="n">
        <v>0.04875</v>
      </c>
      <c r="Q274" s="134" t="n">
        <v>491.409673269231</v>
      </c>
      <c r="R274" s="134" t="n">
        <v>6319.27583846154</v>
      </c>
      <c r="S274" s="136" t="n">
        <f aca="false">R274-Q274</f>
        <v>5827.86616519231</v>
      </c>
      <c r="T274" s="137" t="n">
        <f aca="false">((S274/1000000)*(0.473-P274))*0.8/(0.08206*296)*1000000/(O274*N274)*12</f>
        <v>0.529355870167133</v>
      </c>
      <c r="U274" s="138" t="n">
        <f aca="false">IF(N274&lt;=48,T274* 48,T274* 72)</f>
        <v>25.4090817680224</v>
      </c>
      <c r="V274" s="139" t="n">
        <v>537.589030408061</v>
      </c>
      <c r="W274" s="150" t="n">
        <f aca="false">W226</f>
        <v>-18.8575504316435</v>
      </c>
      <c r="X274" s="141" t="n">
        <v>1159</v>
      </c>
      <c r="Y274" s="142" t="n">
        <f aca="false">((V274/1000+1)*0.0112372)/((V274/1000+1)*0.0112372+1)</f>
        <v>0.0169847299683995</v>
      </c>
      <c r="Z274" s="142" t="n">
        <f aca="false">((W274/1000+1)*0.0112372)/((W274/1000+1)*0.0112372+1)</f>
        <v>0.0109050624157837</v>
      </c>
      <c r="AA274" s="142" t="n">
        <f aca="false">IF(ISNUMBER(X274),((X274/1000+1)*0.0112372)/((X274/1000+1)*0.0112372+1),"")</f>
        <v>0.0236864549961338</v>
      </c>
      <c r="AB274" s="143" t="n">
        <f aca="false">IF(ISNUMBER(AA274),(Y274-Y270)/(AA274-Y270),"")</f>
        <v>0.47220961444278</v>
      </c>
      <c r="AC274" s="143" t="n">
        <f aca="false">IF(ISNUMBER(AB274),1-AB274,"")</f>
        <v>0.52779038555722</v>
      </c>
      <c r="AD274" s="144" t="n">
        <f aca="false">IF(ISNUMBER(AB274),AB274*T274,"")</f>
        <v>0.249966931354644</v>
      </c>
      <c r="AE274" s="144" t="n">
        <f aca="false">IF(ISNUMBER(AC274),AC274*T274,T274)</f>
        <v>0.279388938812489</v>
      </c>
      <c r="AF274" s="149" t="n">
        <f aca="false">IF(ISNUMBER(AD274),AE274-AE270,"")</f>
        <v>0.0356291438640349</v>
      </c>
      <c r="AG274" s="145" t="n">
        <f aca="false">IF(ISNUMBER(AD274),U274*AB274,"")</f>
        <v>11.9984127050229</v>
      </c>
      <c r="AH274" s="146" t="n">
        <f aca="false">IF(ISNUMBER(AC274),AC274*U274,U274)</f>
        <v>13.4106690629995</v>
      </c>
      <c r="AI274" s="145" t="n">
        <f aca="false">AH274-AH270</f>
        <v>1.71019890547367</v>
      </c>
      <c r="AJ274" s="103" t="s">
        <v>389</v>
      </c>
      <c r="AK274" s="136"/>
      <c r="AL274" s="102"/>
      <c r="AM274" s="102"/>
      <c r="AN274" s="147" t="s">
        <v>463</v>
      </c>
    </row>
    <row r="275" customFormat="false" ht="15" hidden="false" customHeight="false" outlineLevel="0" collapsed="false">
      <c r="A275" s="115" t="s">
        <v>318</v>
      </c>
      <c r="B275" s="0" t="s">
        <v>319</v>
      </c>
      <c r="C275" s="92" t="n">
        <f aca="false">C274</f>
        <v>2</v>
      </c>
      <c r="D275" s="90" t="n">
        <f aca="false">D274</f>
        <v>3</v>
      </c>
      <c r="E275" s="92" t="str">
        <f aca="false">E227</f>
        <v>PJ</v>
      </c>
      <c r="F275" s="92" t="n">
        <f aca="false">F227</f>
        <v>3</v>
      </c>
      <c r="G275" s="130" t="s">
        <v>333</v>
      </c>
      <c r="H275" s="130" t="s">
        <v>334</v>
      </c>
      <c r="I275" s="148" t="s">
        <v>335</v>
      </c>
      <c r="J275" s="131" t="n">
        <v>41848</v>
      </c>
      <c r="K275" s="108" t="s">
        <v>484</v>
      </c>
      <c r="L275" s="131" t="n">
        <v>41850</v>
      </c>
      <c r="M275" s="132" t="s">
        <v>485</v>
      </c>
      <c r="N275" s="134" t="n">
        <v>46.15</v>
      </c>
      <c r="O275" s="134" t="n">
        <v>40</v>
      </c>
      <c r="P275" s="135" t="n">
        <v>0.04875</v>
      </c>
      <c r="Q275" s="134" t="n">
        <v>491.409673269231</v>
      </c>
      <c r="R275" s="134" t="n">
        <v>6052.24137846154</v>
      </c>
      <c r="S275" s="136" t="n">
        <f aca="false">R275-Q275</f>
        <v>5560.83170519231</v>
      </c>
      <c r="T275" s="137" t="n">
        <f aca="false">((S275/1000000)*(0.473-P275))*0.8/(0.08206*296)*1000000/(O275*N275)*12</f>
        <v>0.505100635930256</v>
      </c>
      <c r="U275" s="138" t="n">
        <f aca="false">IF(N275&lt;=48,T275* 48,T275* 72)</f>
        <v>24.2448305246523</v>
      </c>
      <c r="V275" s="139" t="n">
        <v>584.603460073811</v>
      </c>
      <c r="W275" s="150" t="n">
        <f aca="false">W227</f>
        <v>-18.8575504316435</v>
      </c>
      <c r="X275" s="141" t="n">
        <v>1159</v>
      </c>
      <c r="Y275" s="142" t="n">
        <f aca="false">((V275/1000+1)*0.0112372)/((V275/1000+1)*0.0112372+1)</f>
        <v>0.0174949815083167</v>
      </c>
      <c r="Z275" s="142" t="n">
        <f aca="false">((W275/1000+1)*0.0112372)/((W275/1000+1)*0.0112372+1)</f>
        <v>0.0109050624157837</v>
      </c>
      <c r="AA275" s="142" t="n">
        <f aca="false">IF(ISNUMBER(X275),((X275/1000+1)*0.0112372)/((X275/1000+1)*0.0112372+1),"")</f>
        <v>0.0236864549961338</v>
      </c>
      <c r="AB275" s="143" t="n">
        <f aca="false">IF(ISNUMBER(AA275),(Y275-Y271)/(AA275-Y271),"")</f>
        <v>0.51271383845147</v>
      </c>
      <c r="AC275" s="143" t="n">
        <f aca="false">IF(ISNUMBER(AB275),1-AB275,"")</f>
        <v>0.48728616154853</v>
      </c>
      <c r="AD275" s="144" t="n">
        <f aca="false">IF(ISNUMBER(AB275),AB275*T275,"")</f>
        <v>0.25897208585208</v>
      </c>
      <c r="AE275" s="144" t="n">
        <f aca="false">IF(ISNUMBER(AC275),AC275*T275,T275)</f>
        <v>0.246128550078176</v>
      </c>
      <c r="AF275" s="149" t="n">
        <f aca="false">IF(ISNUMBER(AD275),AE275-AE271,"")</f>
        <v>0.00615479471119179</v>
      </c>
      <c r="AG275" s="145" t="n">
        <f aca="false">IF(ISNUMBER(AD275),U275*AB275,"")</f>
        <v>12.4306601208998</v>
      </c>
      <c r="AH275" s="146" t="n">
        <f aca="false">IF(ISNUMBER(AC275),AC275*U275,U275)</f>
        <v>11.8141704037525</v>
      </c>
      <c r="AI275" s="145" t="n">
        <f aca="false">AH275-AH271</f>
        <v>0.295430146137205</v>
      </c>
      <c r="AJ275" s="103" t="s">
        <v>391</v>
      </c>
      <c r="AK275" s="136"/>
      <c r="AL275" s="102"/>
      <c r="AM275" s="102"/>
      <c r="AN275" s="147" t="s">
        <v>464</v>
      </c>
    </row>
    <row r="276" customFormat="false" ht="15" hidden="false" customHeight="false" outlineLevel="0" collapsed="false">
      <c r="A276" s="115" t="s">
        <v>318</v>
      </c>
      <c r="B276" s="0" t="s">
        <v>319</v>
      </c>
      <c r="C276" s="92" t="n">
        <f aca="false">C275</f>
        <v>2</v>
      </c>
      <c r="D276" s="90" t="n">
        <f aca="false">D275</f>
        <v>3</v>
      </c>
      <c r="E276" s="92" t="str">
        <f aca="false">E228</f>
        <v>PJ</v>
      </c>
      <c r="F276" s="92" t="n">
        <f aca="false">F228</f>
        <v>4</v>
      </c>
      <c r="G276" s="130" t="s">
        <v>333</v>
      </c>
      <c r="H276" s="130" t="s">
        <v>334</v>
      </c>
      <c r="I276" s="148" t="s">
        <v>335</v>
      </c>
      <c r="J276" s="131" t="n">
        <v>41848</v>
      </c>
      <c r="K276" s="108" t="s">
        <v>484</v>
      </c>
      <c r="L276" s="131" t="n">
        <v>41850</v>
      </c>
      <c r="M276" s="132" t="s">
        <v>485</v>
      </c>
      <c r="N276" s="134" t="n">
        <v>46.15</v>
      </c>
      <c r="O276" s="134" t="n">
        <v>40</v>
      </c>
      <c r="P276" s="135" t="n">
        <v>0.04875</v>
      </c>
      <c r="Q276" s="134" t="n">
        <v>491.409673269231</v>
      </c>
      <c r="R276" s="134" t="n">
        <v>6612.78509846154</v>
      </c>
      <c r="S276" s="136" t="n">
        <f aca="false">R276-Q276</f>
        <v>6121.37542519231</v>
      </c>
      <c r="T276" s="137" t="n">
        <f aca="false">((S276/1000000)*(0.473-P276))*0.8/(0.08206*296)*1000000/(O276*N276)*12</f>
        <v>0.556015859488334</v>
      </c>
      <c r="U276" s="138" t="n">
        <f aca="false">IF(N276&lt;=48,T276* 48,T276* 72)</f>
        <v>26.68876125544</v>
      </c>
      <c r="V276" s="139" t="n">
        <v>535.298552986194</v>
      </c>
      <c r="W276" s="150" t="n">
        <f aca="false">W228</f>
        <v>-18.8575504316435</v>
      </c>
      <c r="X276" s="141" t="n">
        <v>1159</v>
      </c>
      <c r="Y276" s="142" t="n">
        <f aca="false">((V276/1000+1)*0.0112372)/((V276/1000+1)*0.0112372+1)</f>
        <v>0.0169598576858674</v>
      </c>
      <c r="Z276" s="142" t="n">
        <f aca="false">((W276/1000+1)*0.0112372)/((W276/1000+1)*0.0112372+1)</f>
        <v>0.0109050624157837</v>
      </c>
      <c r="AA276" s="142" t="n">
        <f aca="false">IF(ISNUMBER(X276),((X276/1000+1)*0.0112372)/((X276/1000+1)*0.0112372+1),"")</f>
        <v>0.0236864549961338</v>
      </c>
      <c r="AB276" s="143" t="n">
        <f aca="false">IF(ISNUMBER(AA276),(Y276-Y272)/(AA276-Y272),"")</f>
        <v>0.468569069631042</v>
      </c>
      <c r="AC276" s="143" t="n">
        <f aca="false">IF(ISNUMBER(AB276),1-AB276,"")</f>
        <v>0.531430930368957</v>
      </c>
      <c r="AD276" s="144" t="n">
        <f aca="false">IF(ISNUMBER(AB276),AB276*T276,"")</f>
        <v>0.260531833980553</v>
      </c>
      <c r="AE276" s="144" t="n">
        <f aca="false">IF(ISNUMBER(AC276),AC276*T276,T276)</f>
        <v>0.295484025507781</v>
      </c>
      <c r="AF276" s="149" t="n">
        <f aca="false">IF(ISNUMBER(AD276),AE276-AE272,"")</f>
        <v>0.0757364977701032</v>
      </c>
      <c r="AG276" s="145" t="n">
        <f aca="false">IF(ISNUMBER(AD276),U276*AB276,"")</f>
        <v>12.5055280310665</v>
      </c>
      <c r="AH276" s="146" t="n">
        <f aca="false">IF(ISNUMBER(AC276),AC276*U276,U276)</f>
        <v>14.1832332243735</v>
      </c>
      <c r="AI276" s="145" t="n">
        <f aca="false">AH276-AH272</f>
        <v>3.63535189296495</v>
      </c>
      <c r="AJ276" s="103" t="s">
        <v>393</v>
      </c>
      <c r="AK276" s="136"/>
      <c r="AL276" s="102"/>
      <c r="AM276" s="102"/>
      <c r="AN276" s="147" t="s">
        <v>465</v>
      </c>
    </row>
    <row r="277" customFormat="false" ht="15" hidden="false" customHeight="false" outlineLevel="0" collapsed="false">
      <c r="A277" s="115" t="s">
        <v>318</v>
      </c>
      <c r="B277" s="0" t="s">
        <v>319</v>
      </c>
      <c r="C277" s="92" t="n">
        <f aca="false">C276</f>
        <v>2</v>
      </c>
      <c r="D277" s="90" t="n">
        <f aca="false">D276</f>
        <v>3</v>
      </c>
      <c r="E277" s="92" t="str">
        <f aca="false">E229</f>
        <v>PJ</v>
      </c>
      <c r="F277" s="92" t="n">
        <f aca="false">F229</f>
        <v>1</v>
      </c>
      <c r="G277" s="130" t="s">
        <v>344</v>
      </c>
      <c r="H277" s="130" t="s">
        <v>334</v>
      </c>
      <c r="I277" s="130" t="n">
        <v>10</v>
      </c>
      <c r="J277" s="131" t="n">
        <v>41848</v>
      </c>
      <c r="K277" s="108" t="s">
        <v>484</v>
      </c>
      <c r="L277" s="131" t="n">
        <v>41850</v>
      </c>
      <c r="M277" s="132" t="s">
        <v>485</v>
      </c>
      <c r="N277" s="134" t="n">
        <v>46.15</v>
      </c>
      <c r="O277" s="134" t="n">
        <v>40</v>
      </c>
      <c r="P277" s="135" t="n">
        <v>0.04875</v>
      </c>
      <c r="Q277" s="134" t="n">
        <v>491.409673269231</v>
      </c>
      <c r="R277" s="134" t="n">
        <v>5071.71105846154</v>
      </c>
      <c r="S277" s="136" t="n">
        <f aca="false">R277-Q277</f>
        <v>4580.30138519231</v>
      </c>
      <c r="T277" s="137" t="n">
        <f aca="false">((S277/1000000)*(0.473-P277))*0.8/(0.08206*296)*1000000/(O277*N277)*12</f>
        <v>0.416037252170871</v>
      </c>
      <c r="U277" s="138" t="n">
        <f aca="false">IF(N277&lt;=48,T277* 48,T277* 72)</f>
        <v>19.9697881042018</v>
      </c>
      <c r="V277" s="139" t="n">
        <v>646.44095383416</v>
      </c>
      <c r="W277" s="150" t="n">
        <f aca="false">W229</f>
        <v>-18.8575504316435</v>
      </c>
      <c r="X277" s="141" t="n">
        <v>1159</v>
      </c>
      <c r="Y277" s="142" t="n">
        <f aca="false">((V277/1000+1)*0.0112372)/((V277/1000+1)*0.0112372+1)</f>
        <v>0.0181653029986375</v>
      </c>
      <c r="Z277" s="142" t="n">
        <f aca="false">((W277/1000+1)*0.0112372)/((W277/1000+1)*0.0112372+1)</f>
        <v>0.0109050624157837</v>
      </c>
      <c r="AA277" s="142" t="n">
        <f aca="false">IF(ISNUMBER(X277),((X277/1000+1)*0.0112372)/((X277/1000+1)*0.0112372+1),"")</f>
        <v>0.0236864549961338</v>
      </c>
      <c r="AB277" s="143" t="n">
        <f aca="false">IF(ISNUMBER(AA277),(Y277-Y269)/(AA277-Y269),"")</f>
        <v>0.566668255689605</v>
      </c>
      <c r="AC277" s="143" t="n">
        <f aca="false">IF(ISNUMBER(AB277),1-AB277,"")</f>
        <v>0.433331744310395</v>
      </c>
      <c r="AD277" s="144" t="n">
        <f aca="false">IF(ISNUMBER(AB277),AB277*T277,"")</f>
        <v>0.235755103989564</v>
      </c>
      <c r="AE277" s="144" t="n">
        <f aca="false">IF(ISNUMBER(AC277),AC277*T277,T277)</f>
        <v>0.180282148181307</v>
      </c>
      <c r="AF277" s="149" t="n">
        <f aca="false">IF(ISNUMBER(AD277),AE277-AE269,"")</f>
        <v>-0.107307943269606</v>
      </c>
      <c r="AG277" s="145" t="n">
        <f aca="false">IF(ISNUMBER(AD277),U277*AB277,"")</f>
        <v>11.3162449914991</v>
      </c>
      <c r="AH277" s="146" t="n">
        <f aca="false">IF(ISNUMBER(AC277),AC277*U277,U277)</f>
        <v>8.65354311270275</v>
      </c>
      <c r="AI277" s="145" t="n">
        <f aca="false">AH277-AH269</f>
        <v>-5.15078127694108</v>
      </c>
      <c r="AJ277" s="103" t="s">
        <v>395</v>
      </c>
      <c r="AK277" s="136"/>
      <c r="AL277" s="102"/>
      <c r="AM277" s="102"/>
      <c r="AN277" s="147" t="s">
        <v>466</v>
      </c>
    </row>
    <row r="278" customFormat="false" ht="15" hidden="false" customHeight="false" outlineLevel="0" collapsed="false">
      <c r="A278" s="115" t="s">
        <v>318</v>
      </c>
      <c r="B278" s="0" t="s">
        <v>319</v>
      </c>
      <c r="C278" s="92" t="n">
        <f aca="false">C277</f>
        <v>2</v>
      </c>
      <c r="D278" s="90" t="n">
        <f aca="false">D277</f>
        <v>3</v>
      </c>
      <c r="E278" s="92" t="str">
        <f aca="false">E230</f>
        <v>PJ</v>
      </c>
      <c r="F278" s="92" t="n">
        <f aca="false">F230</f>
        <v>2</v>
      </c>
      <c r="G278" s="130" t="s">
        <v>344</v>
      </c>
      <c r="H278" s="130" t="s">
        <v>334</v>
      </c>
      <c r="I278" s="130" t="n">
        <v>10</v>
      </c>
      <c r="J278" s="131" t="n">
        <v>41848</v>
      </c>
      <c r="K278" s="108" t="s">
        <v>484</v>
      </c>
      <c r="L278" s="131" t="n">
        <v>41850</v>
      </c>
      <c r="M278" s="132" t="s">
        <v>485</v>
      </c>
      <c r="N278" s="134" t="n">
        <v>46.15</v>
      </c>
      <c r="O278" s="134" t="n">
        <v>40</v>
      </c>
      <c r="P278" s="135" t="n">
        <v>0.04875</v>
      </c>
      <c r="Q278" s="134" t="n">
        <v>491.409673269231</v>
      </c>
      <c r="R278" s="134" t="n">
        <v>5620.58179846154</v>
      </c>
      <c r="S278" s="136" t="n">
        <f aca="false">R278-Q278</f>
        <v>5129.17212519231</v>
      </c>
      <c r="T278" s="137" t="n">
        <f aca="false">((S278/1000000)*(0.473-P278))*0.8/(0.08206*296)*1000000/(O278*N278)*12</f>
        <v>0.465892197350861</v>
      </c>
      <c r="U278" s="138" t="n">
        <f aca="false">IF(N278&lt;=48,T278* 48,T278* 72)</f>
        <v>22.3628254728413</v>
      </c>
      <c r="V278" s="139" t="n">
        <v>546.159648446805</v>
      </c>
      <c r="W278" s="150" t="n">
        <f aca="false">W230</f>
        <v>-18.8575504316435</v>
      </c>
      <c r="X278" s="141" t="n">
        <v>1159</v>
      </c>
      <c r="Y278" s="142" t="n">
        <f aca="false">((V278/1000+1)*0.0112372)/((V278/1000+1)*0.0112372+1)</f>
        <v>0.0170777871007145</v>
      </c>
      <c r="Z278" s="142" t="n">
        <f aca="false">((W278/1000+1)*0.0112372)/((W278/1000+1)*0.0112372+1)</f>
        <v>0.0109050624157837</v>
      </c>
      <c r="AA278" s="142" t="n">
        <f aca="false">IF(ISNUMBER(X278),((X278/1000+1)*0.0112372)/((X278/1000+1)*0.0112372+1),"")</f>
        <v>0.0236864549961338</v>
      </c>
      <c r="AB278" s="143" t="n">
        <f aca="false">IF(ISNUMBER(AA278),(Y278-Y270)/(AA278-Y270),"")</f>
        <v>0.479538273786477</v>
      </c>
      <c r="AC278" s="143" t="n">
        <f aca="false">IF(ISNUMBER(AB278),1-AB278,"")</f>
        <v>0.520461726213523</v>
      </c>
      <c r="AD278" s="144" t="n">
        <f aca="false">IF(ISNUMBER(AB278),AB278*T278,"")</f>
        <v>0.22341314008822</v>
      </c>
      <c r="AE278" s="144" t="n">
        <f aca="false">IF(ISNUMBER(AC278),AC278*T278,T278)</f>
        <v>0.242479057262641</v>
      </c>
      <c r="AF278" s="149" t="n">
        <f aca="false">IF(ISNUMBER(AD278),AE278-AE270,"")</f>
        <v>-0.00128073768581358</v>
      </c>
      <c r="AG278" s="145" t="n">
        <f aca="false">IF(ISNUMBER(AD278),U278*AB278,"")</f>
        <v>10.7238307242346</v>
      </c>
      <c r="AH278" s="146" t="n">
        <f aca="false">IF(ISNUMBER(AC278),AC278*U278,U278)</f>
        <v>11.6389947486067</v>
      </c>
      <c r="AI278" s="145" t="n">
        <f aca="false">AH278-AH270</f>
        <v>-0.0614754089190512</v>
      </c>
      <c r="AJ278" s="103" t="s">
        <v>397</v>
      </c>
      <c r="AK278" s="136"/>
      <c r="AL278" s="102"/>
      <c r="AM278" s="102"/>
      <c r="AN278" s="147" t="s">
        <v>467</v>
      </c>
    </row>
    <row r="279" customFormat="false" ht="15" hidden="false" customHeight="false" outlineLevel="0" collapsed="false">
      <c r="A279" s="115" t="s">
        <v>318</v>
      </c>
      <c r="B279" s="0" t="s">
        <v>319</v>
      </c>
      <c r="C279" s="92" t="n">
        <f aca="false">C278</f>
        <v>2</v>
      </c>
      <c r="D279" s="90" t="n">
        <f aca="false">D278</f>
        <v>3</v>
      </c>
      <c r="E279" s="92" t="str">
        <f aca="false">E231</f>
        <v>PJ</v>
      </c>
      <c r="F279" s="92" t="n">
        <f aca="false">F231</f>
        <v>3</v>
      </c>
      <c r="G279" s="130" t="s">
        <v>344</v>
      </c>
      <c r="H279" s="130" t="s">
        <v>334</v>
      </c>
      <c r="I279" s="130" t="n">
        <v>10</v>
      </c>
      <c r="J279" s="131" t="n">
        <v>41848</v>
      </c>
      <c r="K279" s="108" t="s">
        <v>484</v>
      </c>
      <c r="L279" s="131" t="n">
        <v>41850</v>
      </c>
      <c r="M279" s="132" t="s">
        <v>485</v>
      </c>
      <c r="N279" s="134" t="n">
        <v>46.15</v>
      </c>
      <c r="O279" s="134" t="n">
        <v>40</v>
      </c>
      <c r="P279" s="135" t="n">
        <v>0.04875</v>
      </c>
      <c r="Q279" s="134" t="n">
        <v>491.409673269231</v>
      </c>
      <c r="R279" s="134" t="n">
        <v>5346.80829846154</v>
      </c>
      <c r="S279" s="136" t="n">
        <f aca="false">R279-Q279</f>
        <v>4855.39862519231</v>
      </c>
      <c r="T279" s="137" t="n">
        <f aca="false">((S279/1000000)*(0.473-P279))*0.8/(0.08206*296)*1000000/(O279*N279)*12</f>
        <v>0.441024843637974</v>
      </c>
      <c r="U279" s="138" t="n">
        <f aca="false">IF(N279&lt;=48,T279* 48,T279* 72)</f>
        <v>21.1691924946228</v>
      </c>
      <c r="V279" s="139" t="n">
        <v>587.056134681848</v>
      </c>
      <c r="W279" s="150" t="n">
        <f aca="false">W231</f>
        <v>-18.8575504316435</v>
      </c>
      <c r="X279" s="141" t="n">
        <v>1159</v>
      </c>
      <c r="Y279" s="142" t="n">
        <f aca="false">((V279/1000+1)*0.0112372)/((V279/1000+1)*0.0112372+1)</f>
        <v>0.0175215860535756</v>
      </c>
      <c r="Z279" s="142" t="n">
        <f aca="false">((W279/1000+1)*0.0112372)/((W279/1000+1)*0.0112372+1)</f>
        <v>0.0109050624157837</v>
      </c>
      <c r="AA279" s="142" t="n">
        <f aca="false">IF(ISNUMBER(X279),((X279/1000+1)*0.0112372)/((X279/1000+1)*0.0112372+1),"")</f>
        <v>0.0236864549961338</v>
      </c>
      <c r="AB279" s="143" t="n">
        <f aca="false">IF(ISNUMBER(AA279),(Y279-Y271)/(AA279-Y271),"")</f>
        <v>0.514807690062791</v>
      </c>
      <c r="AC279" s="143" t="n">
        <f aca="false">IF(ISNUMBER(AB279),1-AB279,"")</f>
        <v>0.485192309937209</v>
      </c>
      <c r="AD279" s="144" t="n">
        <f aca="false">IF(ISNUMBER(AB279),AB279*T279,"")</f>
        <v>0.227042981013569</v>
      </c>
      <c r="AE279" s="144" t="n">
        <f aca="false">IF(ISNUMBER(AC279),AC279*T279,T279)</f>
        <v>0.213981862624405</v>
      </c>
      <c r="AF279" s="149" t="n">
        <f aca="false">IF(ISNUMBER(AD279),AE279-AE271,"")</f>
        <v>-0.0259918927425795</v>
      </c>
      <c r="AG279" s="145" t="n">
        <f aca="false">IF(ISNUMBER(AD279),U279*AB279,"")</f>
        <v>10.8980630886513</v>
      </c>
      <c r="AH279" s="146" t="n">
        <f aca="false">IF(ISNUMBER(AC279),AC279*U279,U279)</f>
        <v>10.2711294059714</v>
      </c>
      <c r="AI279" s="145" t="n">
        <f aca="false">AH279-AH271</f>
        <v>-1.24761085164382</v>
      </c>
      <c r="AJ279" s="103" t="s">
        <v>399</v>
      </c>
      <c r="AK279" s="136"/>
      <c r="AL279" s="102"/>
      <c r="AM279" s="102"/>
      <c r="AN279" s="147" t="s">
        <v>468</v>
      </c>
    </row>
    <row r="280" customFormat="false" ht="15" hidden="false" customHeight="false" outlineLevel="0" collapsed="false">
      <c r="A280" s="115" t="s">
        <v>318</v>
      </c>
      <c r="B280" s="0" t="s">
        <v>319</v>
      </c>
      <c r="C280" s="92" t="n">
        <f aca="false">C279</f>
        <v>2</v>
      </c>
      <c r="D280" s="90" t="n">
        <f aca="false">D279</f>
        <v>3</v>
      </c>
      <c r="E280" s="92" t="str">
        <f aca="false">E232</f>
        <v>PJ</v>
      </c>
      <c r="F280" s="92" t="n">
        <f aca="false">F232</f>
        <v>4</v>
      </c>
      <c r="G280" s="130" t="s">
        <v>344</v>
      </c>
      <c r="H280" s="130" t="s">
        <v>334</v>
      </c>
      <c r="I280" s="130" t="n">
        <v>10</v>
      </c>
      <c r="J280" s="131" t="n">
        <v>41848</v>
      </c>
      <c r="K280" s="108" t="s">
        <v>484</v>
      </c>
      <c r="L280" s="131" t="n">
        <v>41850</v>
      </c>
      <c r="M280" s="132" t="s">
        <v>485</v>
      </c>
      <c r="N280" s="134" t="n">
        <v>46.15</v>
      </c>
      <c r="O280" s="134" t="n">
        <v>40</v>
      </c>
      <c r="P280" s="135" t="n">
        <v>0.04875</v>
      </c>
      <c r="Q280" s="134" t="n">
        <v>491.409673269231</v>
      </c>
      <c r="R280" s="134" t="n">
        <v>5757.16769846154</v>
      </c>
      <c r="S280" s="136" t="n">
        <f aca="false">R280-Q280</f>
        <v>5265.75802519231</v>
      </c>
      <c r="T280" s="137" t="n">
        <f aca="false">((S280/1000000)*(0.473-P280))*0.8/(0.08206*296)*1000000/(O280*N280)*12</f>
        <v>0.478298547444982</v>
      </c>
      <c r="U280" s="138" t="n">
        <f aca="false">IF(N280&lt;=48,T280* 48,T280* 72)</f>
        <v>22.9583302773592</v>
      </c>
      <c r="V280" s="139" t="n">
        <v>554.172447972497</v>
      </c>
      <c r="W280" s="150" t="n">
        <f aca="false">W232</f>
        <v>-18.8575504316435</v>
      </c>
      <c r="X280" s="141" t="n">
        <v>1159</v>
      </c>
      <c r="Y280" s="142" t="n">
        <f aca="false">((V280/1000+1)*0.0112372)/((V280/1000+1)*0.0112372+1)</f>
        <v>0.0171647716769703</v>
      </c>
      <c r="Z280" s="142" t="n">
        <f aca="false">((W280/1000+1)*0.0112372)/((W280/1000+1)*0.0112372+1)</f>
        <v>0.0109050624157837</v>
      </c>
      <c r="AA280" s="142" t="n">
        <f aca="false">IF(ISNUMBER(X280),((X280/1000+1)*0.0112372)/((X280/1000+1)*0.0112372+1),"")</f>
        <v>0.0236864549961338</v>
      </c>
      <c r="AB280" s="143" t="n">
        <f aca="false">IF(ISNUMBER(AA280),(Y280-Y272)/(AA280-Y272),"")</f>
        <v>0.484758180992183</v>
      </c>
      <c r="AC280" s="143" t="n">
        <f aca="false">IF(ISNUMBER(AB280),1-AB280,"")</f>
        <v>0.515241819007817</v>
      </c>
      <c r="AD280" s="144" t="n">
        <f aca="false">IF(ISNUMBER(AB280),AB280*T280,"")</f>
        <v>0.231859133830633</v>
      </c>
      <c r="AE280" s="144" t="n">
        <f aca="false">IF(ISNUMBER(AC280),AC280*T280,T280)</f>
        <v>0.24643941361435</v>
      </c>
      <c r="AF280" s="149" t="n">
        <f aca="false">IF(ISNUMBER(AD280),AE280-AE272,"")</f>
        <v>0.0266918858766721</v>
      </c>
      <c r="AG280" s="145" t="n">
        <f aca="false">IF(ISNUMBER(AD280),U280*AB280,"")</f>
        <v>11.1292384238704</v>
      </c>
      <c r="AH280" s="146" t="n">
        <f aca="false">IF(ISNUMBER(AC280),AC280*U280,U280)</f>
        <v>11.8290918534888</v>
      </c>
      <c r="AI280" s="145" t="n">
        <f aca="false">AH280-AH272</f>
        <v>1.28121052208026</v>
      </c>
      <c r="AJ280" s="103" t="s">
        <v>401</v>
      </c>
      <c r="AK280" s="136"/>
      <c r="AL280" s="102"/>
      <c r="AM280" s="102"/>
      <c r="AN280" s="147" t="s">
        <v>469</v>
      </c>
    </row>
    <row r="281" customFormat="false" ht="15" hidden="false" customHeight="false" outlineLevel="0" collapsed="false">
      <c r="A281" s="115" t="s">
        <v>318</v>
      </c>
      <c r="B281" s="0" t="s">
        <v>319</v>
      </c>
      <c r="C281" s="92" t="n">
        <f aca="false">C280</f>
        <v>2</v>
      </c>
      <c r="D281" s="90" t="n">
        <f aca="false">D280</f>
        <v>3</v>
      </c>
      <c r="E281" s="92" t="str">
        <f aca="false">E233</f>
        <v>PP</v>
      </c>
      <c r="F281" s="92" t="n">
        <f aca="false">F233</f>
        <v>1</v>
      </c>
      <c r="G281" s="130" t="s">
        <v>321</v>
      </c>
      <c r="H281" s="130" t="s">
        <v>322</v>
      </c>
      <c r="I281" s="130" t="s">
        <v>322</v>
      </c>
      <c r="J281" s="131" t="n">
        <v>41848</v>
      </c>
      <c r="K281" s="108" t="s">
        <v>484</v>
      </c>
      <c r="L281" s="131" t="n">
        <v>41850</v>
      </c>
      <c r="M281" s="132" t="s">
        <v>485</v>
      </c>
      <c r="N281" s="134" t="n">
        <v>46.15</v>
      </c>
      <c r="O281" s="134" t="n">
        <v>40</v>
      </c>
      <c r="P281" s="135" t="n">
        <v>0.0481666666666667</v>
      </c>
      <c r="Q281" s="134" t="n">
        <v>491.409673269231</v>
      </c>
      <c r="R281" s="134" t="n">
        <v>4216.69535846154</v>
      </c>
      <c r="S281" s="136" t="n">
        <f aca="false">R281-Q281</f>
        <v>3725.28568519231</v>
      </c>
      <c r="T281" s="137" t="n">
        <f aca="false">((S281/1000000)*(0.473-P281))*0.8/(0.08206*296)*1000000/(O281*N281)*12</f>
        <v>0.338839850410279</v>
      </c>
      <c r="U281" s="138" t="n">
        <f aca="false">IF(N281&lt;=48,T281* 48,T281* 72)</f>
        <v>16.2643128196934</v>
      </c>
      <c r="V281" s="139" t="n">
        <v>-15.2717313221237</v>
      </c>
      <c r="W281" s="150" t="n">
        <f aca="false">W233</f>
        <v>-20.5015371074412</v>
      </c>
      <c r="X281" s="141" t="s">
        <v>106</v>
      </c>
      <c r="Y281" s="142" t="n">
        <f aca="false">((V281/1000+1)*0.0112372)/((V281/1000+1)*0.0112372+1)</f>
        <v>0.0109444813735528</v>
      </c>
      <c r="Z281" s="142" t="n">
        <f aca="false">((W281/1000+1)*0.0112372)/((W281/1000+1)*0.0112372+1)</f>
        <v>0.0108869889975928</v>
      </c>
      <c r="AA281" s="142" t="str">
        <f aca="false">IF(ISNUMBER(X281),((X281/1000+1)*0.0112372)/((X281/1000+1)*0.0112372+1),"")</f>
        <v/>
      </c>
      <c r="AB281" s="143" t="str">
        <f aca="false">IF(ISNUMBER(AA281),(Y281-Z281)/(AA281-Z281),"")</f>
        <v/>
      </c>
      <c r="AC281" s="143" t="str">
        <f aca="false">IF(ISNUMBER(AB281),1-AB281,"")</f>
        <v/>
      </c>
      <c r="AD281" s="144" t="str">
        <f aca="false">IF(ISNUMBER(AB281),AB281*T281,"")</f>
        <v/>
      </c>
      <c r="AE281" s="144" t="n">
        <f aca="false">IF(ISNUMBER(AC281),AC281*T281,T281)</f>
        <v>0.338839850410279</v>
      </c>
      <c r="AF281" s="102"/>
      <c r="AG281" s="145" t="str">
        <f aca="false">IF(ISNUMBER(AD281),U281*AB281,"")</f>
        <v/>
      </c>
      <c r="AH281" s="146" t="n">
        <f aca="false">IF(ISNUMBER(AC281),AC281*U281,U281)</f>
        <v>16.2643128196934</v>
      </c>
      <c r="AI281" s="102"/>
      <c r="AJ281" s="103" t="s">
        <v>404</v>
      </c>
      <c r="AK281" s="136"/>
      <c r="AL281" s="102"/>
      <c r="AM281" s="102"/>
      <c r="AN281" s="147" t="s">
        <v>470</v>
      </c>
    </row>
    <row r="282" customFormat="false" ht="15" hidden="false" customHeight="false" outlineLevel="0" collapsed="false">
      <c r="A282" s="115" t="s">
        <v>318</v>
      </c>
      <c r="B282" s="0" t="s">
        <v>319</v>
      </c>
      <c r="C282" s="92" t="n">
        <f aca="false">C281</f>
        <v>2</v>
      </c>
      <c r="D282" s="90" t="n">
        <f aca="false">D281</f>
        <v>3</v>
      </c>
      <c r="E282" s="92" t="str">
        <f aca="false">E234</f>
        <v>PP</v>
      </c>
      <c r="F282" s="92" t="n">
        <f aca="false">F234</f>
        <v>2</v>
      </c>
      <c r="G282" s="130" t="s">
        <v>321</v>
      </c>
      <c r="H282" s="130" t="s">
        <v>322</v>
      </c>
      <c r="I282" s="130" t="s">
        <v>322</v>
      </c>
      <c r="J282" s="131" t="n">
        <v>41848</v>
      </c>
      <c r="K282" s="108" t="s">
        <v>484</v>
      </c>
      <c r="L282" s="131" t="n">
        <v>41850</v>
      </c>
      <c r="M282" s="132" t="s">
        <v>485</v>
      </c>
      <c r="N282" s="134" t="n">
        <v>46.15</v>
      </c>
      <c r="O282" s="134" t="n">
        <v>40</v>
      </c>
      <c r="P282" s="135" t="n">
        <v>0.0481666666666667</v>
      </c>
      <c r="Q282" s="134" t="n">
        <v>491.409673269231</v>
      </c>
      <c r="R282" s="134" t="n">
        <v>4213.92753846154</v>
      </c>
      <c r="S282" s="136" t="n">
        <f aca="false">R282-Q282</f>
        <v>3722.51786519231</v>
      </c>
      <c r="T282" s="137" t="n">
        <f aca="false">((S282/1000000)*(0.473-P282))*0.8/(0.08206*296)*1000000/(O282*N282)*12</f>
        <v>0.338588098519547</v>
      </c>
      <c r="U282" s="138" t="n">
        <f aca="false">IF(N282&lt;=48,T282* 48,T282* 72)</f>
        <v>16.2522287289383</v>
      </c>
      <c r="V282" s="139" t="n">
        <v>-12.6280828825668</v>
      </c>
      <c r="W282" s="150" t="n">
        <f aca="false">W234</f>
        <v>-20.5015371074412</v>
      </c>
      <c r="X282" s="141" t="s">
        <v>106</v>
      </c>
      <c r="Y282" s="142" t="n">
        <f aca="false">((V282/1000+1)*0.0112372)/((V282/1000+1)*0.0112372+1)</f>
        <v>0.0109735410244129</v>
      </c>
      <c r="Z282" s="142" t="n">
        <f aca="false">((W282/1000+1)*0.0112372)/((W282/1000+1)*0.0112372+1)</f>
        <v>0.0108869889975928</v>
      </c>
      <c r="AA282" s="142" t="str">
        <f aca="false">IF(ISNUMBER(X282),((X282/1000+1)*0.0112372)/((X282/1000+1)*0.0112372+1),"")</f>
        <v/>
      </c>
      <c r="AB282" s="143" t="str">
        <f aca="false">IF(ISNUMBER(AA282),(Y282-Z282)/(AA282-Z282),"")</f>
        <v/>
      </c>
      <c r="AC282" s="143" t="str">
        <f aca="false">IF(ISNUMBER(AB282),1-AB282,"")</f>
        <v/>
      </c>
      <c r="AD282" s="144" t="str">
        <f aca="false">IF(ISNUMBER(AB282),AB282*T282,"")</f>
        <v/>
      </c>
      <c r="AE282" s="144" t="n">
        <f aca="false">IF(ISNUMBER(AC282),AC282*T282,T282)</f>
        <v>0.338588098519547</v>
      </c>
      <c r="AF282" s="102"/>
      <c r="AG282" s="145" t="str">
        <f aca="false">IF(ISNUMBER(AD282),U282*AB282,"")</f>
        <v/>
      </c>
      <c r="AH282" s="146" t="n">
        <f aca="false">IF(ISNUMBER(AC282),AC282*U282,U282)</f>
        <v>16.2522287289383</v>
      </c>
      <c r="AI282" s="102"/>
      <c r="AJ282" s="103" t="s">
        <v>406</v>
      </c>
      <c r="AK282" s="136"/>
      <c r="AL282" s="102"/>
      <c r="AM282" s="102"/>
      <c r="AN282" s="147" t="s">
        <v>471</v>
      </c>
    </row>
    <row r="283" customFormat="false" ht="15" hidden="false" customHeight="false" outlineLevel="0" collapsed="false">
      <c r="A283" s="115" t="s">
        <v>318</v>
      </c>
      <c r="B283" s="0" t="s">
        <v>319</v>
      </c>
      <c r="C283" s="92" t="n">
        <f aca="false">C282</f>
        <v>2</v>
      </c>
      <c r="D283" s="90" t="n">
        <f aca="false">D282</f>
        <v>3</v>
      </c>
      <c r="E283" s="92" t="str">
        <f aca="false">E235</f>
        <v>PP</v>
      </c>
      <c r="F283" s="92" t="n">
        <f aca="false">F235</f>
        <v>3</v>
      </c>
      <c r="G283" s="130" t="s">
        <v>321</v>
      </c>
      <c r="H283" s="130" t="s">
        <v>322</v>
      </c>
      <c r="I283" s="130" t="s">
        <v>322</v>
      </c>
      <c r="J283" s="131" t="n">
        <v>41848</v>
      </c>
      <c r="K283" s="108" t="s">
        <v>484</v>
      </c>
      <c r="L283" s="131" t="n">
        <v>41850</v>
      </c>
      <c r="M283" s="132" t="s">
        <v>485</v>
      </c>
      <c r="N283" s="134" t="n">
        <v>46.15</v>
      </c>
      <c r="O283" s="134" t="n">
        <v>40</v>
      </c>
      <c r="P283" s="135" t="n">
        <v>0.0481666666666667</v>
      </c>
      <c r="Q283" s="134" t="n">
        <v>491.409673269231</v>
      </c>
      <c r="R283" s="134" t="n">
        <v>3615.83773846154</v>
      </c>
      <c r="S283" s="136" t="n">
        <f aca="false">R283-Q283</f>
        <v>3124.42806519231</v>
      </c>
      <c r="T283" s="137" t="n">
        <f aca="false">((S283/1000000)*(0.473-P283))*0.8/(0.08206*296)*1000000/(O283*N283)*12</f>
        <v>0.28418779865276</v>
      </c>
      <c r="U283" s="138" t="n">
        <f aca="false">IF(N283&lt;=48,T283* 48,T283* 72)</f>
        <v>13.6410143353325</v>
      </c>
      <c r="V283" s="139" t="n">
        <v>-19.3702071923576</v>
      </c>
      <c r="W283" s="150" t="n">
        <f aca="false">W235</f>
        <v>-20.5015371074412</v>
      </c>
      <c r="X283" s="141" t="s">
        <v>106</v>
      </c>
      <c r="Y283" s="142" t="n">
        <f aca="false">((V283/1000+1)*0.0112372)/((V283/1000+1)*0.0112372+1)</f>
        <v>0.0108994265163854</v>
      </c>
      <c r="Z283" s="142" t="n">
        <f aca="false">((W283/1000+1)*0.0112372)/((W283/1000+1)*0.0112372+1)</f>
        <v>0.0108869889975928</v>
      </c>
      <c r="AA283" s="142" t="str">
        <f aca="false">IF(ISNUMBER(X283),((X283/1000+1)*0.0112372)/((X283/1000+1)*0.0112372+1),"")</f>
        <v/>
      </c>
      <c r="AB283" s="143" t="str">
        <f aca="false">IF(ISNUMBER(AA283),(Y283-Z283)/(AA283-Z283),"")</f>
        <v/>
      </c>
      <c r="AC283" s="143" t="str">
        <f aca="false">IF(ISNUMBER(AB283),1-AB283,"")</f>
        <v/>
      </c>
      <c r="AD283" s="144" t="str">
        <f aca="false">IF(ISNUMBER(AB283),AB283*T283,"")</f>
        <v/>
      </c>
      <c r="AE283" s="144" t="n">
        <f aca="false">IF(ISNUMBER(AC283),AC283*T283,T283)</f>
        <v>0.28418779865276</v>
      </c>
      <c r="AF283" s="102"/>
      <c r="AG283" s="145" t="str">
        <f aca="false">IF(ISNUMBER(AD283),U283*AB283,"")</f>
        <v/>
      </c>
      <c r="AH283" s="146" t="n">
        <f aca="false">IF(ISNUMBER(AC283),AC283*U283,U283)</f>
        <v>13.6410143353325</v>
      </c>
      <c r="AI283" s="102"/>
      <c r="AJ283" s="103" t="s">
        <v>408</v>
      </c>
      <c r="AK283" s="136"/>
      <c r="AL283" s="102"/>
      <c r="AM283" s="102"/>
      <c r="AN283" s="147" t="s">
        <v>472</v>
      </c>
    </row>
    <row r="284" customFormat="false" ht="15" hidden="false" customHeight="false" outlineLevel="0" collapsed="false">
      <c r="A284" s="115" t="s">
        <v>318</v>
      </c>
      <c r="B284" s="0" t="s">
        <v>319</v>
      </c>
      <c r="C284" s="92" t="n">
        <f aca="false">C283</f>
        <v>2</v>
      </c>
      <c r="D284" s="90" t="n">
        <f aca="false">D283</f>
        <v>3</v>
      </c>
      <c r="E284" s="92" t="str">
        <f aca="false">E236</f>
        <v>PP</v>
      </c>
      <c r="F284" s="92" t="n">
        <f aca="false">F236</f>
        <v>4</v>
      </c>
      <c r="G284" s="130" t="s">
        <v>321</v>
      </c>
      <c r="H284" s="130" t="s">
        <v>322</v>
      </c>
      <c r="I284" s="130" t="s">
        <v>322</v>
      </c>
      <c r="J284" s="131" t="n">
        <v>41848</v>
      </c>
      <c r="K284" s="108" t="s">
        <v>484</v>
      </c>
      <c r="L284" s="131" t="n">
        <v>41850</v>
      </c>
      <c r="M284" s="132" t="s">
        <v>485</v>
      </c>
      <c r="N284" s="134" t="n">
        <v>46.15</v>
      </c>
      <c r="O284" s="134" t="n">
        <v>40</v>
      </c>
      <c r="P284" s="135" t="n">
        <v>0.0481666666666667</v>
      </c>
      <c r="Q284" s="134" t="n">
        <v>491.409673269231</v>
      </c>
      <c r="R284" s="134" t="n">
        <v>3820.61064615385</v>
      </c>
      <c r="S284" s="136" t="n">
        <f aca="false">R284-Q284</f>
        <v>3329.20097288462</v>
      </c>
      <c r="T284" s="137" t="n">
        <f aca="false">((S284/1000000)*(0.473-P284))*0.8/(0.08206*296)*1000000/(O284*N284)*12</f>
        <v>0.302813275266899</v>
      </c>
      <c r="U284" s="138" t="n">
        <f aca="false">IF(N284&lt;=48,T284* 48,T284* 72)</f>
        <v>14.5350372128112</v>
      </c>
      <c r="V284" s="139" t="n">
        <v>-17.750975386118</v>
      </c>
      <c r="W284" s="150" t="n">
        <f aca="false">W236</f>
        <v>-20.5015371074412</v>
      </c>
      <c r="X284" s="141" t="s">
        <v>106</v>
      </c>
      <c r="Y284" s="142" t="n">
        <f aca="false">((V284/1000+1)*0.0112372)/((V284/1000+1)*0.0112372+1)</f>
        <v>0.0109172273453667</v>
      </c>
      <c r="Z284" s="142" t="n">
        <f aca="false">((W284/1000+1)*0.0112372)/((W284/1000+1)*0.0112372+1)</f>
        <v>0.0108869889975928</v>
      </c>
      <c r="AA284" s="142" t="str">
        <f aca="false">IF(ISNUMBER(X284),((X284/1000+1)*0.0112372)/((X284/1000+1)*0.0112372+1),"")</f>
        <v/>
      </c>
      <c r="AB284" s="143" t="str">
        <f aca="false">IF(ISNUMBER(AA284),(Y284-Z284)/(AA284-Z284),"")</f>
        <v/>
      </c>
      <c r="AC284" s="143" t="str">
        <f aca="false">IF(ISNUMBER(AB284),1-AB284,"")</f>
        <v/>
      </c>
      <c r="AD284" s="144" t="str">
        <f aca="false">IF(ISNUMBER(AB284),AB284*T284,"")</f>
        <v/>
      </c>
      <c r="AE284" s="144" t="n">
        <f aca="false">IF(ISNUMBER(AC284),AC284*T284,T284)</f>
        <v>0.302813275266899</v>
      </c>
      <c r="AF284" s="102"/>
      <c r="AG284" s="145" t="str">
        <f aca="false">IF(ISNUMBER(AD284),U284*AB284,"")</f>
        <v/>
      </c>
      <c r="AH284" s="146" t="n">
        <f aca="false">IF(ISNUMBER(AC284),AC284*U284,U284)</f>
        <v>14.5350372128112</v>
      </c>
      <c r="AI284" s="102"/>
      <c r="AJ284" s="103" t="s">
        <v>410</v>
      </c>
      <c r="AK284" s="136"/>
      <c r="AL284" s="102"/>
      <c r="AM284" s="102"/>
      <c r="AN284" s="147" t="s">
        <v>473</v>
      </c>
    </row>
    <row r="285" customFormat="false" ht="15" hidden="false" customHeight="false" outlineLevel="0" collapsed="false">
      <c r="A285" s="115" t="s">
        <v>318</v>
      </c>
      <c r="B285" s="0" t="s">
        <v>319</v>
      </c>
      <c r="C285" s="92" t="n">
        <f aca="false">C284</f>
        <v>2</v>
      </c>
      <c r="D285" s="90" t="n">
        <f aca="false">D284</f>
        <v>3</v>
      </c>
      <c r="E285" s="92" t="str">
        <f aca="false">E237</f>
        <v>PP</v>
      </c>
      <c r="F285" s="92" t="n">
        <f aca="false">F237</f>
        <v>1</v>
      </c>
      <c r="G285" s="130" t="s">
        <v>333</v>
      </c>
      <c r="H285" s="130" t="s">
        <v>334</v>
      </c>
      <c r="I285" s="148" t="s">
        <v>335</v>
      </c>
      <c r="J285" s="131" t="n">
        <v>41848</v>
      </c>
      <c r="K285" s="108" t="s">
        <v>484</v>
      </c>
      <c r="L285" s="131" t="n">
        <v>41850</v>
      </c>
      <c r="M285" s="132" t="s">
        <v>485</v>
      </c>
      <c r="N285" s="134" t="n">
        <v>46.15</v>
      </c>
      <c r="O285" s="134" t="n">
        <v>40</v>
      </c>
      <c r="P285" s="135" t="n">
        <v>0.0481666666666667</v>
      </c>
      <c r="Q285" s="134" t="n">
        <v>491.409673269231</v>
      </c>
      <c r="R285" s="134" t="n">
        <v>7800.30021846154</v>
      </c>
      <c r="S285" s="136" t="n">
        <f aca="false">R285-Q285</f>
        <v>7308.89054519231</v>
      </c>
      <c r="T285" s="137" t="n">
        <f aca="false">((S285/1000000)*(0.473-P285))*0.8/(0.08206*296)*1000000/(O285*N285)*12</f>
        <v>0.664792874501441</v>
      </c>
      <c r="U285" s="138" t="n">
        <f aca="false">IF(N285&lt;=48,T285* 48,T285* 72)</f>
        <v>31.9100579760692</v>
      </c>
      <c r="V285" s="139" t="n">
        <v>446.180394116639</v>
      </c>
      <c r="W285" s="150" t="n">
        <f aca="false">W237</f>
        <v>-20.5015371074412</v>
      </c>
      <c r="X285" s="141" t="n">
        <v>1159</v>
      </c>
      <c r="Y285" s="142" t="n">
        <f aca="false">((V285/1000+1)*0.0112372)/((V285/1000+1)*0.0112372+1)</f>
        <v>0.0159911459193973</v>
      </c>
      <c r="Z285" s="142" t="n">
        <f aca="false">((W285/1000+1)*0.0112372)/((W285/1000+1)*0.0112372+1)</f>
        <v>0.0108869889975928</v>
      </c>
      <c r="AA285" s="142" t="n">
        <f aca="false">IF(ISNUMBER(X285),((X285/1000+1)*0.0112372)/((X285/1000+1)*0.0112372+1),"")</f>
        <v>0.0236864549961338</v>
      </c>
      <c r="AB285" s="143" t="n">
        <f aca="false">IF(ISNUMBER(AA285),(Y285-Y281)/(AA285-Y281),"")</f>
        <v>0.396066158613058</v>
      </c>
      <c r="AC285" s="143" t="n">
        <f aca="false">IF(ISNUMBER(AB285),1-AB285,"")</f>
        <v>0.603933841386942</v>
      </c>
      <c r="AD285" s="144" t="n">
        <f aca="false">IF(ISNUMBER(AB285),AB285*T285,"")</f>
        <v>0.263301960077119</v>
      </c>
      <c r="AE285" s="144" t="n">
        <f aca="false">IF(ISNUMBER(AC285),AC285*T285,T285)</f>
        <v>0.401490914424322</v>
      </c>
      <c r="AF285" s="149" t="n">
        <f aca="false">IF(ISNUMBER(AD285),AE285-AE281,"")</f>
        <v>0.0626510640140434</v>
      </c>
      <c r="AG285" s="145" t="n">
        <f aca="false">IF(ISNUMBER(AD285),U285*AB285,"")</f>
        <v>12.6384940837017</v>
      </c>
      <c r="AH285" s="146" t="n">
        <f aca="false">IF(ISNUMBER(AC285),AC285*U285,U285)</f>
        <v>19.2715638923675</v>
      </c>
      <c r="AI285" s="145" t="n">
        <f aca="false">AH285-AH281</f>
        <v>3.00725107267408</v>
      </c>
      <c r="AJ285" s="103" t="s">
        <v>412</v>
      </c>
      <c r="AK285" s="136"/>
      <c r="AL285" s="102"/>
      <c r="AM285" s="102"/>
      <c r="AN285" s="147" t="s">
        <v>474</v>
      </c>
    </row>
    <row r="286" customFormat="false" ht="15" hidden="false" customHeight="false" outlineLevel="0" collapsed="false">
      <c r="A286" s="115" t="s">
        <v>318</v>
      </c>
      <c r="B286" s="0" t="s">
        <v>319</v>
      </c>
      <c r="C286" s="92" t="n">
        <f aca="false">C285</f>
        <v>2</v>
      </c>
      <c r="D286" s="90" t="n">
        <f aca="false">D285</f>
        <v>3</v>
      </c>
      <c r="E286" s="92" t="str">
        <f aca="false">E238</f>
        <v>PP</v>
      </c>
      <c r="F286" s="92" t="n">
        <f aca="false">F238</f>
        <v>2</v>
      </c>
      <c r="G286" s="130" t="s">
        <v>333</v>
      </c>
      <c r="H286" s="130" t="s">
        <v>334</v>
      </c>
      <c r="I286" s="148" t="s">
        <v>335</v>
      </c>
      <c r="J286" s="131" t="n">
        <v>41848</v>
      </c>
      <c r="K286" s="108" t="s">
        <v>484</v>
      </c>
      <c r="L286" s="131" t="n">
        <v>41850</v>
      </c>
      <c r="M286" s="132" t="s">
        <v>485</v>
      </c>
      <c r="N286" s="134" t="n">
        <v>46.15</v>
      </c>
      <c r="O286" s="134" t="n">
        <v>40</v>
      </c>
      <c r="P286" s="135" t="n">
        <v>0.0481666666666667</v>
      </c>
      <c r="Q286" s="134" t="n">
        <v>491.409673269231</v>
      </c>
      <c r="R286" s="134" t="n">
        <v>8213.06641846154</v>
      </c>
      <c r="S286" s="136" t="n">
        <f aca="false">R286-Q286</f>
        <v>7721.65674519231</v>
      </c>
      <c r="T286" s="137" t="n">
        <f aca="false">((S286/1000000)*(0.473-P286))*0.8/(0.08206*296)*1000000/(O286*N286)*12</f>
        <v>0.70233674342359</v>
      </c>
      <c r="U286" s="138" t="n">
        <f aca="false">IF(N286&lt;=48,T286* 48,T286* 72)</f>
        <v>33.7121636843323</v>
      </c>
      <c r="V286" s="139" t="n">
        <v>441.703039578549</v>
      </c>
      <c r="W286" s="150" t="n">
        <f aca="false">W238</f>
        <v>-20.5015371074412</v>
      </c>
      <c r="X286" s="141" t="n">
        <v>1159</v>
      </c>
      <c r="Y286" s="142" t="n">
        <f aca="false">((V286/1000+1)*0.0112372)/((V286/1000+1)*0.0112372+1)</f>
        <v>0.0159424268358811</v>
      </c>
      <c r="Z286" s="142" t="n">
        <f aca="false">((W286/1000+1)*0.0112372)/((W286/1000+1)*0.0112372+1)</f>
        <v>0.0108869889975928</v>
      </c>
      <c r="AA286" s="142" t="n">
        <f aca="false">IF(ISNUMBER(X286),((X286/1000+1)*0.0112372)/((X286/1000+1)*0.0112372+1),"")</f>
        <v>0.0236864549961338</v>
      </c>
      <c r="AB286" s="143" t="n">
        <f aca="false">IF(ISNUMBER(AA286),(Y286-Y282)/(AA286-Y282),"")</f>
        <v>0.390853412720416</v>
      </c>
      <c r="AC286" s="143" t="n">
        <f aca="false">IF(ISNUMBER(AB286),1-AB286,"")</f>
        <v>0.609146587279584</v>
      </c>
      <c r="AD286" s="144" t="n">
        <f aca="false">IF(ISNUMBER(AB286),AB286*T286,"")</f>
        <v>0.274510713046054</v>
      </c>
      <c r="AE286" s="144" t="n">
        <f aca="false">IF(ISNUMBER(AC286),AC286*T286,T286)</f>
        <v>0.427826030377537</v>
      </c>
      <c r="AF286" s="149" t="n">
        <f aca="false">IF(ISNUMBER(AD286),AE286-AE282,"")</f>
        <v>0.089237931857989</v>
      </c>
      <c r="AG286" s="145" t="n">
        <f aca="false">IF(ISNUMBER(AD286),U286*AB286,"")</f>
        <v>13.1765142262106</v>
      </c>
      <c r="AH286" s="146" t="n">
        <f aca="false">IF(ISNUMBER(AC286),AC286*U286,U286)</f>
        <v>20.5356494581218</v>
      </c>
      <c r="AI286" s="145" t="n">
        <f aca="false">AH286-AH282</f>
        <v>4.28342072918347</v>
      </c>
      <c r="AJ286" s="103" t="s">
        <v>414</v>
      </c>
      <c r="AK286" s="136"/>
      <c r="AL286" s="102"/>
      <c r="AM286" s="102"/>
      <c r="AN286" s="147" t="s">
        <v>475</v>
      </c>
    </row>
    <row r="287" customFormat="false" ht="15" hidden="false" customHeight="false" outlineLevel="0" collapsed="false">
      <c r="A287" s="115" t="s">
        <v>318</v>
      </c>
      <c r="B287" s="0" t="s">
        <v>319</v>
      </c>
      <c r="C287" s="92" t="n">
        <f aca="false">C286</f>
        <v>2</v>
      </c>
      <c r="D287" s="90" t="n">
        <f aca="false">D286</f>
        <v>3</v>
      </c>
      <c r="E287" s="92" t="str">
        <f aca="false">E239</f>
        <v>PP</v>
      </c>
      <c r="F287" s="92" t="n">
        <f aca="false">F239</f>
        <v>3</v>
      </c>
      <c r="G287" s="130" t="s">
        <v>333</v>
      </c>
      <c r="H287" s="130" t="s">
        <v>334</v>
      </c>
      <c r="I287" s="148" t="s">
        <v>335</v>
      </c>
      <c r="J287" s="131" t="n">
        <v>41848</v>
      </c>
      <c r="K287" s="108" t="s">
        <v>484</v>
      </c>
      <c r="L287" s="131" t="n">
        <v>41850</v>
      </c>
      <c r="M287" s="132" t="s">
        <v>485</v>
      </c>
      <c r="N287" s="134" t="n">
        <v>46.15</v>
      </c>
      <c r="O287" s="134" t="n">
        <v>40</v>
      </c>
      <c r="P287" s="135" t="n">
        <v>0.0481666666666667</v>
      </c>
      <c r="Q287" s="134" t="n">
        <v>491.409673269231</v>
      </c>
      <c r="R287" s="134" t="n">
        <v>7203.41381846154</v>
      </c>
      <c r="S287" s="136" t="n">
        <f aca="false">R287-Q287</f>
        <v>6712.00414519231</v>
      </c>
      <c r="T287" s="137" t="n">
        <f aca="false">((S287/1000000)*(0.473-P287))*0.8/(0.08206*296)*1000000/(O287*N287)*12</f>
        <v>0.610502031978449</v>
      </c>
      <c r="U287" s="138" t="n">
        <f aca="false">IF(N287&lt;=48,T287* 48,T287* 72)</f>
        <v>29.3040975349656</v>
      </c>
      <c r="V287" s="139" t="n">
        <v>578.754537835386</v>
      </c>
      <c r="W287" s="150" t="n">
        <f aca="false">W239</f>
        <v>-20.5015371074412</v>
      </c>
      <c r="X287" s="141" t="n">
        <v>1159</v>
      </c>
      <c r="Y287" s="142" t="n">
        <f aca="false">((V287/1000+1)*0.0112372)/((V287/1000+1)*0.0112372+1)</f>
        <v>0.0174315315182493</v>
      </c>
      <c r="Z287" s="142" t="n">
        <f aca="false">((W287/1000+1)*0.0112372)/((W287/1000+1)*0.0112372+1)</f>
        <v>0.0108869889975928</v>
      </c>
      <c r="AA287" s="142" t="n">
        <f aca="false">IF(ISNUMBER(X287),((X287/1000+1)*0.0112372)/((X287/1000+1)*0.0112372+1),"")</f>
        <v>0.0236864549961338</v>
      </c>
      <c r="AB287" s="143" t="n">
        <f aca="false">IF(ISNUMBER(AA287),(Y287-Y283)/(AA287-Y283),"")</f>
        <v>0.51083838690195</v>
      </c>
      <c r="AC287" s="143" t="n">
        <f aca="false">IF(ISNUMBER(AB287),1-AB287,"")</f>
        <v>0.48916161309805</v>
      </c>
      <c r="AD287" s="144" t="n">
        <f aca="false">IF(ISNUMBER(AB287),AB287*T287,"")</f>
        <v>0.311867873216234</v>
      </c>
      <c r="AE287" s="144" t="n">
        <f aca="false">IF(ISNUMBER(AC287),AC287*T287,T287)</f>
        <v>0.298634158762216</v>
      </c>
      <c r="AF287" s="149" t="n">
        <f aca="false">IF(ISNUMBER(AD287),AE287-AE283,"")</f>
        <v>0.014446360109456</v>
      </c>
      <c r="AG287" s="145" t="n">
        <f aca="false">IF(ISNUMBER(AD287),U287*AB287,"")</f>
        <v>14.9696579143792</v>
      </c>
      <c r="AH287" s="146" t="n">
        <f aca="false">IF(ISNUMBER(AC287),AC287*U287,U287)</f>
        <v>14.3344396205864</v>
      </c>
      <c r="AI287" s="145" t="n">
        <f aca="false">AH287-AH283</f>
        <v>0.693425285253891</v>
      </c>
      <c r="AJ287" s="103" t="s">
        <v>416</v>
      </c>
      <c r="AK287" s="136"/>
      <c r="AL287" s="102"/>
      <c r="AM287" s="102"/>
      <c r="AN287" s="147" t="s">
        <v>476</v>
      </c>
    </row>
    <row r="288" customFormat="false" ht="15" hidden="false" customHeight="false" outlineLevel="0" collapsed="false">
      <c r="A288" s="115" t="s">
        <v>318</v>
      </c>
      <c r="B288" s="0" t="s">
        <v>319</v>
      </c>
      <c r="C288" s="92" t="n">
        <f aca="false">C287</f>
        <v>2</v>
      </c>
      <c r="D288" s="90" t="n">
        <f aca="false">D287</f>
        <v>3</v>
      </c>
      <c r="E288" s="92" t="str">
        <f aca="false">E240</f>
        <v>PP</v>
      </c>
      <c r="F288" s="92" t="n">
        <f aca="false">F240</f>
        <v>4</v>
      </c>
      <c r="G288" s="130" t="s">
        <v>333</v>
      </c>
      <c r="H288" s="130" t="s">
        <v>334</v>
      </c>
      <c r="I288" s="148" t="s">
        <v>335</v>
      </c>
      <c r="J288" s="131" t="n">
        <v>41848</v>
      </c>
      <c r="K288" s="108" t="s">
        <v>484</v>
      </c>
      <c r="L288" s="131" t="n">
        <v>41850</v>
      </c>
      <c r="M288" s="132" t="s">
        <v>485</v>
      </c>
      <c r="N288" s="134" t="n">
        <v>46.15</v>
      </c>
      <c r="O288" s="134" t="n">
        <v>40</v>
      </c>
      <c r="P288" s="135" t="n">
        <v>0.0481666666666667</v>
      </c>
      <c r="Q288" s="134" t="n">
        <v>491.409673269231</v>
      </c>
      <c r="R288" s="134" t="n">
        <v>6707.49267846154</v>
      </c>
      <c r="S288" s="136" t="n">
        <f aca="false">R288-Q288</f>
        <v>6216.08300519231</v>
      </c>
      <c r="T288" s="137" t="n">
        <f aca="false">((S288/1000000)*(0.473-P288))*0.8/(0.08206*296)*1000000/(O288*N288)*12</f>
        <v>0.565394660599972</v>
      </c>
      <c r="U288" s="138" t="n">
        <f aca="false">IF(N288&lt;=48,T288* 48,T288* 72)</f>
        <v>27.1389437087987</v>
      </c>
      <c r="V288" s="139" t="n">
        <v>510.504156889313</v>
      </c>
      <c r="W288" s="150" t="n">
        <f aca="false">W240</f>
        <v>-20.5015371074412</v>
      </c>
      <c r="X288" s="141" t="n">
        <v>1159</v>
      </c>
      <c r="Y288" s="142" t="n">
        <f aca="false">((V288/1000+1)*0.0112372)/((V288/1000+1)*0.0112372+1)</f>
        <v>0.0166905348879615</v>
      </c>
      <c r="Z288" s="142" t="n">
        <f aca="false">((W288/1000+1)*0.0112372)/((W288/1000+1)*0.0112372+1)</f>
        <v>0.0108869889975928</v>
      </c>
      <c r="AA288" s="142" t="n">
        <f aca="false">IF(ISNUMBER(X288),((X288/1000+1)*0.0112372)/((X288/1000+1)*0.0112372+1),"")</f>
        <v>0.0236864549961338</v>
      </c>
      <c r="AB288" s="143" t="n">
        <f aca="false">IF(ISNUMBER(AA288),(Y288-Y284)/(AA288-Y284),"")</f>
        <v>0.45212660471661</v>
      </c>
      <c r="AC288" s="143" t="n">
        <f aca="false">IF(ISNUMBER(AB288),1-AB288,"")</f>
        <v>0.54787339528339</v>
      </c>
      <c r="AD288" s="144" t="n">
        <f aca="false">IF(ISNUMBER(AB288),AB288*T288,"")</f>
        <v>0.255629968221965</v>
      </c>
      <c r="AE288" s="144" t="n">
        <f aca="false">IF(ISNUMBER(AC288),AC288*T288,T288)</f>
        <v>0.309764692378007</v>
      </c>
      <c r="AF288" s="149" t="n">
        <f aca="false">IF(ISNUMBER(AD288),AE288-AE284,"")</f>
        <v>0.00695141711110731</v>
      </c>
      <c r="AG288" s="145" t="n">
        <f aca="false">IF(ISNUMBER(AD288),U288*AB288,"")</f>
        <v>12.2702384746543</v>
      </c>
      <c r="AH288" s="146" t="n">
        <f aca="false">IF(ISNUMBER(AC288),AC288*U288,U288)</f>
        <v>14.8687052341443</v>
      </c>
      <c r="AI288" s="145" t="n">
        <f aca="false">AH288-AH284</f>
        <v>0.333668021333152</v>
      </c>
      <c r="AJ288" s="103" t="s">
        <v>418</v>
      </c>
      <c r="AK288" s="136"/>
      <c r="AL288" s="102"/>
      <c r="AM288" s="102"/>
      <c r="AN288" s="147" t="s">
        <v>477</v>
      </c>
    </row>
    <row r="289" customFormat="false" ht="15" hidden="false" customHeight="false" outlineLevel="0" collapsed="false">
      <c r="A289" s="115" t="s">
        <v>318</v>
      </c>
      <c r="B289" s="0" t="s">
        <v>319</v>
      </c>
      <c r="C289" s="92" t="n">
        <f aca="false">C288</f>
        <v>2</v>
      </c>
      <c r="D289" s="90" t="n">
        <f aca="false">D288</f>
        <v>3</v>
      </c>
      <c r="E289" s="92" t="str">
        <f aca="false">E241</f>
        <v>PP</v>
      </c>
      <c r="F289" s="92" t="n">
        <f aca="false">F241</f>
        <v>1</v>
      </c>
      <c r="G289" s="130" t="s">
        <v>344</v>
      </c>
      <c r="H289" s="130" t="s">
        <v>334</v>
      </c>
      <c r="I289" s="130" t="n">
        <v>10</v>
      </c>
      <c r="J289" s="131" t="n">
        <v>41848</v>
      </c>
      <c r="K289" s="108" t="s">
        <v>484</v>
      </c>
      <c r="L289" s="131" t="n">
        <v>41850</v>
      </c>
      <c r="M289" s="132" t="s">
        <v>485</v>
      </c>
      <c r="N289" s="134" t="n">
        <v>46.15</v>
      </c>
      <c r="O289" s="134" t="n">
        <v>40</v>
      </c>
      <c r="P289" s="135" t="n">
        <v>0.0481666666666667</v>
      </c>
      <c r="Q289" s="134" t="n">
        <v>491.409673269231</v>
      </c>
      <c r="R289" s="134" t="n">
        <v>5487.48575846154</v>
      </c>
      <c r="S289" s="136" t="n">
        <f aca="false">R289-Q289</f>
        <v>4996.07608519231</v>
      </c>
      <c r="T289" s="137" t="n">
        <f aca="false">((S289/1000000)*(0.473-P289))*0.8/(0.08206*296)*1000000/(O289*N289)*12</f>
        <v>0.454426805459229</v>
      </c>
      <c r="U289" s="138" t="n">
        <f aca="false">IF(N289&lt;=48,T289* 48,T289* 72)</f>
        <v>21.812486662043</v>
      </c>
      <c r="V289" s="139" t="n">
        <v>519.655987602442</v>
      </c>
      <c r="W289" s="150" t="n">
        <f aca="false">W241</f>
        <v>-20.5015371074412</v>
      </c>
      <c r="X289" s="141" t="n">
        <v>1159</v>
      </c>
      <c r="Y289" s="142" t="n">
        <f aca="false">((V289/1000+1)*0.0112372)/((V289/1000+1)*0.0112372+1)</f>
        <v>0.0167899614934003</v>
      </c>
      <c r="Z289" s="142" t="n">
        <f aca="false">((W289/1000+1)*0.0112372)/((W289/1000+1)*0.0112372+1)</f>
        <v>0.0108869889975928</v>
      </c>
      <c r="AA289" s="142" t="n">
        <f aca="false">IF(ISNUMBER(X289),((X289/1000+1)*0.0112372)/((X289/1000+1)*0.0112372+1),"")</f>
        <v>0.0236864549961338</v>
      </c>
      <c r="AB289" s="143" t="n">
        <f aca="false">IF(ISNUMBER(AA289),(Y289-Y281)/(AA289-Y281),"")</f>
        <v>0.458757826141497</v>
      </c>
      <c r="AC289" s="143" t="n">
        <f aca="false">IF(ISNUMBER(AB289),1-AB289,"")</f>
        <v>0.541242173858503</v>
      </c>
      <c r="AD289" s="144" t="n">
        <f aca="false">IF(ISNUMBER(AB289),AB289*T289,"")</f>
        <v>0.208471853412901</v>
      </c>
      <c r="AE289" s="144" t="n">
        <f aca="false">IF(ISNUMBER(AC289),AC289*T289,T289)</f>
        <v>0.245954952046328</v>
      </c>
      <c r="AF289" s="149" t="n">
        <f aca="false">IF(ISNUMBER(AD289),AE289-AE281,"")</f>
        <v>-0.092884898363951</v>
      </c>
      <c r="AG289" s="145" t="n">
        <f aca="false">IF(ISNUMBER(AD289),U289*AB289,"")</f>
        <v>10.0066489638192</v>
      </c>
      <c r="AH289" s="146" t="n">
        <f aca="false">IF(ISNUMBER(AC289),AC289*U289,U289)</f>
        <v>11.8058376982237</v>
      </c>
      <c r="AI289" s="145" t="n">
        <f aca="false">AH289-AH281</f>
        <v>-4.45847512146965</v>
      </c>
      <c r="AJ289" s="103" t="s">
        <v>420</v>
      </c>
      <c r="AK289" s="136"/>
      <c r="AL289" s="102"/>
      <c r="AM289" s="102"/>
      <c r="AN289" s="147" t="s">
        <v>478</v>
      </c>
    </row>
    <row r="290" customFormat="false" ht="15" hidden="false" customHeight="false" outlineLevel="0" collapsed="false">
      <c r="A290" s="115" t="s">
        <v>318</v>
      </c>
      <c r="B290" s="0" t="s">
        <v>319</v>
      </c>
      <c r="C290" s="92" t="n">
        <f aca="false">C289</f>
        <v>2</v>
      </c>
      <c r="D290" s="90" t="n">
        <f aca="false">D289</f>
        <v>3</v>
      </c>
      <c r="E290" s="92" t="str">
        <f aca="false">E242</f>
        <v>PP</v>
      </c>
      <c r="F290" s="92" t="n">
        <f aca="false">F242</f>
        <v>2</v>
      </c>
      <c r="G290" s="130" t="s">
        <v>344</v>
      </c>
      <c r="H290" s="130" t="s">
        <v>334</v>
      </c>
      <c r="I290" s="130" t="n">
        <v>10</v>
      </c>
      <c r="J290" s="131" t="n">
        <v>41848</v>
      </c>
      <c r="K290" s="108" t="s">
        <v>484</v>
      </c>
      <c r="L290" s="131" t="n">
        <v>41850</v>
      </c>
      <c r="M290" s="132" t="s">
        <v>485</v>
      </c>
      <c r="N290" s="134" t="n">
        <v>46.15</v>
      </c>
      <c r="O290" s="134" t="n">
        <v>40</v>
      </c>
      <c r="P290" s="135" t="n">
        <v>0.0481666666666667</v>
      </c>
      <c r="Q290" s="134" t="n">
        <v>491.409673269231</v>
      </c>
      <c r="R290" s="134" t="n">
        <v>6454.17697846154</v>
      </c>
      <c r="S290" s="136" t="n">
        <f aca="false">R290-Q290</f>
        <v>5962.76730519231</v>
      </c>
      <c r="T290" s="137" t="n">
        <f aca="false">((S290/1000000)*(0.473-P290))*0.8/(0.08206*296)*1000000/(O290*N290)*12</f>
        <v>0.54235388973084</v>
      </c>
      <c r="U290" s="138" t="n">
        <f aca="false">IF(N290&lt;=48,T290* 48,T290* 72)</f>
        <v>26.0329867070803</v>
      </c>
      <c r="V290" s="139" t="n">
        <v>486.532728852289</v>
      </c>
      <c r="W290" s="150" t="n">
        <f aca="false">W242</f>
        <v>-20.5015371074412</v>
      </c>
      <c r="X290" s="141" t="n">
        <v>1159</v>
      </c>
      <c r="Y290" s="142" t="n">
        <f aca="false">((V290/1000+1)*0.0112372)/((V290/1000+1)*0.0112372+1)</f>
        <v>0.0164300110269691</v>
      </c>
      <c r="Z290" s="142" t="n">
        <f aca="false">((W290/1000+1)*0.0112372)/((W290/1000+1)*0.0112372+1)</f>
        <v>0.0108869889975928</v>
      </c>
      <c r="AA290" s="142" t="n">
        <f aca="false">IF(ISNUMBER(X290),((X290/1000+1)*0.0112372)/((X290/1000+1)*0.0112372+1),"")</f>
        <v>0.0236864549961338</v>
      </c>
      <c r="AB290" s="143" t="n">
        <f aca="false">IF(ISNUMBER(AA290),(Y290-Y282)/(AA290-Y282),"")</f>
        <v>0.429206869069813</v>
      </c>
      <c r="AC290" s="143" t="n">
        <f aca="false">IF(ISNUMBER(AB290),1-AB290,"")</f>
        <v>0.570793130930187</v>
      </c>
      <c r="AD290" s="144" t="n">
        <f aca="false">IF(ISNUMBER(AB290),AB290*T290,"")</f>
        <v>0.232782014939208</v>
      </c>
      <c r="AE290" s="144" t="n">
        <f aca="false">IF(ISNUMBER(AC290),AC290*T290,T290)</f>
        <v>0.309571874791632</v>
      </c>
      <c r="AF290" s="149" t="n">
        <f aca="false">IF(ISNUMBER(AD290),AE290-AE282,"")</f>
        <v>-0.0290162237279158</v>
      </c>
      <c r="AG290" s="145" t="n">
        <f aca="false">IF(ISNUMBER(AD290),U290*AB290,"")</f>
        <v>11.173536717082</v>
      </c>
      <c r="AH290" s="146" t="n">
        <f aca="false">IF(ISNUMBER(AC290),AC290*U290,U290)</f>
        <v>14.8594499899983</v>
      </c>
      <c r="AI290" s="145" t="n">
        <f aca="false">AH290-AH282</f>
        <v>-1.39277873893996</v>
      </c>
      <c r="AJ290" s="103" t="s">
        <v>422</v>
      </c>
      <c r="AK290" s="136"/>
      <c r="AL290" s="102"/>
      <c r="AM290" s="102"/>
      <c r="AN290" s="147" t="s">
        <v>479</v>
      </c>
    </row>
    <row r="291" customFormat="false" ht="15" hidden="false" customHeight="false" outlineLevel="0" collapsed="false">
      <c r="A291" s="115" t="s">
        <v>318</v>
      </c>
      <c r="B291" s="0" t="s">
        <v>319</v>
      </c>
      <c r="C291" s="92" t="n">
        <f aca="false">C290</f>
        <v>2</v>
      </c>
      <c r="D291" s="90" t="n">
        <f aca="false">D290</f>
        <v>3</v>
      </c>
      <c r="E291" s="92" t="str">
        <f aca="false">E243</f>
        <v>PP</v>
      </c>
      <c r="F291" s="92" t="n">
        <f aca="false">F243</f>
        <v>3</v>
      </c>
      <c r="G291" s="130" t="s">
        <v>344</v>
      </c>
      <c r="H291" s="130" t="s">
        <v>334</v>
      </c>
      <c r="I291" s="130" t="n">
        <v>10</v>
      </c>
      <c r="J291" s="131" t="n">
        <v>41848</v>
      </c>
      <c r="K291" s="108" t="s">
        <v>484</v>
      </c>
      <c r="L291" s="131" t="n">
        <v>41850</v>
      </c>
      <c r="M291" s="132" t="s">
        <v>485</v>
      </c>
      <c r="N291" s="134" t="n">
        <v>46.15</v>
      </c>
      <c r="O291" s="134" t="n">
        <v>40</v>
      </c>
      <c r="P291" s="135" t="n">
        <v>0.0481666666666667</v>
      </c>
      <c r="Q291" s="134" t="n">
        <v>491.409673269231</v>
      </c>
      <c r="R291" s="134" t="n">
        <v>5780.27297846154</v>
      </c>
      <c r="S291" s="136" t="n">
        <f aca="false">R291-Q291</f>
        <v>5288.86330519231</v>
      </c>
      <c r="T291" s="137" t="n">
        <f aca="false">((S291/1000000)*(0.473-P291))*0.8/(0.08206*296)*1000000/(O291*N291)*12</f>
        <v>0.481057777204881</v>
      </c>
      <c r="U291" s="138" t="n">
        <f aca="false">IF(N291&lt;=48,T291* 48,T291* 72)</f>
        <v>23.0907733058343</v>
      </c>
      <c r="V291" s="139" t="n">
        <v>634.89461275306</v>
      </c>
      <c r="W291" s="150" t="n">
        <f aca="false">W243</f>
        <v>-20.5015371074412</v>
      </c>
      <c r="X291" s="141" t="n">
        <v>1159</v>
      </c>
      <c r="Y291" s="142" t="n">
        <f aca="false">((V291/1000+1)*0.0112372)/((V291/1000+1)*0.0112372+1)</f>
        <v>0.0180402095478186</v>
      </c>
      <c r="Z291" s="142" t="n">
        <f aca="false">((W291/1000+1)*0.0112372)/((W291/1000+1)*0.0112372+1)</f>
        <v>0.0108869889975928</v>
      </c>
      <c r="AA291" s="142" t="n">
        <f aca="false">IF(ISNUMBER(X291),((X291/1000+1)*0.0112372)/((X291/1000+1)*0.0112372+1),"")</f>
        <v>0.0236864549961338</v>
      </c>
      <c r="AB291" s="143" t="n">
        <f aca="false">IF(ISNUMBER(AA291),(Y291-Y283)/(AA291-Y283),"")</f>
        <v>0.558439597029332</v>
      </c>
      <c r="AC291" s="143" t="n">
        <f aca="false">IF(ISNUMBER(AB291),1-AB291,"")</f>
        <v>0.441560402970668</v>
      </c>
      <c r="AD291" s="144" t="n">
        <f aca="false">IF(ISNUMBER(AB291),AB291*T291,"")</f>
        <v>0.26864171125012</v>
      </c>
      <c r="AE291" s="144" t="n">
        <f aca="false">IF(ISNUMBER(AC291),AC291*T291,T291)</f>
        <v>0.212416065954761</v>
      </c>
      <c r="AF291" s="149" t="n">
        <f aca="false">IF(ISNUMBER(AD291),AE291-AE283,"")</f>
        <v>-0.0717717326979981</v>
      </c>
      <c r="AG291" s="145" t="n">
        <f aca="false">IF(ISNUMBER(AD291),U291*AB291,"")</f>
        <v>12.8948021400058</v>
      </c>
      <c r="AH291" s="146" t="n">
        <f aca="false">IF(ISNUMBER(AC291),AC291*U291,U291)</f>
        <v>10.1959711658285</v>
      </c>
      <c r="AI291" s="145" t="n">
        <f aca="false">AH291-AH283</f>
        <v>-3.44504316950391</v>
      </c>
      <c r="AJ291" s="103" t="s">
        <v>424</v>
      </c>
      <c r="AK291" s="136"/>
      <c r="AL291" s="102"/>
      <c r="AM291" s="102"/>
      <c r="AN291" s="147" t="s">
        <v>480</v>
      </c>
    </row>
    <row r="292" customFormat="false" ht="15" hidden="false" customHeight="false" outlineLevel="0" collapsed="false">
      <c r="A292" s="115" t="s">
        <v>318</v>
      </c>
      <c r="B292" s="0" t="s">
        <v>319</v>
      </c>
      <c r="C292" s="92" t="n">
        <f aca="false">C291</f>
        <v>2</v>
      </c>
      <c r="D292" s="90" t="n">
        <f aca="false">D291</f>
        <v>3</v>
      </c>
      <c r="E292" s="92" t="str">
        <f aca="false">E244</f>
        <v>PP</v>
      </c>
      <c r="F292" s="92" t="n">
        <f aca="false">F244</f>
        <v>4</v>
      </c>
      <c r="G292" s="130" t="s">
        <v>344</v>
      </c>
      <c r="H292" s="130" t="s">
        <v>334</v>
      </c>
      <c r="I292" s="130" t="n">
        <v>10</v>
      </c>
      <c r="J292" s="131" t="n">
        <v>41848</v>
      </c>
      <c r="K292" s="108" t="s">
        <v>484</v>
      </c>
      <c r="L292" s="131" t="n">
        <v>41850</v>
      </c>
      <c r="M292" s="132" t="s">
        <v>485</v>
      </c>
      <c r="N292" s="134" t="n">
        <v>46.15</v>
      </c>
      <c r="O292" s="134" t="n">
        <v>40</v>
      </c>
      <c r="P292" s="135" t="n">
        <v>0.0481666666666667</v>
      </c>
      <c r="Q292" s="134" t="n">
        <v>491.409673269231</v>
      </c>
      <c r="R292" s="134" t="n">
        <v>5705.18081846154</v>
      </c>
      <c r="S292" s="136" t="n">
        <f aca="false">R292-Q292</f>
        <v>5213.77114519231</v>
      </c>
      <c r="T292" s="137" t="n">
        <f aca="false">((S292/1000000)*(0.473-P292))*0.8/(0.08206*296)*1000000/(O292*N292)*12</f>
        <v>0.474227638951989</v>
      </c>
      <c r="U292" s="138" t="n">
        <f aca="false">IF(N292&lt;=48,T292* 48,T292* 72)</f>
        <v>22.7629266696955</v>
      </c>
      <c r="V292" s="139" t="n">
        <v>587.617588894038</v>
      </c>
      <c r="W292" s="150" t="n">
        <f aca="false">W244</f>
        <v>-20.5015371074412</v>
      </c>
      <c r="X292" s="141" t="n">
        <v>1159</v>
      </c>
      <c r="Y292" s="142" t="n">
        <f aca="false">((V292/1000+1)*0.0112372)/((V292/1000+1)*0.0112372+1)</f>
        <v>0.0175276760326083</v>
      </c>
      <c r="Z292" s="142" t="n">
        <f aca="false">((W292/1000+1)*0.0112372)/((W292/1000+1)*0.0112372+1)</f>
        <v>0.0108869889975928</v>
      </c>
      <c r="AA292" s="142" t="n">
        <f aca="false">IF(ISNUMBER(X292),((X292/1000+1)*0.0112372)/((X292/1000+1)*0.0112372+1),"")</f>
        <v>0.0236864549961338</v>
      </c>
      <c r="AB292" s="143" t="n">
        <f aca="false">IF(ISNUMBER(AA292),(Y292-Y284)/(AA292-Y284),"")</f>
        <v>0.517685866994824</v>
      </c>
      <c r="AC292" s="143" t="n">
        <f aca="false">IF(ISNUMBER(AB292),1-AB292,"")</f>
        <v>0.482314133005176</v>
      </c>
      <c r="AD292" s="144" t="n">
        <f aca="false">IF(ISNUMBER(AB292),AB292*T292,"")</f>
        <v>0.245500946423769</v>
      </c>
      <c r="AE292" s="144" t="n">
        <f aca="false">IF(ISNUMBER(AC292),AC292*T292,T292)</f>
        <v>0.22872669252822</v>
      </c>
      <c r="AF292" s="149" t="n">
        <f aca="false">IF(ISNUMBER(AD292),AE292-AE284,"")</f>
        <v>-0.0740865827386793</v>
      </c>
      <c r="AG292" s="145" t="n">
        <f aca="false">IF(ISNUMBER(AD292),U292*AB292,"")</f>
        <v>11.7840454283409</v>
      </c>
      <c r="AH292" s="146" t="n">
        <f aca="false">IF(ISNUMBER(AC292),AC292*U292,U292)</f>
        <v>10.9788812413546</v>
      </c>
      <c r="AI292" s="145" t="n">
        <f aca="false">AH292-AH284</f>
        <v>-3.55615597145661</v>
      </c>
      <c r="AJ292" s="103" t="s">
        <v>426</v>
      </c>
      <c r="AK292" s="136"/>
      <c r="AL292" s="102"/>
      <c r="AM292" s="102"/>
      <c r="AN292" s="147" t="s">
        <v>481</v>
      </c>
    </row>
    <row r="293" customFormat="false" ht="15" hidden="false" customHeight="false" outlineLevel="0" collapsed="false">
      <c r="A293" s="115" t="s">
        <v>318</v>
      </c>
      <c r="B293" s="0" t="s">
        <v>319</v>
      </c>
      <c r="C293" s="92" t="n">
        <f aca="false">C149+1</f>
        <v>3</v>
      </c>
      <c r="D293" s="92" t="n">
        <f aca="false">D149</f>
        <v>1</v>
      </c>
      <c r="E293" s="92" t="str">
        <f aca="false">E245</f>
        <v>GL</v>
      </c>
      <c r="F293" s="92" t="n">
        <f aca="false">F245</f>
        <v>1</v>
      </c>
      <c r="G293" s="130" t="s">
        <v>321</v>
      </c>
      <c r="H293" s="130" t="s">
        <v>322</v>
      </c>
      <c r="I293" s="130" t="s">
        <v>322</v>
      </c>
      <c r="J293" s="131" t="n">
        <v>41850</v>
      </c>
      <c r="K293" s="108" t="s">
        <v>486</v>
      </c>
      <c r="L293" s="131" t="n">
        <v>41852</v>
      </c>
      <c r="M293" s="132" t="s">
        <v>487</v>
      </c>
      <c r="N293" s="151" t="n">
        <v>45.0833333333333</v>
      </c>
      <c r="O293" s="134" t="n">
        <v>40</v>
      </c>
      <c r="P293" s="135" t="n">
        <v>0.0514166666666667</v>
      </c>
      <c r="Q293" s="134" t="n">
        <v>419.045871153847</v>
      </c>
      <c r="R293" s="134" t="n">
        <v>6495.47087307692</v>
      </c>
      <c r="S293" s="136" t="n">
        <f aca="false">R293-Q293</f>
        <v>6076.42500192308</v>
      </c>
      <c r="T293" s="137" t="n">
        <f aca="false">((S293/1000000)*(0.473-P293))*0.8/(0.08206*296)*1000000/(O293*N293)*12</f>
        <v>0.561440288880132</v>
      </c>
      <c r="U293" s="138" t="n">
        <f aca="false">IF(N293&lt;=48,T293* 48,T293* 72)</f>
        <v>26.9491338662463</v>
      </c>
      <c r="V293" s="139" t="n">
        <v>-19.2287844417233</v>
      </c>
      <c r="W293" s="150" t="n">
        <f aca="false">W245</f>
        <v>-18.16875699075</v>
      </c>
      <c r="X293" s="141" t="s">
        <v>106</v>
      </c>
      <c r="Y293" s="142" t="n">
        <f aca="false">((V293/1000+1)*0.0112372)/((V293/1000+1)*0.0112372+1)</f>
        <v>0.0109009812558232</v>
      </c>
      <c r="Z293" s="142" t="n">
        <f aca="false">((W293/1000+1)*0.0112372)/((W293/1000+1)*0.0112372+1)</f>
        <v>0.0109126345751666</v>
      </c>
      <c r="AA293" s="142" t="str">
        <f aca="false">IF(ISNUMBER(X293),((X293/1000+1)*0.0112372)/((X293/1000+1)*0.0112372+1),"")</f>
        <v/>
      </c>
      <c r="AB293" s="143" t="str">
        <f aca="false">IF(ISNUMBER(AA293),(Y293-Z293)/(AA293-Z293),"")</f>
        <v/>
      </c>
      <c r="AC293" s="143" t="str">
        <f aca="false">IF(ISNUMBER(AB293),1-AB293,"")</f>
        <v/>
      </c>
      <c r="AD293" s="144" t="str">
        <f aca="false">IF(ISNUMBER(AB293),AB293*T293,"")</f>
        <v/>
      </c>
      <c r="AE293" s="144" t="n">
        <f aca="false">IF(ISNUMBER(AC293),AC293*T293,T293)</f>
        <v>0.561440288880132</v>
      </c>
      <c r="AF293" s="102"/>
      <c r="AG293" s="145" t="str">
        <f aca="false">IF(ISNUMBER(AD293),U293*AB293,"")</f>
        <v/>
      </c>
      <c r="AH293" s="146" t="n">
        <f aca="false">IF(ISNUMBER(AC293),AC293*U293,U293)</f>
        <v>26.9491338662463</v>
      </c>
      <c r="AI293" s="102"/>
      <c r="AJ293" s="103" t="s">
        <v>325</v>
      </c>
      <c r="AK293" s="136"/>
      <c r="AL293" s="102"/>
      <c r="AM293" s="102"/>
      <c r="AN293" s="147" t="s">
        <v>488</v>
      </c>
      <c r="AO293" s="145" t="n">
        <f aca="false">SUMIF($AN$5:$AN$1444,$AN293,AG$5:AG$1444)</f>
        <v>0</v>
      </c>
      <c r="AP293" s="145" t="n">
        <f aca="false">SUMIF($AN$5:$AN$1444,$AN293,AH$5:AH$1444)</f>
        <v>78.7858070032029</v>
      </c>
      <c r="AQ293" s="145" t="n">
        <f aca="false">SUMIF($AN$5:$AN$1444,$AN293,AI$5:AI$1444)</f>
        <v>0</v>
      </c>
    </row>
    <row r="294" customFormat="false" ht="15" hidden="false" customHeight="false" outlineLevel="0" collapsed="false">
      <c r="A294" s="115" t="s">
        <v>318</v>
      </c>
      <c r="B294" s="0" t="s">
        <v>319</v>
      </c>
      <c r="C294" s="92" t="n">
        <f aca="false">C293</f>
        <v>3</v>
      </c>
      <c r="D294" s="90" t="n">
        <f aca="false">D293</f>
        <v>1</v>
      </c>
      <c r="E294" s="92" t="str">
        <f aca="false">E246</f>
        <v>GL</v>
      </c>
      <c r="F294" s="92" t="n">
        <f aca="false">F246</f>
        <v>2</v>
      </c>
      <c r="G294" s="130" t="s">
        <v>321</v>
      </c>
      <c r="H294" s="130" t="s">
        <v>322</v>
      </c>
      <c r="I294" s="130" t="s">
        <v>322</v>
      </c>
      <c r="J294" s="131" t="n">
        <v>41850</v>
      </c>
      <c r="K294" s="108" t="s">
        <v>486</v>
      </c>
      <c r="L294" s="131" t="n">
        <v>41852</v>
      </c>
      <c r="M294" s="132" t="s">
        <v>487</v>
      </c>
      <c r="N294" s="134" t="n">
        <v>45.0833333333333</v>
      </c>
      <c r="O294" s="134" t="n">
        <v>40</v>
      </c>
      <c r="P294" s="135" t="n">
        <v>0.0514166666666667</v>
      </c>
      <c r="Q294" s="134" t="n">
        <v>419.045871153847</v>
      </c>
      <c r="R294" s="134" t="n">
        <v>5425.72457307692</v>
      </c>
      <c r="S294" s="136" t="n">
        <f aca="false">R294-Q294</f>
        <v>5006.67870192308</v>
      </c>
      <c r="T294" s="137" t="n">
        <f aca="false">((S294/1000000)*(0.473-P294))*0.8/(0.08206*296)*1000000/(O294*N294)*12</f>
        <v>0.462599494908286</v>
      </c>
      <c r="U294" s="138" t="n">
        <f aca="false">IF(N294&lt;=48,T294* 48,T294* 72)</f>
        <v>22.2047757555977</v>
      </c>
      <c r="V294" s="139" t="n">
        <v>-16.5259281857252</v>
      </c>
      <c r="W294" s="150" t="n">
        <f aca="false">W246</f>
        <v>-18.16875699075</v>
      </c>
      <c r="X294" s="141" t="s">
        <v>106</v>
      </c>
      <c r="Y294" s="142" t="n">
        <f aca="false">((V294/1000+1)*0.0112372)/((V294/1000+1)*0.0112372+1)</f>
        <v>0.010930694327832</v>
      </c>
      <c r="Z294" s="142" t="n">
        <f aca="false">((W294/1000+1)*0.0112372)/((W294/1000+1)*0.0112372+1)</f>
        <v>0.0109126345751666</v>
      </c>
      <c r="AA294" s="142" t="str">
        <f aca="false">IF(ISNUMBER(X294),((X294/1000+1)*0.0112372)/((X294/1000+1)*0.0112372+1),"")</f>
        <v/>
      </c>
      <c r="AB294" s="143" t="str">
        <f aca="false">IF(ISNUMBER(AA294),(Y294-Z294)/(AA294-Z294),"")</f>
        <v/>
      </c>
      <c r="AC294" s="143" t="str">
        <f aca="false">IF(ISNUMBER(AB294),1-AB294,"")</f>
        <v/>
      </c>
      <c r="AD294" s="144" t="str">
        <f aca="false">IF(ISNUMBER(AB294),AB294*T294,"")</f>
        <v/>
      </c>
      <c r="AE294" s="144" t="n">
        <f aca="false">IF(ISNUMBER(AC294),AC294*T294,T294)</f>
        <v>0.462599494908286</v>
      </c>
      <c r="AF294" s="102"/>
      <c r="AG294" s="145" t="str">
        <f aca="false">IF(ISNUMBER(AD294),U294*AB294,"")</f>
        <v/>
      </c>
      <c r="AH294" s="146" t="n">
        <f aca="false">IF(ISNUMBER(AC294),AC294*U294,U294)</f>
        <v>22.2047757555977</v>
      </c>
      <c r="AI294" s="102"/>
      <c r="AJ294" s="103" t="s">
        <v>327</v>
      </c>
      <c r="AK294" s="136"/>
      <c r="AL294" s="102"/>
      <c r="AM294" s="102"/>
      <c r="AN294" s="147" t="s">
        <v>489</v>
      </c>
      <c r="AO294" s="145" t="n">
        <f aca="false">SUMIF($AN$5:$AN$1444,$AN294,AG$5:AG$1444)</f>
        <v>0</v>
      </c>
      <c r="AP294" s="145" t="n">
        <f aca="false">SUMIF($AN$5:$AN$1444,$AN294,AH$5:AH$1444)</f>
        <v>66.4438361800537</v>
      </c>
      <c r="AQ294" s="145" t="n">
        <f aca="false">SUMIF($AN$5:$AN$1444,$AN294,AI$5:AI$1444)</f>
        <v>0</v>
      </c>
    </row>
    <row r="295" customFormat="false" ht="15" hidden="false" customHeight="false" outlineLevel="0" collapsed="false">
      <c r="A295" s="115" t="s">
        <v>318</v>
      </c>
      <c r="B295" s="0" t="s">
        <v>319</v>
      </c>
      <c r="C295" s="92" t="n">
        <f aca="false">C294</f>
        <v>3</v>
      </c>
      <c r="D295" s="90" t="n">
        <f aca="false">D294</f>
        <v>1</v>
      </c>
      <c r="E295" s="92" t="str">
        <f aca="false">E247</f>
        <v>GL</v>
      </c>
      <c r="F295" s="92" t="n">
        <f aca="false">F247</f>
        <v>3</v>
      </c>
      <c r="G295" s="130" t="s">
        <v>321</v>
      </c>
      <c r="H295" s="130" t="s">
        <v>322</v>
      </c>
      <c r="I295" s="130" t="s">
        <v>322</v>
      </c>
      <c r="J295" s="131" t="n">
        <v>41850</v>
      </c>
      <c r="K295" s="108" t="s">
        <v>486</v>
      </c>
      <c r="L295" s="131" t="n">
        <v>41852</v>
      </c>
      <c r="M295" s="132" t="s">
        <v>487</v>
      </c>
      <c r="N295" s="134" t="n">
        <v>45.0833333333333</v>
      </c>
      <c r="O295" s="134" t="n">
        <v>40</v>
      </c>
      <c r="P295" s="135" t="n">
        <v>0.0514166666666667</v>
      </c>
      <c r="Q295" s="134" t="n">
        <v>419.045871153847</v>
      </c>
      <c r="R295" s="134" t="n">
        <v>5099.76482307692</v>
      </c>
      <c r="S295" s="136" t="n">
        <f aca="false">R295-Q295</f>
        <v>4680.71895192308</v>
      </c>
      <c r="T295" s="137" t="n">
        <f aca="false">((S295/1000000)*(0.473-P295))*0.8/(0.08206*296)*1000000/(O295*N295)*12</f>
        <v>0.432481960972562</v>
      </c>
      <c r="U295" s="138" t="n">
        <f aca="false">IF(N295&lt;=48,T295* 48,T295* 72)</f>
        <v>20.759134126683</v>
      </c>
      <c r="V295" s="139" t="n">
        <v>-19.399932195464</v>
      </c>
      <c r="W295" s="150" t="n">
        <f aca="false">W247</f>
        <v>-18.16875699075</v>
      </c>
      <c r="X295" s="141" t="s">
        <v>106</v>
      </c>
      <c r="Y295" s="142" t="n">
        <f aca="false">((V295/1000+1)*0.0112372)/((V295/1000+1)*0.0112372+1)</f>
        <v>0.0108990997321705</v>
      </c>
      <c r="Z295" s="142" t="n">
        <f aca="false">((W295/1000+1)*0.0112372)/((W295/1000+1)*0.0112372+1)</f>
        <v>0.0109126345751666</v>
      </c>
      <c r="AA295" s="142" t="str">
        <f aca="false">IF(ISNUMBER(X295),((X295/1000+1)*0.0112372)/((X295/1000+1)*0.0112372+1),"")</f>
        <v/>
      </c>
      <c r="AB295" s="143" t="str">
        <f aca="false">IF(ISNUMBER(AA295),(Y295-Z295)/(AA295-Z295),"")</f>
        <v/>
      </c>
      <c r="AC295" s="143" t="str">
        <f aca="false">IF(ISNUMBER(AB295),1-AB295,"")</f>
        <v/>
      </c>
      <c r="AD295" s="144" t="str">
        <f aca="false">IF(ISNUMBER(AB295),AB295*T295,"")</f>
        <v/>
      </c>
      <c r="AE295" s="144" t="n">
        <f aca="false">IF(ISNUMBER(AC295),AC295*T295,T295)</f>
        <v>0.432481960972562</v>
      </c>
      <c r="AF295" s="102"/>
      <c r="AG295" s="145" t="str">
        <f aca="false">IF(ISNUMBER(AD295),U295*AB295,"")</f>
        <v/>
      </c>
      <c r="AH295" s="146" t="n">
        <f aca="false">IF(ISNUMBER(AC295),AC295*U295,U295)</f>
        <v>20.759134126683</v>
      </c>
      <c r="AI295" s="102"/>
      <c r="AJ295" s="103" t="s">
        <v>329</v>
      </c>
      <c r="AK295" s="136"/>
      <c r="AL295" s="102"/>
      <c r="AM295" s="102"/>
      <c r="AN295" s="147" t="s">
        <v>490</v>
      </c>
      <c r="AO295" s="145" t="n">
        <f aca="false">SUMIF($AN$5:$AN$1444,$AN295,AG$5:AG$1444)</f>
        <v>0</v>
      </c>
      <c r="AP295" s="145" t="n">
        <f aca="false">SUMIF($AN$5:$AN$1444,$AN295,AH$5:AH$1444)</f>
        <v>64.8194780965109</v>
      </c>
      <c r="AQ295" s="145" t="n">
        <f aca="false">SUMIF($AN$5:$AN$1444,$AN295,AI$5:AI$1444)</f>
        <v>0</v>
      </c>
    </row>
    <row r="296" customFormat="false" ht="15" hidden="false" customHeight="false" outlineLevel="0" collapsed="false">
      <c r="A296" s="115" t="s">
        <v>318</v>
      </c>
      <c r="B296" s="0" t="s">
        <v>319</v>
      </c>
      <c r="C296" s="92" t="n">
        <f aca="false">C295</f>
        <v>3</v>
      </c>
      <c r="D296" s="90" t="n">
        <f aca="false">D295</f>
        <v>1</v>
      </c>
      <c r="E296" s="92" t="str">
        <f aca="false">E248</f>
        <v>GL</v>
      </c>
      <c r="F296" s="92" t="n">
        <f aca="false">F248</f>
        <v>4</v>
      </c>
      <c r="G296" s="130" t="s">
        <v>321</v>
      </c>
      <c r="H296" s="130" t="s">
        <v>322</v>
      </c>
      <c r="I296" s="130" t="s">
        <v>322</v>
      </c>
      <c r="J296" s="131" t="n">
        <v>41850</v>
      </c>
      <c r="K296" s="108" t="s">
        <v>486</v>
      </c>
      <c r="L296" s="131" t="n">
        <v>41852</v>
      </c>
      <c r="M296" s="132" t="s">
        <v>487</v>
      </c>
      <c r="N296" s="134" t="n">
        <v>45.0833333333333</v>
      </c>
      <c r="O296" s="134" t="n">
        <v>40</v>
      </c>
      <c r="P296" s="135" t="n">
        <v>0.0514166666666667</v>
      </c>
      <c r="Q296" s="134" t="n">
        <v>419.045871153847</v>
      </c>
      <c r="R296" s="134" t="n">
        <v>4758.22382307692</v>
      </c>
      <c r="S296" s="136" t="n">
        <f aca="false">R296-Q296</f>
        <v>4339.17795192308</v>
      </c>
      <c r="T296" s="137" t="n">
        <f aca="false">((S296/1000000)*(0.473-P296))*0.8/(0.08206*296)*1000000/(O296*N296)*12</f>
        <v>0.400924774363047</v>
      </c>
      <c r="U296" s="138" t="n">
        <f aca="false">IF(N296&lt;=48,T296* 48,T296* 72)</f>
        <v>19.2443891694263</v>
      </c>
      <c r="V296" s="139" t="n">
        <v>-17.8068711350291</v>
      </c>
      <c r="W296" s="150" t="n">
        <f aca="false">W248</f>
        <v>-18.16875699075</v>
      </c>
      <c r="X296" s="141" t="s">
        <v>106</v>
      </c>
      <c r="Y296" s="142" t="n">
        <f aca="false">((V296/1000+1)*0.0112372)/((V296/1000+1)*0.0112372+1)</f>
        <v>0.0109166128728899</v>
      </c>
      <c r="Z296" s="142" t="n">
        <f aca="false">((W296/1000+1)*0.0112372)/((W296/1000+1)*0.0112372+1)</f>
        <v>0.0109126345751666</v>
      </c>
      <c r="AA296" s="142" t="str">
        <f aca="false">IF(ISNUMBER(X296),((X296/1000+1)*0.0112372)/((X296/1000+1)*0.0112372+1),"")</f>
        <v/>
      </c>
      <c r="AB296" s="143" t="str">
        <f aca="false">IF(ISNUMBER(AA296),(Y296-Z296)/(AA296-Z296),"")</f>
        <v/>
      </c>
      <c r="AC296" s="143" t="str">
        <f aca="false">IF(ISNUMBER(AB296),1-AB296,"")</f>
        <v/>
      </c>
      <c r="AD296" s="144" t="str">
        <f aca="false">IF(ISNUMBER(AB296),AB296*T296,"")</f>
        <v/>
      </c>
      <c r="AE296" s="144" t="n">
        <f aca="false">IF(ISNUMBER(AC296),AC296*T296,T296)</f>
        <v>0.400924774363047</v>
      </c>
      <c r="AF296" s="102"/>
      <c r="AG296" s="145" t="str">
        <f aca="false">IF(ISNUMBER(AD296),U296*AB296,"")</f>
        <v/>
      </c>
      <c r="AH296" s="146" t="n">
        <f aca="false">IF(ISNUMBER(AC296),AC296*U296,U296)</f>
        <v>19.2443891694263</v>
      </c>
      <c r="AI296" s="102"/>
      <c r="AJ296" s="103" t="s">
        <v>331</v>
      </c>
      <c r="AK296" s="136"/>
      <c r="AL296" s="102"/>
      <c r="AM296" s="102"/>
      <c r="AN296" s="147" t="s">
        <v>491</v>
      </c>
      <c r="AO296" s="145" t="n">
        <f aca="false">SUMIF($AN$5:$AN$1444,$AN296,AG$5:AG$1444)</f>
        <v>0</v>
      </c>
      <c r="AP296" s="145" t="n">
        <f aca="false">SUMIF($AN$5:$AN$1444,$AN296,AH$5:AH$1444)</f>
        <v>63.7204759278108</v>
      </c>
      <c r="AQ296" s="145" t="n">
        <f aca="false">SUMIF($AN$5:$AN$1444,$AN296,AI$5:AI$1444)</f>
        <v>0</v>
      </c>
    </row>
    <row r="297" customFormat="false" ht="15" hidden="false" customHeight="false" outlineLevel="0" collapsed="false">
      <c r="A297" s="115" t="s">
        <v>318</v>
      </c>
      <c r="B297" s="0" t="s">
        <v>319</v>
      </c>
      <c r="C297" s="92" t="n">
        <f aca="false">C296</f>
        <v>3</v>
      </c>
      <c r="D297" s="90" t="n">
        <f aca="false">D296</f>
        <v>1</v>
      </c>
      <c r="E297" s="92" t="str">
        <f aca="false">E249</f>
        <v>GL</v>
      </c>
      <c r="F297" s="92" t="n">
        <f aca="false">F249</f>
        <v>1</v>
      </c>
      <c r="G297" s="130" t="s">
        <v>333</v>
      </c>
      <c r="H297" s="130" t="s">
        <v>334</v>
      </c>
      <c r="I297" s="148" t="s">
        <v>335</v>
      </c>
      <c r="J297" s="131" t="n">
        <v>41850</v>
      </c>
      <c r="K297" s="108" t="s">
        <v>486</v>
      </c>
      <c r="L297" s="131" t="n">
        <v>41852</v>
      </c>
      <c r="M297" s="132" t="s">
        <v>487</v>
      </c>
      <c r="N297" s="134" t="n">
        <v>45.0833333333333</v>
      </c>
      <c r="O297" s="134" t="n">
        <v>40</v>
      </c>
      <c r="P297" s="135" t="n">
        <v>0.0514166666666667</v>
      </c>
      <c r="Q297" s="134" t="n">
        <v>419.045871153847</v>
      </c>
      <c r="R297" s="134" t="n">
        <v>28676.9383730769</v>
      </c>
      <c r="S297" s="136" t="n">
        <f aca="false">R297-Q297</f>
        <v>28257.8925019231</v>
      </c>
      <c r="T297" s="137" t="n">
        <f aca="false">((S297/1000000)*(0.473-P297))*0.8/(0.08206*296)*1000000/(O297*N297)*12</f>
        <v>2.61092983529005</v>
      </c>
      <c r="U297" s="138" t="n">
        <f aca="false">IF(N297&lt;=48,T297* 48,T297* 72)</f>
        <v>125.324632093923</v>
      </c>
      <c r="V297" s="139" t="n">
        <v>968.025905874715</v>
      </c>
      <c r="W297" s="150" t="n">
        <f aca="false">W249</f>
        <v>-18.16875699075</v>
      </c>
      <c r="X297" s="141" t="n">
        <v>1159</v>
      </c>
      <c r="Y297" s="142" t="n">
        <f aca="false">((V297/1000+1)*0.0112372)/((V297/1000+1)*0.0112372+1)</f>
        <v>0.0216366050106727</v>
      </c>
      <c r="Z297" s="142" t="n">
        <f aca="false">((W297/1000+1)*0.0112372)/((W297/1000+1)*0.0112372+1)</f>
        <v>0.0109126345751666</v>
      </c>
      <c r="AA297" s="142" t="n">
        <f aca="false">IF(ISNUMBER(X297),((X297/1000+1)*0.0112372)/((X297/1000+1)*0.0112372+1),"")</f>
        <v>0.0236864549961338</v>
      </c>
      <c r="AB297" s="143" t="n">
        <f aca="false">IF(ISNUMBER(AA297),(Y297-Y293)/(AA297-Y293),"")</f>
        <v>0.839673521130612</v>
      </c>
      <c r="AC297" s="143" t="n">
        <f aca="false">IF(ISNUMBER(AB297),1-AB297,"")</f>
        <v>0.160326478869388</v>
      </c>
      <c r="AD297" s="144" t="n">
        <f aca="false">IF(ISNUMBER(AB297),AB297*T297,"")</f>
        <v>2.19232864822297</v>
      </c>
      <c r="AE297" s="144" t="n">
        <f aca="false">IF(ISNUMBER(AC297),AC297*T297,T297)</f>
        <v>0.418601187067085</v>
      </c>
      <c r="AF297" s="149" t="n">
        <f aca="false">IF(ISNUMBER(AD297),AE297-AE293,"")</f>
        <v>-0.142839101813047</v>
      </c>
      <c r="AG297" s="145" t="n">
        <f aca="false">IF(ISNUMBER(AD297),U297*AB297,"")</f>
        <v>105.231775114703</v>
      </c>
      <c r="AH297" s="146" t="n">
        <f aca="false">IF(ISNUMBER(AC297),AC297*U297,U297)</f>
        <v>20.0928569792201</v>
      </c>
      <c r="AI297" s="145" t="n">
        <f aca="false">AH297-AH293</f>
        <v>-6.85627688702624</v>
      </c>
      <c r="AJ297" s="103" t="s">
        <v>336</v>
      </c>
      <c r="AK297" s="136"/>
      <c r="AL297" s="102"/>
      <c r="AM297" s="102"/>
      <c r="AN297" s="147" t="s">
        <v>492</v>
      </c>
      <c r="AO297" s="145" t="n">
        <f aca="false">SUMIF($AN$5:$AN$1444,$AN297,AG$5:AG$1444)</f>
        <v>165.289318708549</v>
      </c>
      <c r="AP297" s="145" t="n">
        <f aca="false">SUMIF($AN$5:$AN$1444,$AN297,AH$5:AH$1444)</f>
        <v>72.272258594011</v>
      </c>
      <c r="AQ297" s="145" t="n">
        <f aca="false">SUMIF($AN$5:$AN$1444,$AN297,AI$5:AI$1444)</f>
        <v>-6.51354840919186</v>
      </c>
    </row>
    <row r="298" customFormat="false" ht="15" hidden="false" customHeight="false" outlineLevel="0" collapsed="false">
      <c r="A298" s="115" t="s">
        <v>318</v>
      </c>
      <c r="B298" s="0" t="s">
        <v>319</v>
      </c>
      <c r="C298" s="92" t="n">
        <f aca="false">C297</f>
        <v>3</v>
      </c>
      <c r="D298" s="90" t="n">
        <f aca="false">D297</f>
        <v>1</v>
      </c>
      <c r="E298" s="92" t="str">
        <f aca="false">E250</f>
        <v>GL</v>
      </c>
      <c r="F298" s="92" t="n">
        <f aca="false">F250</f>
        <v>2</v>
      </c>
      <c r="G298" s="130" t="s">
        <v>333</v>
      </c>
      <c r="H298" s="130" t="s">
        <v>334</v>
      </c>
      <c r="I298" s="148" t="s">
        <v>335</v>
      </c>
      <c r="J298" s="131" t="n">
        <v>41850</v>
      </c>
      <c r="K298" s="108" t="s">
        <v>486</v>
      </c>
      <c r="L298" s="131" t="n">
        <v>41852</v>
      </c>
      <c r="M298" s="132" t="s">
        <v>487</v>
      </c>
      <c r="N298" s="134" t="n">
        <v>45.0833333333333</v>
      </c>
      <c r="O298" s="134" t="n">
        <v>40</v>
      </c>
      <c r="P298" s="135" t="n">
        <v>0.0514166666666667</v>
      </c>
      <c r="Q298" s="134" t="n">
        <v>419.045871153847</v>
      </c>
      <c r="R298" s="134" t="n">
        <v>28659.4873730769</v>
      </c>
      <c r="S298" s="136" t="n">
        <f aca="false">R298-Q298</f>
        <v>28240.4415019231</v>
      </c>
      <c r="T298" s="137" t="n">
        <f aca="false">((S298/1000000)*(0.473-P298))*0.8/(0.08206*296)*1000000/(O298*N298)*12</f>
        <v>2.60931742429541</v>
      </c>
      <c r="U298" s="138" t="n">
        <f aca="false">IF(N298&lt;=48,T298* 48,T298* 72)</f>
        <v>125.24723636618</v>
      </c>
      <c r="V298" s="139" t="n">
        <v>992.902282053092</v>
      </c>
      <c r="W298" s="150" t="n">
        <f aca="false">W250</f>
        <v>-18.16875699075</v>
      </c>
      <c r="X298" s="141" t="n">
        <v>1159</v>
      </c>
      <c r="Y298" s="142" t="n">
        <f aca="false">((V298/1000+1)*0.0112372)/((V298/1000+1)*0.0112372+1)</f>
        <v>0.0219041069019177</v>
      </c>
      <c r="Z298" s="142" t="n">
        <f aca="false">((W298/1000+1)*0.0112372)/((W298/1000+1)*0.0112372+1)</f>
        <v>0.0109126345751666</v>
      </c>
      <c r="AA298" s="142" t="n">
        <f aca="false">IF(ISNUMBER(X298),((X298/1000+1)*0.0112372)/((X298/1000+1)*0.0112372+1),"")</f>
        <v>0.0236864549961338</v>
      </c>
      <c r="AB298" s="143" t="n">
        <f aca="false">IF(ISNUMBER(AA298),(Y298-Y294)/(AA298-Y294),"")</f>
        <v>0.860271124508846</v>
      </c>
      <c r="AC298" s="143" t="n">
        <f aca="false">IF(ISNUMBER(AB298),1-AB298,"")</f>
        <v>0.139728875491154</v>
      </c>
      <c r="AD298" s="144" t="n">
        <f aca="false">IF(ISNUMBER(AB298),AB298*T298,"")</f>
        <v>2.24472043479914</v>
      </c>
      <c r="AE298" s="144" t="n">
        <f aca="false">IF(ISNUMBER(AC298),AC298*T298,T298)</f>
        <v>0.364596989496271</v>
      </c>
      <c r="AF298" s="149" t="n">
        <f aca="false">IF(ISNUMBER(AD298),AE298-AE294,"")</f>
        <v>-0.0980025054120139</v>
      </c>
      <c r="AG298" s="145" t="n">
        <f aca="false">IF(ISNUMBER(AD298),U298*AB298,"")</f>
        <v>107.746580870359</v>
      </c>
      <c r="AH298" s="146" t="n">
        <f aca="false">IF(ISNUMBER(AC298),AC298*U298,U298)</f>
        <v>17.500655495821</v>
      </c>
      <c r="AI298" s="145" t="n">
        <f aca="false">AH298-AH294</f>
        <v>-4.70412025977667</v>
      </c>
      <c r="AJ298" s="103" t="s">
        <v>338</v>
      </c>
      <c r="AK298" s="136"/>
      <c r="AL298" s="102"/>
      <c r="AM298" s="102"/>
      <c r="AN298" s="147" t="s">
        <v>493</v>
      </c>
      <c r="AO298" s="145" t="n">
        <f aca="false">SUMIF($AN$5:$AN$1444,$AN298,AG$5:AG$1444)</f>
        <v>172.417615347045</v>
      </c>
      <c r="AP298" s="145" t="n">
        <f aca="false">SUMIF($AN$5:$AN$1444,$AN298,AH$5:AH$1444)</f>
        <v>70.5141692142015</v>
      </c>
      <c r="AQ298" s="145" t="n">
        <f aca="false">SUMIF($AN$5:$AN$1444,$AN298,AI$5:AI$1444)</f>
        <v>4.07033303414782</v>
      </c>
    </row>
    <row r="299" customFormat="false" ht="15" hidden="false" customHeight="false" outlineLevel="0" collapsed="false">
      <c r="A299" s="115" t="s">
        <v>318</v>
      </c>
      <c r="B299" s="0" t="s">
        <v>319</v>
      </c>
      <c r="C299" s="92" t="n">
        <f aca="false">C298</f>
        <v>3</v>
      </c>
      <c r="D299" s="90" t="n">
        <f aca="false">D298</f>
        <v>1</v>
      </c>
      <c r="E299" s="92" t="str">
        <f aca="false">E251</f>
        <v>GL</v>
      </c>
      <c r="F299" s="92" t="n">
        <f aca="false">F251</f>
        <v>3</v>
      </c>
      <c r="G299" s="130" t="s">
        <v>333</v>
      </c>
      <c r="H299" s="130" t="s">
        <v>334</v>
      </c>
      <c r="I299" s="148" t="s">
        <v>335</v>
      </c>
      <c r="J299" s="131" t="n">
        <v>41850</v>
      </c>
      <c r="K299" s="108" t="s">
        <v>486</v>
      </c>
      <c r="L299" s="131" t="n">
        <v>41852</v>
      </c>
      <c r="M299" s="132" t="s">
        <v>487</v>
      </c>
      <c r="N299" s="134" t="n">
        <v>45.0833333333333</v>
      </c>
      <c r="O299" s="134" t="n">
        <v>40</v>
      </c>
      <c r="P299" s="135" t="n">
        <v>0.0514166666666667</v>
      </c>
      <c r="Q299" s="134" t="n">
        <v>419.045871153847</v>
      </c>
      <c r="R299" s="134" t="n">
        <v>26889.4573730769</v>
      </c>
      <c r="S299" s="136" t="n">
        <f aca="false">R299-Q299</f>
        <v>26470.4115019231</v>
      </c>
      <c r="T299" s="137" t="n">
        <f aca="false">((S299/1000000)*(0.473-P299))*0.8/(0.08206*296)*1000000/(O299*N299)*12</f>
        <v>2.44577288055267</v>
      </c>
      <c r="U299" s="138" t="n">
        <f aca="false">IF(N299&lt;=48,T299* 48,T299* 72)</f>
        <v>117.397098266528</v>
      </c>
      <c r="V299" s="139" t="n">
        <v>999.829339327413</v>
      </c>
      <c r="W299" s="150" t="n">
        <f aca="false">W251</f>
        <v>-18.16875699075</v>
      </c>
      <c r="X299" s="141" t="n">
        <v>1159</v>
      </c>
      <c r="Y299" s="142" t="n">
        <f aca="false">((V299/1000+1)*0.0112372)/((V299/1000+1)*0.0112372+1)</f>
        <v>0.0219785692446184</v>
      </c>
      <c r="Z299" s="142" t="n">
        <f aca="false">((W299/1000+1)*0.0112372)/((W299/1000+1)*0.0112372+1)</f>
        <v>0.0109126345751666</v>
      </c>
      <c r="AA299" s="142" t="n">
        <f aca="false">IF(ISNUMBER(X299),((X299/1000+1)*0.0112372)/((X299/1000+1)*0.0112372+1),"")</f>
        <v>0.0236864549961338</v>
      </c>
      <c r="AB299" s="143" t="n">
        <f aca="false">IF(ISNUMBER(AA299),(Y299-Y295)/(AA299-Y295),"")</f>
        <v>0.866439485236759</v>
      </c>
      <c r="AC299" s="143" t="n">
        <f aca="false">IF(ISNUMBER(AB299),1-AB299,"")</f>
        <v>0.133560514763241</v>
      </c>
      <c r="AD299" s="144" t="n">
        <f aca="false">IF(ISNUMBER(AB299),AB299*T299,"")</f>
        <v>2.11911419563208</v>
      </c>
      <c r="AE299" s="144" t="n">
        <f aca="false">IF(ISNUMBER(AC299),AC299*T299,T299)</f>
        <v>0.32665868492059</v>
      </c>
      <c r="AF299" s="149" t="n">
        <f aca="false">IF(ISNUMBER(AD299),AE299-AE295,"")</f>
        <v>-0.105823276051973</v>
      </c>
      <c r="AG299" s="145" t="n">
        <f aca="false">IF(ISNUMBER(AD299),U299*AB299,"")</f>
        <v>101.71748139034</v>
      </c>
      <c r="AH299" s="146" t="n">
        <f aca="false">IF(ISNUMBER(AC299),AC299*U299,U299)</f>
        <v>15.6796168761883</v>
      </c>
      <c r="AI299" s="145" t="n">
        <f aca="false">AH299-AH295</f>
        <v>-5.07951725049469</v>
      </c>
      <c r="AJ299" s="103" t="s">
        <v>340</v>
      </c>
      <c r="AK299" s="136"/>
      <c r="AL299" s="102"/>
      <c r="AM299" s="102"/>
      <c r="AN299" s="147" t="s">
        <v>494</v>
      </c>
      <c r="AO299" s="145" t="n">
        <f aca="false">SUMIF($AN$5:$AN$1444,$AN299,AG$5:AG$1444)</f>
        <v>164.927730875356</v>
      </c>
      <c r="AP299" s="145" t="n">
        <f aca="false">SUMIF($AN$5:$AN$1444,$AN299,AH$5:AH$1444)</f>
        <v>58.9363834246063</v>
      </c>
      <c r="AQ299" s="145" t="n">
        <f aca="false">SUMIF($AN$5:$AN$1444,$AN299,AI$5:AI$1444)</f>
        <v>-5.88309467190456</v>
      </c>
    </row>
    <row r="300" customFormat="false" ht="15" hidden="false" customHeight="false" outlineLevel="0" collapsed="false">
      <c r="A300" s="115" t="s">
        <v>318</v>
      </c>
      <c r="B300" s="0" t="s">
        <v>319</v>
      </c>
      <c r="C300" s="92" t="n">
        <f aca="false">C299</f>
        <v>3</v>
      </c>
      <c r="D300" s="90" t="n">
        <f aca="false">D299</f>
        <v>1</v>
      </c>
      <c r="E300" s="92" t="str">
        <f aca="false">E252</f>
        <v>GL</v>
      </c>
      <c r="F300" s="92" t="n">
        <f aca="false">F252</f>
        <v>4</v>
      </c>
      <c r="G300" s="130" t="s">
        <v>333</v>
      </c>
      <c r="H300" s="130" t="s">
        <v>334</v>
      </c>
      <c r="I300" s="148" t="s">
        <v>335</v>
      </c>
      <c r="J300" s="131" t="n">
        <v>41850</v>
      </c>
      <c r="K300" s="108" t="s">
        <v>486</v>
      </c>
      <c r="L300" s="131" t="n">
        <v>41852</v>
      </c>
      <c r="M300" s="132" t="s">
        <v>487</v>
      </c>
      <c r="N300" s="134" t="n">
        <v>45.0833333333333</v>
      </c>
      <c r="O300" s="134" t="n">
        <v>40</v>
      </c>
      <c r="P300" s="135" t="n">
        <v>0.0514166666666667</v>
      </c>
      <c r="Q300" s="134" t="n">
        <v>419.045871153847</v>
      </c>
      <c r="R300" s="134" t="n">
        <v>27395.5363730769</v>
      </c>
      <c r="S300" s="136" t="n">
        <f aca="false">R300-Q300</f>
        <v>26976.4905019231</v>
      </c>
      <c r="T300" s="137" t="n">
        <f aca="false">((S300/1000000)*(0.473-P300))*0.8/(0.08206*296)*1000000/(O300*N300)*12</f>
        <v>2.49253279939742</v>
      </c>
      <c r="U300" s="138" t="n">
        <f aca="false">IF(N300&lt;=48,T300* 48,T300* 72)</f>
        <v>119.641574371076</v>
      </c>
      <c r="V300" s="139" t="n">
        <v>1031.64106657147</v>
      </c>
      <c r="W300" s="150" t="n">
        <f aca="false">W252</f>
        <v>-18.16875699075</v>
      </c>
      <c r="X300" s="141" t="n">
        <v>1159</v>
      </c>
      <c r="Y300" s="142" t="n">
        <f aca="false">((V300/1000+1)*0.0112372)/((V300/1000+1)*0.0112372+1)</f>
        <v>0.0223203835957133</v>
      </c>
      <c r="Z300" s="142" t="n">
        <f aca="false">((W300/1000+1)*0.0112372)/((W300/1000+1)*0.0112372+1)</f>
        <v>0.0109126345751666</v>
      </c>
      <c r="AA300" s="142" t="n">
        <f aca="false">IF(ISNUMBER(X300),((X300/1000+1)*0.0112372)/((X300/1000+1)*0.0112372+1),"")</f>
        <v>0.0236864549961338</v>
      </c>
      <c r="AB300" s="143" t="n">
        <f aca="false">IF(ISNUMBER(AA300),(Y300-Y296)/(AA300-Y296),"")</f>
        <v>0.893023626507182</v>
      </c>
      <c r="AC300" s="143" t="n">
        <f aca="false">IF(ISNUMBER(AB300),1-AB300,"")</f>
        <v>0.106976373492818</v>
      </c>
      <c r="AD300" s="144" t="n">
        <f aca="false">IF(ISNUMBER(AB300),AB300*T300,"")</f>
        <v>2.22589067970598</v>
      </c>
      <c r="AE300" s="144" t="n">
        <f aca="false">IF(ISNUMBER(AC300),AC300*T300,T300)</f>
        <v>0.266642119691437</v>
      </c>
      <c r="AF300" s="149" t="n">
        <f aca="false">IF(ISNUMBER(AD300),AE300-AE296,"")</f>
        <v>-0.13428265467161</v>
      </c>
      <c r="AG300" s="145" t="n">
        <f aca="false">IF(ISNUMBER(AD300),U300*AB300,"")</f>
        <v>106.842752625887</v>
      </c>
      <c r="AH300" s="146" t="n">
        <f aca="false">IF(ISNUMBER(AC300),AC300*U300,U300)</f>
        <v>12.798821745189</v>
      </c>
      <c r="AI300" s="145" t="n">
        <f aca="false">AH300-AH296</f>
        <v>-6.44556742423729</v>
      </c>
      <c r="AJ300" s="103" t="s">
        <v>342</v>
      </c>
      <c r="AK300" s="136"/>
      <c r="AL300" s="102"/>
      <c r="AM300" s="102"/>
      <c r="AN300" s="147" t="s">
        <v>495</v>
      </c>
      <c r="AO300" s="145" t="n">
        <f aca="false">SUMIF($AN$5:$AN$1444,$AN300,AG$5:AG$1444)</f>
        <v>171.926051096465</v>
      </c>
      <c r="AP300" s="145" t="n">
        <f aca="false">SUMIF($AN$5:$AN$1444,$AN300,AH$5:AH$1444)</f>
        <v>50.6113330415811</v>
      </c>
      <c r="AQ300" s="145" t="n">
        <f aca="false">SUMIF($AN$5:$AN$1444,$AN300,AI$5:AI$1444)</f>
        <v>-13.1091428862298</v>
      </c>
    </row>
    <row r="301" customFormat="false" ht="15" hidden="false" customHeight="false" outlineLevel="0" collapsed="false">
      <c r="A301" s="115" t="s">
        <v>318</v>
      </c>
      <c r="B301" s="0" t="s">
        <v>319</v>
      </c>
      <c r="C301" s="92" t="n">
        <f aca="false">C300</f>
        <v>3</v>
      </c>
      <c r="D301" s="90" t="n">
        <f aca="false">D300</f>
        <v>1</v>
      </c>
      <c r="E301" s="92" t="str">
        <f aca="false">E253</f>
        <v>GL</v>
      </c>
      <c r="F301" s="92" t="n">
        <f aca="false">F253</f>
        <v>1</v>
      </c>
      <c r="G301" s="130" t="s">
        <v>344</v>
      </c>
      <c r="H301" s="130" t="s">
        <v>334</v>
      </c>
      <c r="I301" s="130" t="n">
        <v>10</v>
      </c>
      <c r="J301" s="131" t="n">
        <v>41850</v>
      </c>
      <c r="K301" s="108" t="s">
        <v>486</v>
      </c>
      <c r="L301" s="131" t="n">
        <v>41852</v>
      </c>
      <c r="M301" s="132" t="s">
        <v>487</v>
      </c>
      <c r="N301" s="134" t="n">
        <v>45.0833333333333</v>
      </c>
      <c r="O301" s="134" t="n">
        <v>40</v>
      </c>
      <c r="P301" s="135" t="n">
        <v>0.0514166666666667</v>
      </c>
      <c r="Q301" s="134" t="n">
        <v>419.045871153847</v>
      </c>
      <c r="R301" s="134" t="n">
        <v>28088.5903730769</v>
      </c>
      <c r="S301" s="136" t="n">
        <f aca="false">R301-Q301</f>
        <v>27669.5445019231</v>
      </c>
      <c r="T301" s="137" t="n">
        <f aca="false">((S301/1000000)*(0.473-P301))*0.8/(0.08206*296)*1000000/(O301*N301)*12</f>
        <v>2.55656855032768</v>
      </c>
      <c r="U301" s="138" t="n">
        <f aca="false">IF(N301&lt;=48,T301* 48,T301* 72)</f>
        <v>122.715290415729</v>
      </c>
      <c r="V301" s="139" t="n">
        <v>1002.76962938041</v>
      </c>
      <c r="W301" s="150" t="n">
        <f aca="false">W253</f>
        <v>-18.16875699075</v>
      </c>
      <c r="X301" s="141" t="n">
        <v>1159</v>
      </c>
      <c r="Y301" s="142" t="n">
        <f aca="false">((V301/1000+1)*0.0112372)/((V301/1000+1)*0.0112372+1)</f>
        <v>0.0220101724398517</v>
      </c>
      <c r="Z301" s="142" t="n">
        <f aca="false">((W301/1000+1)*0.0112372)/((W301/1000+1)*0.0112372+1)</f>
        <v>0.0109126345751666</v>
      </c>
      <c r="AA301" s="142" t="n">
        <f aca="false">IF(ISNUMBER(X301),((X301/1000+1)*0.0112372)/((X301/1000+1)*0.0112372+1),"")</f>
        <v>0.0236864549961338</v>
      </c>
      <c r="AB301" s="143" t="n">
        <f aca="false">IF(ISNUMBER(AA301),(Y301-Y293)/(AA301-Y293),"")</f>
        <v>0.868891635122052</v>
      </c>
      <c r="AC301" s="143" t="n">
        <f aca="false">IF(ISNUMBER(AB301),1-AB301,"")</f>
        <v>0.131108364877948</v>
      </c>
      <c r="AD301" s="144" t="n">
        <f aca="false">IF(ISNUMBER(AB301),AB301*T301,"")</f>
        <v>2.22138102799583</v>
      </c>
      <c r="AE301" s="144" t="n">
        <f aca="false">IF(ISNUMBER(AC301),AC301*T301,T301)</f>
        <v>0.335187522331847</v>
      </c>
      <c r="AF301" s="149" t="n">
        <f aca="false">IF(ISNUMBER(AD301),AE301-AE293,"")</f>
        <v>-0.226252766548284</v>
      </c>
      <c r="AG301" s="145" t="n">
        <f aca="false">IF(ISNUMBER(AD301),U301*AB301,"")</f>
        <v>106.6262893438</v>
      </c>
      <c r="AH301" s="146" t="n">
        <f aca="false">IF(ISNUMBER(AC301),AC301*U301,U301)</f>
        <v>16.0890010719287</v>
      </c>
      <c r="AI301" s="145" t="n">
        <f aca="false">AH301-AH293</f>
        <v>-10.8601327943176</v>
      </c>
      <c r="AJ301" s="103" t="s">
        <v>345</v>
      </c>
      <c r="AK301" s="136"/>
      <c r="AL301" s="102"/>
      <c r="AM301" s="102"/>
      <c r="AN301" s="147" t="s">
        <v>496</v>
      </c>
      <c r="AO301" s="145" t="n">
        <f aca="false">SUMIF($AN$5:$AN$1444,$AN301,AG$5:AG$1444)</f>
        <v>154.621014405663</v>
      </c>
      <c r="AP301" s="145" t="n">
        <f aca="false">SUMIF($AN$5:$AN$1444,$AN301,AH$5:AH$1444)</f>
        <v>55.750638714544</v>
      </c>
      <c r="AQ301" s="145" t="n">
        <f aca="false">SUMIF($AN$5:$AN$1444,$AN301,AI$5:AI$1444)</f>
        <v>-23.0351682886588</v>
      </c>
    </row>
    <row r="302" customFormat="false" ht="15" hidden="false" customHeight="false" outlineLevel="0" collapsed="false">
      <c r="A302" s="115" t="s">
        <v>318</v>
      </c>
      <c r="B302" s="0" t="s">
        <v>319</v>
      </c>
      <c r="C302" s="92" t="n">
        <f aca="false">C301</f>
        <v>3</v>
      </c>
      <c r="D302" s="90" t="n">
        <f aca="false">D301</f>
        <v>1</v>
      </c>
      <c r="E302" s="92" t="str">
        <f aca="false">E254</f>
        <v>GL</v>
      </c>
      <c r="F302" s="92" t="n">
        <f aca="false">F254</f>
        <v>2</v>
      </c>
      <c r="G302" s="130" t="s">
        <v>344</v>
      </c>
      <c r="H302" s="130" t="s">
        <v>334</v>
      </c>
      <c r="I302" s="130" t="n">
        <v>10</v>
      </c>
      <c r="J302" s="131" t="n">
        <v>41850</v>
      </c>
      <c r="K302" s="108" t="s">
        <v>486</v>
      </c>
      <c r="L302" s="131" t="n">
        <v>41852</v>
      </c>
      <c r="M302" s="132" t="s">
        <v>487</v>
      </c>
      <c r="N302" s="134" t="n">
        <v>45.0833333333333</v>
      </c>
      <c r="O302" s="134" t="n">
        <v>40</v>
      </c>
      <c r="P302" s="135" t="n">
        <v>0.0514166666666667</v>
      </c>
      <c r="Q302" s="134" t="n">
        <v>419.045871153847</v>
      </c>
      <c r="R302" s="134" t="n">
        <v>28570.9858730769</v>
      </c>
      <c r="S302" s="136" t="n">
        <f aca="false">R302-Q302</f>
        <v>28151.9400019231</v>
      </c>
      <c r="T302" s="137" t="n">
        <f aca="false">((S302/1000000)*(0.473-P302))*0.8/(0.08206*296)*1000000/(O302*N302)*12</f>
        <v>2.60114019710827</v>
      </c>
      <c r="U302" s="138" t="n">
        <f aca="false">IF(N302&lt;=48,T302* 48,T302* 72)</f>
        <v>124.854729461197</v>
      </c>
      <c r="V302" s="139" t="n">
        <v>1012.81243383207</v>
      </c>
      <c r="W302" s="150" t="n">
        <f aca="false">W254</f>
        <v>-18.16875699075</v>
      </c>
      <c r="X302" s="141" t="n">
        <v>1159</v>
      </c>
      <c r="Y302" s="142" t="n">
        <f aca="false">((V302/1000+1)*0.0112372)/((V302/1000+1)*0.0112372+1)</f>
        <v>0.0221181003734277</v>
      </c>
      <c r="Z302" s="142" t="n">
        <f aca="false">((W302/1000+1)*0.0112372)/((W302/1000+1)*0.0112372+1)</f>
        <v>0.0109126345751666</v>
      </c>
      <c r="AA302" s="142" t="n">
        <f aca="false">IF(ISNUMBER(X302),((X302/1000+1)*0.0112372)/((X302/1000+1)*0.0112372+1),"")</f>
        <v>0.0236864549961338</v>
      </c>
      <c r="AB302" s="143" t="n">
        <f aca="false">IF(ISNUMBER(AA302),(Y302-Y294)/(AA302-Y294),"")</f>
        <v>0.877047346411614</v>
      </c>
      <c r="AC302" s="143" t="n">
        <f aca="false">IF(ISNUMBER(AB302),1-AB302,"")</f>
        <v>0.122952653588386</v>
      </c>
      <c r="AD302" s="144" t="n">
        <f aca="false">IF(ISNUMBER(AB302),AB302*T302,"")</f>
        <v>2.28132310751839</v>
      </c>
      <c r="AE302" s="144" t="n">
        <f aca="false">IF(ISNUMBER(AC302),AC302*T302,T302)</f>
        <v>0.31981708958988</v>
      </c>
      <c r="AF302" s="149" t="n">
        <f aca="false">IF(ISNUMBER(AD302),AE302-AE294,"")</f>
        <v>-0.142782405318406</v>
      </c>
      <c r="AG302" s="145" t="n">
        <f aca="false">IF(ISNUMBER(AD302),U302*AB302,"")</f>
        <v>109.503509160883</v>
      </c>
      <c r="AH302" s="146" t="n">
        <f aca="false">IF(ISNUMBER(AC302),AC302*U302,U302)</f>
        <v>15.3512203003142</v>
      </c>
      <c r="AI302" s="145" t="n">
        <f aca="false">AH302-AH294</f>
        <v>-6.85355545528349</v>
      </c>
      <c r="AJ302" s="103" t="s">
        <v>347</v>
      </c>
      <c r="AK302" s="136"/>
      <c r="AL302" s="102"/>
      <c r="AM302" s="102"/>
      <c r="AN302" s="147" t="s">
        <v>497</v>
      </c>
      <c r="AO302" s="145" t="n">
        <f aca="false">SUMIF($AN$5:$AN$1444,$AN302,AG$5:AG$1444)</f>
        <v>159.349272776997</v>
      </c>
      <c r="AP302" s="145" t="n">
        <f aca="false">SUMIF($AN$5:$AN$1444,$AN302,AH$5:AH$1444)</f>
        <v>52.6017860842445</v>
      </c>
      <c r="AQ302" s="145" t="n">
        <f aca="false">SUMIF($AN$5:$AN$1444,$AN302,AI$5:AI$1444)</f>
        <v>-13.8420500958092</v>
      </c>
    </row>
    <row r="303" customFormat="false" ht="15" hidden="false" customHeight="false" outlineLevel="0" collapsed="false">
      <c r="A303" s="115" t="s">
        <v>318</v>
      </c>
      <c r="B303" s="0" t="s">
        <v>319</v>
      </c>
      <c r="C303" s="92" t="n">
        <f aca="false">C302</f>
        <v>3</v>
      </c>
      <c r="D303" s="90" t="n">
        <f aca="false">D302</f>
        <v>1</v>
      </c>
      <c r="E303" s="92" t="str">
        <f aca="false">E255</f>
        <v>GL</v>
      </c>
      <c r="F303" s="92" t="n">
        <f aca="false">F255</f>
        <v>3</v>
      </c>
      <c r="G303" s="130" t="s">
        <v>344</v>
      </c>
      <c r="H303" s="130" t="s">
        <v>334</v>
      </c>
      <c r="I303" s="130" t="n">
        <v>10</v>
      </c>
      <c r="J303" s="131" t="n">
        <v>41850</v>
      </c>
      <c r="K303" s="108" t="s">
        <v>486</v>
      </c>
      <c r="L303" s="131" t="n">
        <v>41852</v>
      </c>
      <c r="M303" s="132" t="s">
        <v>487</v>
      </c>
      <c r="N303" s="134" t="n">
        <v>45.0833333333333</v>
      </c>
      <c r="O303" s="134" t="n">
        <v>40</v>
      </c>
      <c r="P303" s="135" t="n">
        <v>0.0514166666666667</v>
      </c>
      <c r="Q303" s="134" t="n">
        <v>419.045871153847</v>
      </c>
      <c r="R303" s="134" t="n">
        <v>28451.3218730769</v>
      </c>
      <c r="S303" s="136" t="n">
        <f aca="false">R303-Q303</f>
        <v>28032.2760019231</v>
      </c>
      <c r="T303" s="137" t="n">
        <f aca="false">((S303/1000000)*(0.473-P303))*0.8/(0.08206*296)*1000000/(O303*N303)*12</f>
        <v>2.59008366457355</v>
      </c>
      <c r="U303" s="138" t="n">
        <f aca="false">IF(N303&lt;=48,T303* 48,T303* 72)</f>
        <v>124.32401589953</v>
      </c>
      <c r="V303" s="139" t="n">
        <v>1037.0795520576</v>
      </c>
      <c r="W303" s="150" t="n">
        <f aca="false">W255</f>
        <v>-18.16875699075</v>
      </c>
      <c r="X303" s="141" t="n">
        <v>1159</v>
      </c>
      <c r="Y303" s="142" t="n">
        <f aca="false">((V303/1000+1)*0.0112372)/((V303/1000+1)*0.0112372+1)</f>
        <v>0.0223787957545856</v>
      </c>
      <c r="Z303" s="142" t="n">
        <f aca="false">((W303/1000+1)*0.0112372)/((W303/1000+1)*0.0112372+1)</f>
        <v>0.0109126345751666</v>
      </c>
      <c r="AA303" s="142" t="n">
        <f aca="false">IF(ISNUMBER(X303),((X303/1000+1)*0.0112372)/((X303/1000+1)*0.0112372+1),"")</f>
        <v>0.0236864549961338</v>
      </c>
      <c r="AB303" s="143" t="n">
        <f aca="false">IF(ISNUMBER(AA303),(Y303-Y295)/(AA303-Y295),"")</f>
        <v>0.897738100290891</v>
      </c>
      <c r="AC303" s="143" t="n">
        <f aca="false">IF(ISNUMBER(AB303),1-AB303,"")</f>
        <v>0.102261899709109</v>
      </c>
      <c r="AD303" s="144" t="n">
        <f aca="false">IF(ISNUMBER(AB303),AB303*T303,"")</f>
        <v>2.32521678862873</v>
      </c>
      <c r="AE303" s="144" t="n">
        <f aca="false">IF(ISNUMBER(AC303),AC303*T303,T303)</f>
        <v>0.264866875944823</v>
      </c>
      <c r="AF303" s="149" t="n">
        <f aca="false">IF(ISNUMBER(AD303),AE303-AE295,"")</f>
        <v>-0.16761508502774</v>
      </c>
      <c r="AG303" s="145" t="n">
        <f aca="false">IF(ISNUMBER(AD303),U303*AB303,"")</f>
        <v>111.610405854179</v>
      </c>
      <c r="AH303" s="146" t="n">
        <f aca="false">IF(ISNUMBER(AC303),AC303*U303,U303)</f>
        <v>12.7136100453515</v>
      </c>
      <c r="AI303" s="145" t="n">
        <f aca="false">AH303-AH295</f>
        <v>-8.0455240813315</v>
      </c>
      <c r="AJ303" s="103" t="s">
        <v>349</v>
      </c>
      <c r="AK303" s="136"/>
      <c r="AL303" s="102"/>
      <c r="AM303" s="102"/>
      <c r="AN303" s="147" t="s">
        <v>498</v>
      </c>
      <c r="AO303" s="145" t="n">
        <f aca="false">SUMIF($AN$5:$AN$1444,$AN303,AG$5:AG$1444)</f>
        <v>162.025662159998</v>
      </c>
      <c r="AP303" s="145" t="n">
        <f aca="false">SUMIF($AN$5:$AN$1444,$AN303,AH$5:AH$1444)</f>
        <v>44.0696956066587</v>
      </c>
      <c r="AQ303" s="145" t="n">
        <f aca="false">SUMIF($AN$5:$AN$1444,$AN303,AI$5:AI$1444)</f>
        <v>-20.7497824898522</v>
      </c>
    </row>
    <row r="304" customFormat="false" ht="15" hidden="false" customHeight="false" outlineLevel="0" collapsed="false">
      <c r="A304" s="115" t="s">
        <v>318</v>
      </c>
      <c r="B304" s="0" t="s">
        <v>319</v>
      </c>
      <c r="C304" s="92" t="n">
        <f aca="false">C303</f>
        <v>3</v>
      </c>
      <c r="D304" s="90" t="n">
        <f aca="false">D303</f>
        <v>1</v>
      </c>
      <c r="E304" s="92" t="str">
        <f aca="false">E256</f>
        <v>GL</v>
      </c>
      <c r="F304" s="92" t="n">
        <f aca="false">F256</f>
        <v>4</v>
      </c>
      <c r="G304" s="130" t="s">
        <v>344</v>
      </c>
      <c r="H304" s="130" t="s">
        <v>334</v>
      </c>
      <c r="I304" s="130" t="n">
        <v>10</v>
      </c>
      <c r="J304" s="131" t="n">
        <v>41850</v>
      </c>
      <c r="K304" s="108" t="s">
        <v>486</v>
      </c>
      <c r="L304" s="131" t="n">
        <v>41852</v>
      </c>
      <c r="M304" s="132" t="s">
        <v>487</v>
      </c>
      <c r="N304" s="134" t="n">
        <v>45.0833333333333</v>
      </c>
      <c r="O304" s="134" t="n">
        <v>40</v>
      </c>
      <c r="P304" s="135" t="n">
        <v>0.0514166666666667</v>
      </c>
      <c r="Q304" s="134" t="n">
        <v>419.045871153847</v>
      </c>
      <c r="R304" s="134" t="n">
        <v>29048.3953730769</v>
      </c>
      <c r="S304" s="136" t="n">
        <f aca="false">R304-Q304</f>
        <v>28629.3495019231</v>
      </c>
      <c r="T304" s="137" t="n">
        <f aca="false">((S304/1000000)*(0.473-P304))*0.8/(0.08206*296)*1000000/(O304*N304)*12</f>
        <v>2.64525115503325</v>
      </c>
      <c r="U304" s="138" t="n">
        <f aca="false">IF(N304&lt;=48,T304* 48,T304* 72)</f>
        <v>126.972055441596</v>
      </c>
      <c r="V304" s="139" t="n">
        <v>1045.82465781324</v>
      </c>
      <c r="W304" s="150" t="n">
        <f aca="false">W256</f>
        <v>-18.16875699075</v>
      </c>
      <c r="X304" s="141" t="n">
        <v>1159</v>
      </c>
      <c r="Y304" s="142" t="n">
        <f aca="false">((V304/1000+1)*0.0112372)/((V304/1000+1)*0.0112372+1)</f>
        <v>0.0224727080985951</v>
      </c>
      <c r="Z304" s="142" t="n">
        <f aca="false">((W304/1000+1)*0.0112372)/((W304/1000+1)*0.0112372+1)</f>
        <v>0.0109126345751666</v>
      </c>
      <c r="AA304" s="142" t="n">
        <f aca="false">IF(ISNUMBER(X304),((X304/1000+1)*0.0112372)/((X304/1000+1)*0.0112372+1),"")</f>
        <v>0.0236864549961338</v>
      </c>
      <c r="AB304" s="143" t="n">
        <f aca="false">IF(ISNUMBER(AA304),(Y304-Y296)/(AA304-Y296),"")</f>
        <v>0.90495208274115</v>
      </c>
      <c r="AC304" s="143" t="n">
        <f aca="false">IF(ISNUMBER(AB304),1-AB304,"")</f>
        <v>0.0950479172588499</v>
      </c>
      <c r="AD304" s="144" t="n">
        <f aca="false">IF(ISNUMBER(AB304),AB304*T304,"")</f>
        <v>2.39382554212077</v>
      </c>
      <c r="AE304" s="144" t="n">
        <f aca="false">IF(ISNUMBER(AC304),AC304*T304,T304)</f>
        <v>0.251425612912477</v>
      </c>
      <c r="AF304" s="149" t="n">
        <f aca="false">IF(ISNUMBER(AD304),AE304-AE296,"")</f>
        <v>-0.14949916145057</v>
      </c>
      <c r="AG304" s="145" t="n">
        <f aca="false">IF(ISNUMBER(AD304),U304*AB304,"")</f>
        <v>114.903626021797</v>
      </c>
      <c r="AH304" s="146" t="n">
        <f aca="false">IF(ISNUMBER(AC304),AC304*U304,U304)</f>
        <v>12.0684294197989</v>
      </c>
      <c r="AI304" s="145" t="n">
        <f aca="false">AH304-AH296</f>
        <v>-7.17595974962736</v>
      </c>
      <c r="AJ304" s="103" t="s">
        <v>351</v>
      </c>
      <c r="AK304" s="136"/>
      <c r="AL304" s="102"/>
      <c r="AM304" s="102"/>
      <c r="AN304" s="147" t="s">
        <v>499</v>
      </c>
      <c r="AO304" s="145" t="n">
        <f aca="false">SUMIF($AN$5:$AN$1444,$AN304,AG$5:AG$1444)</f>
        <v>170.088466621438</v>
      </c>
      <c r="AP304" s="145" t="n">
        <f aca="false">SUMIF($AN$5:$AN$1444,$AN304,AH$5:AH$1444)</f>
        <v>46.1430391174581</v>
      </c>
      <c r="AQ304" s="145" t="n">
        <f aca="false">SUMIF($AN$5:$AN$1444,$AN304,AI$5:AI$1444)</f>
        <v>-17.5774368103527</v>
      </c>
    </row>
    <row r="305" customFormat="false" ht="15" hidden="false" customHeight="false" outlineLevel="0" collapsed="false">
      <c r="A305" s="115" t="s">
        <v>318</v>
      </c>
      <c r="B305" s="0" t="s">
        <v>319</v>
      </c>
      <c r="C305" s="92" t="n">
        <f aca="false">C304</f>
        <v>3</v>
      </c>
      <c r="D305" s="90" t="n">
        <f aca="false">D304</f>
        <v>1</v>
      </c>
      <c r="E305" s="92" t="str">
        <f aca="false">E257</f>
        <v>MC</v>
      </c>
      <c r="F305" s="92" t="n">
        <f aca="false">F257</f>
        <v>1</v>
      </c>
      <c r="G305" s="130" t="s">
        <v>321</v>
      </c>
      <c r="H305" s="130" t="s">
        <v>322</v>
      </c>
      <c r="I305" s="130" t="s">
        <v>322</v>
      </c>
      <c r="J305" s="131" t="n">
        <v>41850</v>
      </c>
      <c r="K305" s="108" t="s">
        <v>486</v>
      </c>
      <c r="L305" s="131" t="n">
        <v>41852</v>
      </c>
      <c r="M305" s="132" t="s">
        <v>487</v>
      </c>
      <c r="N305" s="134" t="n">
        <v>45.0833333333333</v>
      </c>
      <c r="O305" s="134" t="n">
        <v>40</v>
      </c>
      <c r="P305" s="135" t="n">
        <v>0.0756666666666667</v>
      </c>
      <c r="Q305" s="134" t="n">
        <v>419.045871153847</v>
      </c>
      <c r="R305" s="134" t="n">
        <v>8817.70037307692</v>
      </c>
      <c r="S305" s="136" t="n">
        <f aca="false">R305-Q305</f>
        <v>8398.65450192308</v>
      </c>
      <c r="T305" s="137" t="n">
        <f aca="false">((S305/1000000)*(0.473-P305))*0.8/(0.08206*296)*1000000/(O305*N305)*12</f>
        <v>0.73136928173268</v>
      </c>
      <c r="U305" s="138" t="n">
        <f aca="false">IF(N305&lt;=48,T305* 48,T305* 72)</f>
        <v>35.1057255231686</v>
      </c>
      <c r="V305" s="139" t="n">
        <v>-27.28601693736</v>
      </c>
      <c r="W305" s="150" t="n">
        <f aca="false">W257</f>
        <v>-21.3230515566104</v>
      </c>
      <c r="X305" s="141" t="s">
        <v>106</v>
      </c>
      <c r="Y305" s="142" t="n">
        <f aca="false">((V305/1000+1)*0.0112372)/((V305/1000+1)*0.0112372+1)</f>
        <v>0.0108123957962484</v>
      </c>
      <c r="Z305" s="142" t="n">
        <f aca="false">((W305/1000+1)*0.0112372)/((W305/1000+1)*0.0112372+1)</f>
        <v>0.0108779573057363</v>
      </c>
      <c r="AA305" s="142" t="str">
        <f aca="false">IF(ISNUMBER(X305),((X305/1000+1)*0.0112372)/((X305/1000+1)*0.0112372+1),"")</f>
        <v/>
      </c>
      <c r="AB305" s="143" t="str">
        <f aca="false">IF(ISNUMBER(AA305),(Y305-Z305)/(AA305-Z305),"")</f>
        <v/>
      </c>
      <c r="AC305" s="143" t="str">
        <f aca="false">IF(ISNUMBER(AB305),1-AB305,"")</f>
        <v/>
      </c>
      <c r="AD305" s="144" t="str">
        <f aca="false">IF(ISNUMBER(AB305),AB305*T305,"")</f>
        <v/>
      </c>
      <c r="AE305" s="144" t="n">
        <f aca="false">IF(ISNUMBER(AC305),AC305*T305,T305)</f>
        <v>0.73136928173268</v>
      </c>
      <c r="AF305" s="102"/>
      <c r="AG305" s="145" t="str">
        <f aca="false">IF(ISNUMBER(AD305),U305*AB305,"")</f>
        <v/>
      </c>
      <c r="AH305" s="146" t="n">
        <f aca="false">IF(ISNUMBER(AC305),AC305*U305,U305)</f>
        <v>35.1057255231686</v>
      </c>
      <c r="AI305" s="102"/>
      <c r="AJ305" s="103" t="s">
        <v>354</v>
      </c>
      <c r="AK305" s="136"/>
      <c r="AL305" s="102"/>
      <c r="AM305" s="102"/>
      <c r="AN305" s="147" t="s">
        <v>500</v>
      </c>
      <c r="AO305" s="145" t="n">
        <f aca="false">SUMIF($AN$5:$AN$1444,$AN305,AG$5:AG$1444)</f>
        <v>0</v>
      </c>
      <c r="AP305" s="145" t="n">
        <f aca="false">SUMIF($AN$5:$AN$1444,$AN305,AH$5:AH$1444)</f>
        <v>92.19178138239</v>
      </c>
      <c r="AQ305" s="145" t="n">
        <f aca="false">SUMIF($AN$5:$AN$1444,$AN305,AI$5:AI$1444)</f>
        <v>0</v>
      </c>
    </row>
    <row r="306" customFormat="false" ht="15" hidden="false" customHeight="false" outlineLevel="0" collapsed="false">
      <c r="A306" s="115" t="s">
        <v>318</v>
      </c>
      <c r="B306" s="0" t="s">
        <v>319</v>
      </c>
      <c r="C306" s="92" t="n">
        <f aca="false">C305</f>
        <v>3</v>
      </c>
      <c r="D306" s="90" t="n">
        <f aca="false">D305</f>
        <v>1</v>
      </c>
      <c r="E306" s="92" t="str">
        <f aca="false">E258</f>
        <v>MC</v>
      </c>
      <c r="F306" s="92" t="n">
        <f aca="false">F258</f>
        <v>2</v>
      </c>
      <c r="G306" s="130" t="s">
        <v>321</v>
      </c>
      <c r="H306" s="130" t="s">
        <v>322</v>
      </c>
      <c r="I306" s="130" t="s">
        <v>322</v>
      </c>
      <c r="J306" s="131" t="n">
        <v>41850</v>
      </c>
      <c r="K306" s="108" t="s">
        <v>486</v>
      </c>
      <c r="L306" s="131" t="n">
        <v>41852</v>
      </c>
      <c r="M306" s="132" t="s">
        <v>487</v>
      </c>
      <c r="N306" s="134" t="n">
        <v>45.0833333333333</v>
      </c>
      <c r="O306" s="134" t="n">
        <v>40</v>
      </c>
      <c r="P306" s="135" t="n">
        <v>0.0756666666666667</v>
      </c>
      <c r="Q306" s="134" t="n">
        <v>419.045871153847</v>
      </c>
      <c r="R306" s="134" t="n">
        <v>5836.82027307692</v>
      </c>
      <c r="S306" s="136" t="n">
        <f aca="false">R306-Q306</f>
        <v>5417.77440192308</v>
      </c>
      <c r="T306" s="137" t="n">
        <f aca="false">((S306/1000000)*(0.473-P306))*0.8/(0.08206*296)*1000000/(O306*N306)*12</f>
        <v>0.471789114794149</v>
      </c>
      <c r="U306" s="138" t="n">
        <f aca="false">IF(N306&lt;=48,T306* 48,T306* 72)</f>
        <v>22.6458775101191</v>
      </c>
      <c r="V306" s="139" t="n">
        <v>-24.8555878099368</v>
      </c>
      <c r="W306" s="150" t="n">
        <f aca="false">W258</f>
        <v>-21.3230515566104</v>
      </c>
      <c r="X306" s="141" t="s">
        <v>106</v>
      </c>
      <c r="Y306" s="142" t="n">
        <f aca="false">((V306/1000+1)*0.0112372)/((V306/1000+1)*0.0112372+1)</f>
        <v>0.010839118885986</v>
      </c>
      <c r="Z306" s="142" t="n">
        <f aca="false">((W306/1000+1)*0.0112372)/((W306/1000+1)*0.0112372+1)</f>
        <v>0.0108779573057363</v>
      </c>
      <c r="AA306" s="142" t="str">
        <f aca="false">IF(ISNUMBER(X306),((X306/1000+1)*0.0112372)/((X306/1000+1)*0.0112372+1),"")</f>
        <v/>
      </c>
      <c r="AB306" s="143" t="str">
        <f aca="false">IF(ISNUMBER(AA306),(Y306-Z306)/(AA306-Z306),"")</f>
        <v/>
      </c>
      <c r="AC306" s="143" t="str">
        <f aca="false">IF(ISNUMBER(AB306),1-AB306,"")</f>
        <v/>
      </c>
      <c r="AD306" s="144" t="str">
        <f aca="false">IF(ISNUMBER(AB306),AB306*T306,"")</f>
        <v/>
      </c>
      <c r="AE306" s="144" t="n">
        <f aca="false">IF(ISNUMBER(AC306),AC306*T306,T306)</f>
        <v>0.471789114794149</v>
      </c>
      <c r="AF306" s="102"/>
      <c r="AG306" s="145" t="str">
        <f aca="false">IF(ISNUMBER(AD306),U306*AB306,"")</f>
        <v/>
      </c>
      <c r="AH306" s="146" t="n">
        <f aca="false">IF(ISNUMBER(AC306),AC306*U306,U306)</f>
        <v>22.6458775101191</v>
      </c>
      <c r="AI306" s="102"/>
      <c r="AJ306" s="103" t="s">
        <v>356</v>
      </c>
      <c r="AK306" s="136"/>
      <c r="AL306" s="102"/>
      <c r="AM306" s="102"/>
      <c r="AN306" s="147" t="s">
        <v>501</v>
      </c>
      <c r="AO306" s="145" t="n">
        <f aca="false">SUMIF($AN$5:$AN$1444,$AN306,AG$5:AG$1444)</f>
        <v>0</v>
      </c>
      <c r="AP306" s="145" t="n">
        <f aca="false">SUMIF($AN$5:$AN$1444,$AN306,AH$5:AH$1444)</f>
        <v>60.9972987813054</v>
      </c>
      <c r="AQ306" s="145" t="n">
        <f aca="false">SUMIF($AN$5:$AN$1444,$AN306,AI$5:AI$1444)</f>
        <v>0</v>
      </c>
    </row>
    <row r="307" customFormat="false" ht="15" hidden="false" customHeight="false" outlineLevel="0" collapsed="false">
      <c r="A307" s="115" t="s">
        <v>318</v>
      </c>
      <c r="B307" s="0" t="s">
        <v>319</v>
      </c>
      <c r="C307" s="92" t="n">
        <f aca="false">C306</f>
        <v>3</v>
      </c>
      <c r="D307" s="90" t="n">
        <f aca="false">D306</f>
        <v>1</v>
      </c>
      <c r="E307" s="92" t="str">
        <f aca="false">E259</f>
        <v>MC</v>
      </c>
      <c r="F307" s="92" t="n">
        <f aca="false">F259</f>
        <v>3</v>
      </c>
      <c r="G307" s="130" t="s">
        <v>321</v>
      </c>
      <c r="H307" s="130" t="s">
        <v>322</v>
      </c>
      <c r="I307" s="130" t="s">
        <v>322</v>
      </c>
      <c r="J307" s="131" t="n">
        <v>41850</v>
      </c>
      <c r="K307" s="108" t="s">
        <v>486</v>
      </c>
      <c r="L307" s="131" t="n">
        <v>41852</v>
      </c>
      <c r="M307" s="132" t="s">
        <v>487</v>
      </c>
      <c r="N307" s="134" t="n">
        <v>45.0833333333333</v>
      </c>
      <c r="O307" s="134" t="n">
        <v>40</v>
      </c>
      <c r="P307" s="135" t="n">
        <v>0.0756666666666667</v>
      </c>
      <c r="Q307" s="134" t="n">
        <v>419.045871153847</v>
      </c>
      <c r="R307" s="134" t="n">
        <v>6694.03832307692</v>
      </c>
      <c r="S307" s="136" t="n">
        <f aca="false">R307-Q307</f>
        <v>6274.99245192308</v>
      </c>
      <c r="T307" s="137" t="n">
        <f aca="false">((S307/1000000)*(0.473-P307))*0.8/(0.08206*296)*1000000/(O307*N307)*12</f>
        <v>0.546437137209315</v>
      </c>
      <c r="U307" s="138" t="n">
        <f aca="false">IF(N307&lt;=48,T307* 48,T307* 72)</f>
        <v>26.2289825860471</v>
      </c>
      <c r="V307" s="139" t="n">
        <v>-25.0481521505551</v>
      </c>
      <c r="W307" s="150" t="n">
        <f aca="false">W259</f>
        <v>-21.3230515566104</v>
      </c>
      <c r="X307" s="141" t="s">
        <v>106</v>
      </c>
      <c r="Y307" s="142" t="n">
        <f aca="false">((V307/1000+1)*0.0112372)/((V307/1000+1)*0.0112372+1)</f>
        <v>0.0108370016524107</v>
      </c>
      <c r="Z307" s="142" t="n">
        <f aca="false">((W307/1000+1)*0.0112372)/((W307/1000+1)*0.0112372+1)</f>
        <v>0.0108779573057363</v>
      </c>
      <c r="AA307" s="142" t="str">
        <f aca="false">IF(ISNUMBER(X307),((X307/1000+1)*0.0112372)/((X307/1000+1)*0.0112372+1),"")</f>
        <v/>
      </c>
      <c r="AB307" s="143" t="str">
        <f aca="false">IF(ISNUMBER(AA307),(Y307-Z307)/(AA307-Z307),"")</f>
        <v/>
      </c>
      <c r="AC307" s="143" t="str">
        <f aca="false">IF(ISNUMBER(AB307),1-AB307,"")</f>
        <v/>
      </c>
      <c r="AD307" s="144" t="str">
        <f aca="false">IF(ISNUMBER(AB307),AB307*T307,"")</f>
        <v/>
      </c>
      <c r="AE307" s="144" t="n">
        <f aca="false">IF(ISNUMBER(AC307),AC307*T307,T307)</f>
        <v>0.546437137209315</v>
      </c>
      <c r="AF307" s="102"/>
      <c r="AG307" s="145" t="str">
        <f aca="false">IF(ISNUMBER(AD307),U307*AB307,"")</f>
        <v/>
      </c>
      <c r="AH307" s="146" t="n">
        <f aca="false">IF(ISNUMBER(AC307),AC307*U307,U307)</f>
        <v>26.2289825860471</v>
      </c>
      <c r="AI307" s="102"/>
      <c r="AJ307" s="103" t="s">
        <v>358</v>
      </c>
      <c r="AK307" s="136"/>
      <c r="AL307" s="102"/>
      <c r="AM307" s="102"/>
      <c r="AN307" s="147" t="s">
        <v>502</v>
      </c>
      <c r="AO307" s="145" t="n">
        <f aca="false">SUMIF($AN$5:$AN$1444,$AN307,AG$5:AG$1444)</f>
        <v>0</v>
      </c>
      <c r="AP307" s="145" t="n">
        <f aca="false">SUMIF($AN$5:$AN$1444,$AN307,AH$5:AH$1444)</f>
        <v>67.4337159414433</v>
      </c>
      <c r="AQ307" s="145" t="n">
        <f aca="false">SUMIF($AN$5:$AN$1444,$AN307,AI$5:AI$1444)</f>
        <v>0</v>
      </c>
    </row>
    <row r="308" customFormat="false" ht="15" hidden="false" customHeight="false" outlineLevel="0" collapsed="false">
      <c r="A308" s="115" t="s">
        <v>318</v>
      </c>
      <c r="B308" s="0" t="s">
        <v>319</v>
      </c>
      <c r="C308" s="92" t="n">
        <f aca="false">C307</f>
        <v>3</v>
      </c>
      <c r="D308" s="90" t="n">
        <f aca="false">D307</f>
        <v>1</v>
      </c>
      <c r="E308" s="92" t="str">
        <f aca="false">E260</f>
        <v>MC</v>
      </c>
      <c r="F308" s="92" t="n">
        <f aca="false">F260</f>
        <v>4</v>
      </c>
      <c r="G308" s="130" t="s">
        <v>321</v>
      </c>
      <c r="H308" s="130" t="s">
        <v>322</v>
      </c>
      <c r="I308" s="130" t="s">
        <v>322</v>
      </c>
      <c r="J308" s="131" t="n">
        <v>41850</v>
      </c>
      <c r="K308" s="108" t="s">
        <v>486</v>
      </c>
      <c r="L308" s="131" t="n">
        <v>41852</v>
      </c>
      <c r="M308" s="132" t="s">
        <v>487</v>
      </c>
      <c r="N308" s="134" t="n">
        <v>45.0833333333333</v>
      </c>
      <c r="O308" s="134" t="n">
        <v>40</v>
      </c>
      <c r="P308" s="135" t="n">
        <v>0.0756666666666667</v>
      </c>
      <c r="Q308" s="134" t="n">
        <v>419.045871153847</v>
      </c>
      <c r="R308" s="134" t="n">
        <v>4584.21242307692</v>
      </c>
      <c r="S308" s="136" t="n">
        <f aca="false">R308-Q308</f>
        <v>4165.16655192308</v>
      </c>
      <c r="T308" s="137" t="n">
        <f aca="false">((S308/1000000)*(0.473-P308))*0.8/(0.08206*296)*1000000/(O308*N308)*12</f>
        <v>0.362709868429454</v>
      </c>
      <c r="U308" s="138" t="n">
        <f aca="false">IF(N308&lt;=48,T308* 48,T308* 72)</f>
        <v>17.4100736846138</v>
      </c>
      <c r="V308" s="139" t="n">
        <v>-23.4348477577912</v>
      </c>
      <c r="W308" s="150" t="n">
        <f aca="false">W260</f>
        <v>-21.3230515566104</v>
      </c>
      <c r="X308" s="141" t="s">
        <v>106</v>
      </c>
      <c r="Y308" s="142" t="n">
        <f aca="false">((V308/1000+1)*0.0112372)/((V308/1000+1)*0.0112372+1)</f>
        <v>0.0108547395590018</v>
      </c>
      <c r="Z308" s="142" t="n">
        <f aca="false">((W308/1000+1)*0.0112372)/((W308/1000+1)*0.0112372+1)</f>
        <v>0.0108779573057363</v>
      </c>
      <c r="AA308" s="142" t="str">
        <f aca="false">IF(ISNUMBER(X308),((X308/1000+1)*0.0112372)/((X308/1000+1)*0.0112372+1),"")</f>
        <v/>
      </c>
      <c r="AB308" s="143" t="str">
        <f aca="false">IF(ISNUMBER(AA308),(Y308-Z308)/(AA308-Z308),"")</f>
        <v/>
      </c>
      <c r="AC308" s="143" t="str">
        <f aca="false">IF(ISNUMBER(AB308),1-AB308,"")</f>
        <v/>
      </c>
      <c r="AD308" s="144" t="str">
        <f aca="false">IF(ISNUMBER(AB308),AB308*T308,"")</f>
        <v/>
      </c>
      <c r="AE308" s="144" t="n">
        <f aca="false">IF(ISNUMBER(AC308),AC308*T308,T308)</f>
        <v>0.362709868429454</v>
      </c>
      <c r="AF308" s="102"/>
      <c r="AG308" s="145" t="str">
        <f aca="false">IF(ISNUMBER(AD308),U308*AB308,"")</f>
        <v/>
      </c>
      <c r="AH308" s="146" t="n">
        <f aca="false">IF(ISNUMBER(AC308),AC308*U308,U308)</f>
        <v>17.4100736846138</v>
      </c>
      <c r="AI308" s="102"/>
      <c r="AJ308" s="103" t="s">
        <v>360</v>
      </c>
      <c r="AK308" s="136"/>
      <c r="AL308" s="102"/>
      <c r="AM308" s="102"/>
      <c r="AN308" s="147" t="s">
        <v>503</v>
      </c>
      <c r="AO308" s="145" t="n">
        <f aca="false">SUMIF($AN$5:$AN$1444,$AN308,AG$5:AG$1444)</f>
        <v>0</v>
      </c>
      <c r="AP308" s="145" t="n">
        <f aca="false">SUMIF($AN$5:$AN$1444,$AN308,AH$5:AH$1444)</f>
        <v>47.7956853035713</v>
      </c>
      <c r="AQ308" s="145" t="n">
        <f aca="false">SUMIF($AN$5:$AN$1444,$AN308,AI$5:AI$1444)</f>
        <v>0</v>
      </c>
    </row>
    <row r="309" customFormat="false" ht="15" hidden="false" customHeight="false" outlineLevel="0" collapsed="false">
      <c r="A309" s="115" t="s">
        <v>318</v>
      </c>
      <c r="B309" s="0" t="s">
        <v>319</v>
      </c>
      <c r="C309" s="92" t="n">
        <f aca="false">C308</f>
        <v>3</v>
      </c>
      <c r="D309" s="90" t="n">
        <f aca="false">D308</f>
        <v>1</v>
      </c>
      <c r="E309" s="92" t="str">
        <f aca="false">E261</f>
        <v>MC</v>
      </c>
      <c r="F309" s="92" t="n">
        <f aca="false">F261</f>
        <v>1</v>
      </c>
      <c r="G309" s="130" t="s">
        <v>333</v>
      </c>
      <c r="H309" s="130" t="s">
        <v>334</v>
      </c>
      <c r="I309" s="148" t="s">
        <v>335</v>
      </c>
      <c r="J309" s="131" t="n">
        <v>41850</v>
      </c>
      <c r="K309" s="108" t="s">
        <v>486</v>
      </c>
      <c r="L309" s="131" t="n">
        <v>41852</v>
      </c>
      <c r="M309" s="132" t="s">
        <v>487</v>
      </c>
      <c r="N309" s="134" t="n">
        <v>45.0833333333333</v>
      </c>
      <c r="O309" s="134" t="n">
        <v>40</v>
      </c>
      <c r="P309" s="135" t="n">
        <v>0.0756666666666667</v>
      </c>
      <c r="Q309" s="134" t="n">
        <v>419.045871153847</v>
      </c>
      <c r="R309" s="134" t="n">
        <v>23010.3493730769</v>
      </c>
      <c r="S309" s="136" t="n">
        <f aca="false">R309-Q309</f>
        <v>22591.3035019231</v>
      </c>
      <c r="T309" s="137" t="n">
        <f aca="false">((S309/1000000)*(0.473-P309))*0.8/(0.08206*296)*1000000/(O309*N309)*12</f>
        <v>1.96728957142161</v>
      </c>
      <c r="U309" s="138" t="n">
        <f aca="false">IF(N309&lt;=48,T309* 48,T309* 72)</f>
        <v>94.4298994282374</v>
      </c>
      <c r="V309" s="139" t="n">
        <v>804.179480853611</v>
      </c>
      <c r="W309" s="150" t="n">
        <f aca="false">W261</f>
        <v>-21.3230515566104</v>
      </c>
      <c r="X309" s="141" t="n">
        <v>1159</v>
      </c>
      <c r="Y309" s="142" t="n">
        <f aca="false">((V309/1000+1)*0.0112372)/((V309/1000+1)*0.0112372+1)</f>
        <v>0.0198710612437622</v>
      </c>
      <c r="Z309" s="142" t="n">
        <f aca="false">((W309/1000+1)*0.0112372)/((W309/1000+1)*0.0112372+1)</f>
        <v>0.0108779573057363</v>
      </c>
      <c r="AA309" s="142" t="n">
        <f aca="false">IF(ISNUMBER(X309),((X309/1000+1)*0.0112372)/((X309/1000+1)*0.0112372+1),"")</f>
        <v>0.0236864549961338</v>
      </c>
      <c r="AB309" s="143" t="n">
        <f aca="false">IF(ISNUMBER(AA309),(Y309-Y305)/(AA309-Y305),"")</f>
        <v>0.703637081892123</v>
      </c>
      <c r="AC309" s="143" t="n">
        <f aca="false">IF(ISNUMBER(AB309),1-AB309,"")</f>
        <v>0.296362918107876</v>
      </c>
      <c r="AD309" s="144" t="n">
        <f aca="false">IF(ISNUMBER(AB309),AB309*T309,"")</f>
        <v>1.38425789327191</v>
      </c>
      <c r="AE309" s="144" t="n">
        <f aca="false">IF(ISNUMBER(AC309),AC309*T309,T309)</f>
        <v>0.583031678149703</v>
      </c>
      <c r="AF309" s="149" t="n">
        <f aca="false">IF(ISNUMBER(AD309),AE309-AE305,"")</f>
        <v>-0.148337603582977</v>
      </c>
      <c r="AG309" s="145" t="n">
        <f aca="false">IF(ISNUMBER(AD309),U309*AB309,"")</f>
        <v>66.4443788770517</v>
      </c>
      <c r="AH309" s="146" t="n">
        <f aca="false">IF(ISNUMBER(AC309),AC309*U309,U309)</f>
        <v>27.9855205511857</v>
      </c>
      <c r="AI309" s="145" t="n">
        <f aca="false">AH309-AH305</f>
        <v>-7.1202049719829</v>
      </c>
      <c r="AJ309" s="103" t="s">
        <v>362</v>
      </c>
      <c r="AK309" s="136"/>
      <c r="AL309" s="102"/>
      <c r="AM309" s="102"/>
      <c r="AN309" s="147" t="s">
        <v>504</v>
      </c>
      <c r="AO309" s="145" t="n">
        <f aca="false">SUMIF($AN$5:$AN$1444,$AN309,AG$5:AG$1444)</f>
        <v>99.3330646639138</v>
      </c>
      <c r="AP309" s="145" t="n">
        <f aca="false">SUMIF($AN$5:$AN$1444,$AN309,AH$5:AH$1444)</f>
        <v>87.2343846187099</v>
      </c>
      <c r="AQ309" s="145" t="n">
        <f aca="false">SUMIF($AN$5:$AN$1444,$AN309,AI$5:AI$1444)</f>
        <v>-4.95739676368005</v>
      </c>
    </row>
    <row r="310" customFormat="false" ht="15" hidden="false" customHeight="false" outlineLevel="0" collapsed="false">
      <c r="A310" s="115" t="s">
        <v>318</v>
      </c>
      <c r="B310" s="0" t="s">
        <v>319</v>
      </c>
      <c r="C310" s="92" t="n">
        <f aca="false">C309</f>
        <v>3</v>
      </c>
      <c r="D310" s="90" t="n">
        <f aca="false">D309</f>
        <v>1</v>
      </c>
      <c r="E310" s="92" t="str">
        <f aca="false">E262</f>
        <v>MC</v>
      </c>
      <c r="F310" s="92" t="n">
        <f aca="false">F262</f>
        <v>2</v>
      </c>
      <c r="G310" s="130" t="s">
        <v>333</v>
      </c>
      <c r="H310" s="130" t="s">
        <v>334</v>
      </c>
      <c r="I310" s="148" t="s">
        <v>335</v>
      </c>
      <c r="J310" s="131" t="n">
        <v>41850</v>
      </c>
      <c r="K310" s="108" t="s">
        <v>486</v>
      </c>
      <c r="L310" s="131" t="n">
        <v>41852</v>
      </c>
      <c r="M310" s="132" t="s">
        <v>487</v>
      </c>
      <c r="N310" s="134" t="n">
        <v>45.0833333333333</v>
      </c>
      <c r="O310" s="134" t="n">
        <v>40</v>
      </c>
      <c r="P310" s="135" t="n">
        <v>0.0756666666666667</v>
      </c>
      <c r="Q310" s="134" t="n">
        <v>419.045871153847</v>
      </c>
      <c r="R310" s="134" t="n">
        <v>23658.5293730769</v>
      </c>
      <c r="S310" s="136" t="n">
        <f aca="false">R310-Q310</f>
        <v>23239.4835019231</v>
      </c>
      <c r="T310" s="137" t="n">
        <f aca="false">((S310/1000000)*(0.473-P310))*0.8/(0.08206*296)*1000000/(O310*N310)*12</f>
        <v>2.02373420084707</v>
      </c>
      <c r="U310" s="138" t="n">
        <f aca="false">IF(N310&lt;=48,T310* 48,T310* 72)</f>
        <v>97.1392416406593</v>
      </c>
      <c r="V310" s="139" t="n">
        <v>891.063362633333</v>
      </c>
      <c r="W310" s="150" t="n">
        <f aca="false">W262</f>
        <v>-21.3230515566104</v>
      </c>
      <c r="X310" s="141" t="n">
        <v>1159</v>
      </c>
      <c r="Y310" s="142" t="n">
        <f aca="false">((V310/1000+1)*0.0112372)/((V310/1000+1)*0.0112372+1)</f>
        <v>0.0208080801628968</v>
      </c>
      <c r="Z310" s="142" t="n">
        <f aca="false">((W310/1000+1)*0.0112372)/((W310/1000+1)*0.0112372+1)</f>
        <v>0.0108779573057363</v>
      </c>
      <c r="AA310" s="142" t="n">
        <f aca="false">IF(ISNUMBER(X310),((X310/1000+1)*0.0112372)/((X310/1000+1)*0.0112372+1),"")</f>
        <v>0.0236864549961338</v>
      </c>
      <c r="AB310" s="143" t="n">
        <f aca="false">IF(ISNUMBER(AA310),(Y310-Y306)/(AA310-Y306),"")</f>
        <v>0.775955512601295</v>
      </c>
      <c r="AC310" s="143" t="n">
        <f aca="false">IF(ISNUMBER(AB310),1-AB310,"")</f>
        <v>0.224044487398705</v>
      </c>
      <c r="AD310" s="144" t="n">
        <f aca="false">IF(ISNUMBER(AB310),AB310*T310,"")</f>
        <v>1.57032770918706</v>
      </c>
      <c r="AE310" s="144" t="n">
        <f aca="false">IF(ISNUMBER(AC310),AC310*T310,T310)</f>
        <v>0.453406491660009</v>
      </c>
      <c r="AF310" s="149" t="n">
        <f aca="false">IF(ISNUMBER(AD310),AE310-AE306,"")</f>
        <v>-0.0183826231341401</v>
      </c>
      <c r="AG310" s="145" t="n">
        <f aca="false">IF(ISNUMBER(AD310),U310*AB310,"")</f>
        <v>75.3757300409789</v>
      </c>
      <c r="AH310" s="146" t="n">
        <f aca="false">IF(ISNUMBER(AC310),AC310*U310,U310)</f>
        <v>21.7635115996804</v>
      </c>
      <c r="AI310" s="145" t="n">
        <f aca="false">AH310-AH306</f>
        <v>-0.882365910438725</v>
      </c>
      <c r="AJ310" s="103" t="s">
        <v>364</v>
      </c>
      <c r="AK310" s="136"/>
      <c r="AL310" s="102"/>
      <c r="AM310" s="102"/>
      <c r="AN310" s="147" t="s">
        <v>505</v>
      </c>
      <c r="AO310" s="145" t="n">
        <f aca="false">SUMIF($AN$5:$AN$1444,$AN310,AG$5:AG$1444)</f>
        <v>107.198412551423</v>
      </c>
      <c r="AP310" s="145" t="n">
        <f aca="false">SUMIF($AN$5:$AN$1444,$AN310,AH$5:AH$1444)</f>
        <v>59.7990223713957</v>
      </c>
      <c r="AQ310" s="145" t="n">
        <f aca="false">SUMIF($AN$5:$AN$1444,$AN310,AI$5:AI$1444)</f>
        <v>-1.19827640990975</v>
      </c>
    </row>
    <row r="311" customFormat="false" ht="15" hidden="false" customHeight="false" outlineLevel="0" collapsed="false">
      <c r="A311" s="115" t="s">
        <v>318</v>
      </c>
      <c r="B311" s="0" t="s">
        <v>319</v>
      </c>
      <c r="C311" s="92" t="n">
        <f aca="false">C310</f>
        <v>3</v>
      </c>
      <c r="D311" s="90" t="n">
        <f aca="false">D310</f>
        <v>1</v>
      </c>
      <c r="E311" s="92" t="str">
        <f aca="false">E263</f>
        <v>MC</v>
      </c>
      <c r="F311" s="92" t="n">
        <f aca="false">F263</f>
        <v>3</v>
      </c>
      <c r="G311" s="130" t="s">
        <v>333</v>
      </c>
      <c r="H311" s="130" t="s">
        <v>334</v>
      </c>
      <c r="I311" s="148" t="s">
        <v>335</v>
      </c>
      <c r="J311" s="131" t="n">
        <v>41850</v>
      </c>
      <c r="K311" s="108" t="s">
        <v>486</v>
      </c>
      <c r="L311" s="131" t="n">
        <v>41852</v>
      </c>
      <c r="M311" s="132" t="s">
        <v>487</v>
      </c>
      <c r="N311" s="134" t="n">
        <v>45.0833333333333</v>
      </c>
      <c r="O311" s="134" t="n">
        <v>40</v>
      </c>
      <c r="P311" s="135" t="n">
        <v>0.0756666666666667</v>
      </c>
      <c r="Q311" s="134" t="n">
        <v>419.045871153847</v>
      </c>
      <c r="R311" s="134" t="n">
        <v>23116.3018730769</v>
      </c>
      <c r="S311" s="136" t="n">
        <f aca="false">R311-Q311</f>
        <v>22697.2560019231</v>
      </c>
      <c r="T311" s="137" t="n">
        <f aca="false">((S311/1000000)*(0.473-P311))*0.8/(0.08206*296)*1000000/(O311*N311)*12</f>
        <v>1.97651609738539</v>
      </c>
      <c r="U311" s="138" t="n">
        <f aca="false">IF(N311&lt;=48,T311* 48,T311* 72)</f>
        <v>94.8727726744987</v>
      </c>
      <c r="V311" s="139" t="n">
        <v>883.71485104664</v>
      </c>
      <c r="W311" s="150" t="n">
        <f aca="false">W263</f>
        <v>-21.3230515566104</v>
      </c>
      <c r="X311" s="141" t="n">
        <v>1159</v>
      </c>
      <c r="Y311" s="142" t="n">
        <f aca="false">((V311/1000+1)*0.0112372)/((V311/1000+1)*0.0112372+1)</f>
        <v>0.0207288978371462</v>
      </c>
      <c r="Z311" s="142" t="n">
        <f aca="false">((W311/1000+1)*0.0112372)/((W311/1000+1)*0.0112372+1)</f>
        <v>0.0108779573057363</v>
      </c>
      <c r="AA311" s="142" t="n">
        <f aca="false">IF(ISNUMBER(X311),((X311/1000+1)*0.0112372)/((X311/1000+1)*0.0112372+1),"")</f>
        <v>0.0236864549961338</v>
      </c>
      <c r="AB311" s="143" t="n">
        <f aca="false">IF(ISNUMBER(AA311),(Y311-Y307)/(AA311-Y307),"")</f>
        <v>0.769830118070173</v>
      </c>
      <c r="AC311" s="143" t="n">
        <f aca="false">IF(ISNUMBER(AB311),1-AB311,"")</f>
        <v>0.230169881929827</v>
      </c>
      <c r="AD311" s="144" t="n">
        <f aca="false">IF(ISNUMBER(AB311),AB311*T311,"")</f>
        <v>1.52158162061779</v>
      </c>
      <c r="AE311" s="144" t="n">
        <f aca="false">IF(ISNUMBER(AC311),AC311*T311,T311)</f>
        <v>0.454934476767597</v>
      </c>
      <c r="AF311" s="149" t="n">
        <f aca="false">IF(ISNUMBER(AD311),AE311-AE307,"")</f>
        <v>-0.0915026604417174</v>
      </c>
      <c r="AG311" s="145" t="n">
        <f aca="false">IF(ISNUMBER(AD311),U311*AB311,"")</f>
        <v>73.035917789654</v>
      </c>
      <c r="AH311" s="146" t="n">
        <f aca="false">IF(ISNUMBER(AC311),AC311*U311,U311)</f>
        <v>21.8368548848447</v>
      </c>
      <c r="AI311" s="145" t="n">
        <f aca="false">AH311-AH307</f>
        <v>-4.39212770120243</v>
      </c>
      <c r="AJ311" s="103" t="s">
        <v>366</v>
      </c>
      <c r="AK311" s="136"/>
      <c r="AL311" s="102"/>
      <c r="AM311" s="102"/>
      <c r="AN311" s="147" t="s">
        <v>506</v>
      </c>
      <c r="AO311" s="145" t="n">
        <f aca="false">SUMIF($AN$5:$AN$1444,$AN311,AG$5:AG$1444)</f>
        <v>104.79181058002</v>
      </c>
      <c r="AP311" s="145" t="n">
        <f aca="false">SUMIF($AN$5:$AN$1444,$AN311,AH$5:AH$1444)</f>
        <v>60.3195655817638</v>
      </c>
      <c r="AQ311" s="145" t="n">
        <f aca="false">SUMIF($AN$5:$AN$1444,$AN311,AI$5:AI$1444)</f>
        <v>-7.1141503596795</v>
      </c>
    </row>
    <row r="312" customFormat="false" ht="15" hidden="false" customHeight="false" outlineLevel="0" collapsed="false">
      <c r="A312" s="115" t="s">
        <v>318</v>
      </c>
      <c r="B312" s="0" t="s">
        <v>319</v>
      </c>
      <c r="C312" s="92" t="n">
        <f aca="false">C311</f>
        <v>3</v>
      </c>
      <c r="D312" s="90" t="n">
        <f aca="false">D311</f>
        <v>1</v>
      </c>
      <c r="E312" s="92" t="str">
        <f aca="false">E264</f>
        <v>MC</v>
      </c>
      <c r="F312" s="92" t="n">
        <f aca="false">F264</f>
        <v>4</v>
      </c>
      <c r="G312" s="130" t="s">
        <v>333</v>
      </c>
      <c r="H312" s="130" t="s">
        <v>334</v>
      </c>
      <c r="I312" s="148" t="s">
        <v>335</v>
      </c>
      <c r="J312" s="131" t="n">
        <v>41850</v>
      </c>
      <c r="K312" s="108" t="s">
        <v>486</v>
      </c>
      <c r="L312" s="131" t="n">
        <v>41852</v>
      </c>
      <c r="M312" s="132" t="s">
        <v>487</v>
      </c>
      <c r="N312" s="134" t="n">
        <v>45.0833333333333</v>
      </c>
      <c r="O312" s="134" t="n">
        <v>40</v>
      </c>
      <c r="P312" s="135" t="n">
        <v>0.0756666666666667</v>
      </c>
      <c r="Q312" s="134" t="n">
        <v>419.045871153847</v>
      </c>
      <c r="R312" s="134" t="n">
        <v>27179.8918730769</v>
      </c>
      <c r="S312" s="136" t="n">
        <f aca="false">R312-Q312</f>
        <v>26760.8460019231</v>
      </c>
      <c r="T312" s="137" t="n">
        <f aca="false">((S312/1000000)*(0.473-P312))*0.8/(0.08206*296)*1000000/(O312*N312)*12</f>
        <v>2.33038050493729</v>
      </c>
      <c r="U312" s="138" t="n">
        <f aca="false">IF(N312&lt;=48,T312* 48,T312* 72)</f>
        <v>111.85826423699</v>
      </c>
      <c r="V312" s="139" t="n">
        <v>947.172406323707</v>
      </c>
      <c r="W312" s="150" t="n">
        <f aca="false">W264</f>
        <v>-21.3230515566104</v>
      </c>
      <c r="X312" s="141" t="n">
        <v>1159</v>
      </c>
      <c r="Y312" s="142" t="n">
        <f aca="false">((V312/1000+1)*0.0112372)/((V312/1000+1)*0.0112372+1)</f>
        <v>0.0214122493517867</v>
      </c>
      <c r="Z312" s="142" t="n">
        <f aca="false">((W312/1000+1)*0.0112372)/((W312/1000+1)*0.0112372+1)</f>
        <v>0.0108779573057363</v>
      </c>
      <c r="AA312" s="142" t="n">
        <f aca="false">IF(ISNUMBER(X312),((X312/1000+1)*0.0112372)/((X312/1000+1)*0.0112372+1),"")</f>
        <v>0.0236864549961338</v>
      </c>
      <c r="AB312" s="143" t="n">
        <f aca="false">IF(ISNUMBER(AA312),(Y312-Y308)/(AA312-Y308),"")</f>
        <v>0.822766826813655</v>
      </c>
      <c r="AC312" s="143" t="n">
        <f aca="false">IF(ISNUMBER(AB312),1-AB312,"")</f>
        <v>0.177233173186345</v>
      </c>
      <c r="AD312" s="144" t="n">
        <f aca="false">IF(ISNUMBER(AB312),AB312*T312,"")</f>
        <v>1.91735977331566</v>
      </c>
      <c r="AE312" s="144" t="n">
        <f aca="false">IF(ISNUMBER(AC312),AC312*T312,T312)</f>
        <v>0.413020731621632</v>
      </c>
      <c r="AF312" s="149" t="n">
        <f aca="false">IF(ISNUMBER(AD312),AE312-AE308,"")</f>
        <v>0.0503108631921772</v>
      </c>
      <c r="AG312" s="145" t="n">
        <f aca="false">IF(ISNUMBER(AD312),U312*AB312,"")</f>
        <v>92.0332691191515</v>
      </c>
      <c r="AH312" s="146" t="n">
        <f aca="false">IF(ISNUMBER(AC312),AC312*U312,U312)</f>
        <v>19.8249951178383</v>
      </c>
      <c r="AI312" s="145" t="n">
        <f aca="false">AH312-AH308</f>
        <v>2.41492143322451</v>
      </c>
      <c r="AJ312" s="103" t="s">
        <v>368</v>
      </c>
      <c r="AK312" s="136"/>
      <c r="AL312" s="102"/>
      <c r="AM312" s="102"/>
      <c r="AN312" s="147" t="s">
        <v>507</v>
      </c>
      <c r="AO312" s="145" t="n">
        <f aca="false">SUMIF($AN$5:$AN$1444,$AN312,AG$5:AG$1444)</f>
        <v>129.122086632939</v>
      </c>
      <c r="AP312" s="145" t="n">
        <f aca="false">SUMIF($AN$5:$AN$1444,$AN312,AH$5:AH$1444)</f>
        <v>57.4682767501183</v>
      </c>
      <c r="AQ312" s="145" t="n">
        <f aca="false">SUMIF($AN$5:$AN$1444,$AN312,AI$5:AI$1444)</f>
        <v>9.67259144654704</v>
      </c>
    </row>
    <row r="313" customFormat="false" ht="15" hidden="false" customHeight="false" outlineLevel="0" collapsed="false">
      <c r="A313" s="115" t="s">
        <v>318</v>
      </c>
      <c r="B313" s="0" t="s">
        <v>319</v>
      </c>
      <c r="C313" s="92" t="n">
        <f aca="false">C312</f>
        <v>3</v>
      </c>
      <c r="D313" s="90" t="n">
        <f aca="false">D312</f>
        <v>1</v>
      </c>
      <c r="E313" s="92" t="str">
        <f aca="false">E265</f>
        <v>MC</v>
      </c>
      <c r="F313" s="92" t="n">
        <f aca="false">F265</f>
        <v>1</v>
      </c>
      <c r="G313" s="130" t="s">
        <v>344</v>
      </c>
      <c r="H313" s="130" t="s">
        <v>334</v>
      </c>
      <c r="I313" s="130" t="n">
        <v>10</v>
      </c>
      <c r="J313" s="131" t="n">
        <v>41850</v>
      </c>
      <c r="K313" s="108" t="s">
        <v>486</v>
      </c>
      <c r="L313" s="131" t="n">
        <v>41852</v>
      </c>
      <c r="M313" s="132" t="s">
        <v>487</v>
      </c>
      <c r="N313" s="134" t="n">
        <v>45.0833333333333</v>
      </c>
      <c r="O313" s="134" t="n">
        <v>40</v>
      </c>
      <c r="P313" s="135" t="n">
        <v>0.0756666666666667</v>
      </c>
      <c r="Q313" s="134" t="n">
        <v>419.045871153847</v>
      </c>
      <c r="R313" s="134" t="n">
        <v>23962.6753730769</v>
      </c>
      <c r="S313" s="136" t="n">
        <f aca="false">R313-Q313</f>
        <v>23543.6295019231</v>
      </c>
      <c r="T313" s="137" t="n">
        <f aca="false">((S313/1000000)*(0.473-P313))*0.8/(0.08206*296)*1000000/(O313*N313)*12</f>
        <v>2.05021975773132</v>
      </c>
      <c r="U313" s="138" t="n">
        <f aca="false">IF(N313&lt;=48,T313* 48,T313* 72)</f>
        <v>98.4105483711035</v>
      </c>
      <c r="V313" s="139" t="n">
        <v>805.310637119944</v>
      </c>
      <c r="W313" s="150" t="n">
        <f aca="false">W265</f>
        <v>-21.3230515566104</v>
      </c>
      <c r="X313" s="141" t="n">
        <v>1159</v>
      </c>
      <c r="Y313" s="142" t="n">
        <f aca="false">((V313/1000+1)*0.0112372)/((V313/1000+1)*0.0112372+1)</f>
        <v>0.0198832719766174</v>
      </c>
      <c r="Z313" s="142" t="n">
        <f aca="false">((W313/1000+1)*0.0112372)/((W313/1000+1)*0.0112372+1)</f>
        <v>0.0108779573057363</v>
      </c>
      <c r="AA313" s="142" t="n">
        <f aca="false">IF(ISNUMBER(X313),((X313/1000+1)*0.0112372)/((X313/1000+1)*0.0112372+1),"")</f>
        <v>0.0236864549961338</v>
      </c>
      <c r="AB313" s="143" t="n">
        <f aca="false">IF(ISNUMBER(AA313),(Y313-Y305)/(AA313-Y305),"")</f>
        <v>0.704585557634363</v>
      </c>
      <c r="AC313" s="143" t="n">
        <f aca="false">IF(ISNUMBER(AB313),1-AB313,"")</f>
        <v>0.295414442365637</v>
      </c>
      <c r="AD313" s="144" t="n">
        <f aca="false">IF(ISNUMBER(AB313),AB313*T313,"")</f>
        <v>1.44455523127411</v>
      </c>
      <c r="AE313" s="144" t="n">
        <f aca="false">IF(ISNUMBER(AC313),AC313*T313,T313)</f>
        <v>0.60566452645721</v>
      </c>
      <c r="AF313" s="149" t="n">
        <f aca="false">IF(ISNUMBER(AD313),AE313-AE305,"")</f>
        <v>-0.12570475527547</v>
      </c>
      <c r="AG313" s="145" t="n">
        <f aca="false">IF(ISNUMBER(AD313),U313*AB313,"")</f>
        <v>69.3386511011574</v>
      </c>
      <c r="AH313" s="146" t="n">
        <f aca="false">IF(ISNUMBER(AC313),AC313*U313,U313)</f>
        <v>29.0718972699461</v>
      </c>
      <c r="AI313" s="145" t="n">
        <f aca="false">AH313-AH305</f>
        <v>-6.03382825322257</v>
      </c>
      <c r="AJ313" s="103" t="s">
        <v>370</v>
      </c>
      <c r="AK313" s="136"/>
      <c r="AL313" s="102"/>
      <c r="AM313" s="102"/>
      <c r="AN313" s="147" t="s">
        <v>508</v>
      </c>
      <c r="AO313" s="145" t="n">
        <f aca="false">SUMIF($AN$5:$AN$1444,$AN313,AG$5:AG$1444)</f>
        <v>101.562240291399</v>
      </c>
      <c r="AP313" s="145" t="n">
        <f aca="false">SUMIF($AN$5:$AN$1444,$AN313,AH$5:AH$1444)</f>
        <v>83.3822790626934</v>
      </c>
      <c r="AQ313" s="145" t="n">
        <f aca="false">SUMIF($AN$5:$AN$1444,$AN313,AI$5:AI$1444)</f>
        <v>-8.80950231969657</v>
      </c>
    </row>
    <row r="314" customFormat="false" ht="15" hidden="false" customHeight="false" outlineLevel="0" collapsed="false">
      <c r="A314" s="115" t="s">
        <v>318</v>
      </c>
      <c r="B314" s="0" t="s">
        <v>319</v>
      </c>
      <c r="C314" s="92" t="n">
        <f aca="false">C313</f>
        <v>3</v>
      </c>
      <c r="D314" s="90" t="n">
        <f aca="false">D313</f>
        <v>1</v>
      </c>
      <c r="E314" s="92" t="str">
        <f aca="false">E266</f>
        <v>MC</v>
      </c>
      <c r="F314" s="92" t="n">
        <f aca="false">F266</f>
        <v>2</v>
      </c>
      <c r="G314" s="130" t="s">
        <v>344</v>
      </c>
      <c r="H314" s="130" t="s">
        <v>334</v>
      </c>
      <c r="I314" s="130" t="n">
        <v>10</v>
      </c>
      <c r="J314" s="131" t="n">
        <v>41850</v>
      </c>
      <c r="K314" s="108" t="s">
        <v>486</v>
      </c>
      <c r="L314" s="131" t="n">
        <v>41852</v>
      </c>
      <c r="M314" s="132" t="s">
        <v>487</v>
      </c>
      <c r="N314" s="134" t="n">
        <v>45.0833333333333</v>
      </c>
      <c r="O314" s="134" t="n">
        <v>40</v>
      </c>
      <c r="P314" s="135" t="n">
        <v>0.0756666666666667</v>
      </c>
      <c r="Q314" s="134" t="n">
        <v>419.045871153847</v>
      </c>
      <c r="R314" s="134" t="n">
        <v>22980.4333730769</v>
      </c>
      <c r="S314" s="136" t="n">
        <f aca="false">R314-Q314</f>
        <v>22561.3875019231</v>
      </c>
      <c r="T314" s="137" t="n">
        <f aca="false">((S314/1000000)*(0.473-P314))*0.8/(0.08206*296)*1000000/(O314*N314)*12</f>
        <v>1.9646844346789</v>
      </c>
      <c r="U314" s="138" t="n">
        <f aca="false">IF(N314&lt;=48,T314* 48,T314* 72)</f>
        <v>94.3048528645872</v>
      </c>
      <c r="V314" s="139" t="n">
        <v>910.000262216014</v>
      </c>
      <c r="W314" s="150" t="n">
        <f aca="false">W266</f>
        <v>-21.3230515566104</v>
      </c>
      <c r="X314" s="141" t="n">
        <v>1159</v>
      </c>
      <c r="Y314" s="142" t="n">
        <f aca="false">((V314/1000+1)*0.0112372)/((V314/1000+1)*0.0112372+1)</f>
        <v>0.0210120716971955</v>
      </c>
      <c r="Z314" s="142" t="n">
        <f aca="false">((W314/1000+1)*0.0112372)/((W314/1000+1)*0.0112372+1)</f>
        <v>0.0108779573057363</v>
      </c>
      <c r="AA314" s="142" t="n">
        <f aca="false">IF(ISNUMBER(X314),((X314/1000+1)*0.0112372)/((X314/1000+1)*0.0112372+1),"")</f>
        <v>0.0236864549961338</v>
      </c>
      <c r="AB314" s="143" t="n">
        <f aca="false">IF(ISNUMBER(AA314),(Y314-Y306)/(AA314-Y306),"")</f>
        <v>0.791833631812139</v>
      </c>
      <c r="AC314" s="143" t="n">
        <f aca="false">IF(ISNUMBER(AB314),1-AB314,"")</f>
        <v>0.208166368187861</v>
      </c>
      <c r="AD314" s="144" t="n">
        <f aca="false">IF(ISNUMBER(AB314),AB314*T314,"")</f>
        <v>1.55570321127657</v>
      </c>
      <c r="AE314" s="144" t="n">
        <f aca="false">IF(ISNUMBER(AC314),AC314*T314,T314)</f>
        <v>0.408981223402328</v>
      </c>
      <c r="AF314" s="149" t="n">
        <f aca="false">IF(ISNUMBER(AD314),AE314-AE306,"")</f>
        <v>-0.0628078913918207</v>
      </c>
      <c r="AG314" s="145" t="n">
        <f aca="false">IF(ISNUMBER(AD314),U314*AB314,"")</f>
        <v>74.6737541412754</v>
      </c>
      <c r="AH314" s="146" t="n">
        <f aca="false">IF(ISNUMBER(AC314),AC314*U314,U314)</f>
        <v>19.6310987233118</v>
      </c>
      <c r="AI314" s="145" t="n">
        <f aca="false">AH314-AH306</f>
        <v>-3.01477878680739</v>
      </c>
      <c r="AJ314" s="103" t="s">
        <v>372</v>
      </c>
      <c r="AK314" s="136"/>
      <c r="AL314" s="102"/>
      <c r="AM314" s="102"/>
      <c r="AN314" s="147" t="s">
        <v>509</v>
      </c>
      <c r="AO314" s="145" t="n">
        <f aca="false">SUMIF($AN$5:$AN$1444,$AN314,AG$5:AG$1444)</f>
        <v>108.70832514306</v>
      </c>
      <c r="AP314" s="145" t="n">
        <f aca="false">SUMIF($AN$5:$AN$1444,$AN314,AH$5:AH$1444)</f>
        <v>54.0987966948179</v>
      </c>
      <c r="AQ314" s="145" t="n">
        <f aca="false">SUMIF($AN$5:$AN$1444,$AN314,AI$5:AI$1444)</f>
        <v>-6.89850208648748</v>
      </c>
    </row>
    <row r="315" customFormat="false" ht="15" hidden="false" customHeight="false" outlineLevel="0" collapsed="false">
      <c r="A315" s="115" t="s">
        <v>318</v>
      </c>
      <c r="B315" s="0" t="s">
        <v>319</v>
      </c>
      <c r="C315" s="92" t="n">
        <f aca="false">C314</f>
        <v>3</v>
      </c>
      <c r="D315" s="90" t="n">
        <f aca="false">D314</f>
        <v>1</v>
      </c>
      <c r="E315" s="92" t="str">
        <f aca="false">E267</f>
        <v>MC</v>
      </c>
      <c r="F315" s="92" t="n">
        <f aca="false">F267</f>
        <v>3</v>
      </c>
      <c r="G315" s="130" t="s">
        <v>344</v>
      </c>
      <c r="H315" s="130" t="s">
        <v>334</v>
      </c>
      <c r="I315" s="130" t="n">
        <v>10</v>
      </c>
      <c r="J315" s="131" t="n">
        <v>41850</v>
      </c>
      <c r="K315" s="108" t="s">
        <v>486</v>
      </c>
      <c r="L315" s="131" t="n">
        <v>41852</v>
      </c>
      <c r="M315" s="132" t="s">
        <v>487</v>
      </c>
      <c r="N315" s="134" t="n">
        <v>45.0833333333333</v>
      </c>
      <c r="O315" s="134" t="n">
        <v>40</v>
      </c>
      <c r="P315" s="135" t="n">
        <v>0.0756666666666667</v>
      </c>
      <c r="Q315" s="134" t="n">
        <v>419.045871153847</v>
      </c>
      <c r="R315" s="134" t="n">
        <v>26561.6278730769</v>
      </c>
      <c r="S315" s="136" t="n">
        <f aca="false">R315-Q315</f>
        <v>26142.5820019231</v>
      </c>
      <c r="T315" s="137" t="n">
        <f aca="false">((S315/1000000)*(0.473-P315))*0.8/(0.08206*296)*1000000/(O315*N315)*12</f>
        <v>2.27654101225455</v>
      </c>
      <c r="U315" s="138" t="n">
        <f aca="false">IF(N315&lt;=48,T315* 48,T315* 72)</f>
        <v>109.273968588218</v>
      </c>
      <c r="V315" s="139" t="n">
        <v>875.192015224346</v>
      </c>
      <c r="W315" s="150" t="n">
        <f aca="false">W267</f>
        <v>-21.3230515566104</v>
      </c>
      <c r="X315" s="141" t="n">
        <v>1159</v>
      </c>
      <c r="Y315" s="142" t="n">
        <f aca="false">((V315/1000+1)*0.0112372)/((V315/1000+1)*0.0112372+1)</f>
        <v>0.0206370457891316</v>
      </c>
      <c r="Z315" s="142" t="n">
        <f aca="false">((W315/1000+1)*0.0112372)/((W315/1000+1)*0.0112372+1)</f>
        <v>0.0108779573057363</v>
      </c>
      <c r="AA315" s="142" t="n">
        <f aca="false">IF(ISNUMBER(X315),((X315/1000+1)*0.0112372)/((X315/1000+1)*0.0112372+1),"")</f>
        <v>0.0236864549961338</v>
      </c>
      <c r="AB315" s="143" t="n">
        <f aca="false">IF(ISNUMBER(AA315),(Y315-Y307)/(AA315-Y307),"")</f>
        <v>0.762681794670138</v>
      </c>
      <c r="AC315" s="143" t="n">
        <f aca="false">IF(ISNUMBER(AB315),1-AB315,"")</f>
        <v>0.237318205329862</v>
      </c>
      <c r="AD315" s="144" t="n">
        <f aca="false">IF(ISNUMBER(AB315),AB315*T315,"")</f>
        <v>1.73627638486647</v>
      </c>
      <c r="AE315" s="144" t="n">
        <f aca="false">IF(ISNUMBER(AC315),AC315*T315,T315)</f>
        <v>0.540264627388077</v>
      </c>
      <c r="AF315" s="149" t="n">
        <f aca="false">IF(ISNUMBER(AD315),AE315-AE307,"")</f>
        <v>-0.00617250982123718</v>
      </c>
      <c r="AG315" s="145" t="n">
        <f aca="false">IF(ISNUMBER(AD315),U315*AB315,"")</f>
        <v>83.3412664735905</v>
      </c>
      <c r="AH315" s="146" t="n">
        <f aca="false">IF(ISNUMBER(AC315),AC315*U315,U315)</f>
        <v>25.9327021146277</v>
      </c>
      <c r="AI315" s="145" t="n">
        <f aca="false">AH315-AH307</f>
        <v>-0.296280471419383</v>
      </c>
      <c r="AJ315" s="103" t="s">
        <v>374</v>
      </c>
      <c r="AK315" s="136"/>
      <c r="AL315" s="102"/>
      <c r="AM315" s="102"/>
      <c r="AN315" s="147" t="s">
        <v>510</v>
      </c>
      <c r="AO315" s="145" t="n">
        <f aca="false">SUMIF($AN$5:$AN$1444,$AN315,AG$5:AG$1444)</f>
        <v>117.489752929119</v>
      </c>
      <c r="AP315" s="145" t="n">
        <f aca="false">SUMIF($AN$5:$AN$1444,$AN315,AH$5:AH$1444)</f>
        <v>61.5844893751811</v>
      </c>
      <c r="AQ315" s="145" t="n">
        <f aca="false">SUMIF($AN$5:$AN$1444,$AN315,AI$5:AI$1444)</f>
        <v>-5.84922656626215</v>
      </c>
    </row>
    <row r="316" customFormat="false" ht="15" hidden="false" customHeight="false" outlineLevel="0" collapsed="false">
      <c r="A316" s="115" t="s">
        <v>318</v>
      </c>
      <c r="B316" s="0" t="s">
        <v>319</v>
      </c>
      <c r="C316" s="92" t="n">
        <f aca="false">C315</f>
        <v>3</v>
      </c>
      <c r="D316" s="90" t="n">
        <f aca="false">D315</f>
        <v>1</v>
      </c>
      <c r="E316" s="92" t="str">
        <f aca="false">E268</f>
        <v>MC</v>
      </c>
      <c r="F316" s="92" t="n">
        <f aca="false">F268</f>
        <v>4</v>
      </c>
      <c r="G316" s="130" t="s">
        <v>344</v>
      </c>
      <c r="H316" s="130" t="s">
        <v>334</v>
      </c>
      <c r="I316" s="130" t="n">
        <v>10</v>
      </c>
      <c r="J316" s="131" t="n">
        <v>41850</v>
      </c>
      <c r="K316" s="108" t="s">
        <v>486</v>
      </c>
      <c r="L316" s="131" t="n">
        <v>41852</v>
      </c>
      <c r="M316" s="132" t="s">
        <v>487</v>
      </c>
      <c r="N316" s="134" t="n">
        <v>45.0833333333333</v>
      </c>
      <c r="O316" s="134" t="n">
        <v>40</v>
      </c>
      <c r="P316" s="135" t="n">
        <v>0.0756666666666667</v>
      </c>
      <c r="Q316" s="134" t="n">
        <v>419.045871153847</v>
      </c>
      <c r="R316" s="134" t="n">
        <v>23970.1543730769</v>
      </c>
      <c r="S316" s="136" t="n">
        <f aca="false">R316-Q316</f>
        <v>23551.1085019231</v>
      </c>
      <c r="T316" s="137" t="n">
        <f aca="false">((S316/1000000)*(0.473-P316))*0.8/(0.08206*296)*1000000/(O316*N316)*12</f>
        <v>2.050871041917</v>
      </c>
      <c r="U316" s="138" t="n">
        <f aca="false">IF(N316&lt;=48,T316* 48,T316* 72)</f>
        <v>98.4418100120161</v>
      </c>
      <c r="V316" s="139" t="n">
        <v>940.445651750536</v>
      </c>
      <c r="W316" s="150" t="n">
        <f aca="false">W268</f>
        <v>-21.3230515566104</v>
      </c>
      <c r="X316" s="141" t="n">
        <v>1159</v>
      </c>
      <c r="Y316" s="142" t="n">
        <f aca="false">((V316/1000+1)*0.0112372)/((V316/1000+1)*0.0112372+1)</f>
        <v>0.0213398565525154</v>
      </c>
      <c r="Z316" s="142" t="n">
        <f aca="false">((W316/1000+1)*0.0112372)/((W316/1000+1)*0.0112372+1)</f>
        <v>0.0108779573057363</v>
      </c>
      <c r="AA316" s="142" t="n">
        <f aca="false">IF(ISNUMBER(X316),((X316/1000+1)*0.0112372)/((X316/1000+1)*0.0112372+1),"")</f>
        <v>0.0236864549961338</v>
      </c>
      <c r="AB316" s="143" t="n">
        <f aca="false">IF(ISNUMBER(AA316),(Y316-Y308)/(AA316-Y308),"")</f>
        <v>0.817125118218578</v>
      </c>
      <c r="AC316" s="143" t="n">
        <f aca="false">IF(ISNUMBER(AB316),1-AB316,"")</f>
        <v>0.182874881781422</v>
      </c>
      <c r="AD316" s="144" t="n">
        <f aca="false">IF(ISNUMBER(AB316),AB316*T316,"")</f>
        <v>1.67581824257749</v>
      </c>
      <c r="AE316" s="144" t="n">
        <f aca="false">IF(ISNUMBER(AC316),AC316*T316,T316)</f>
        <v>0.375052799339513</v>
      </c>
      <c r="AF316" s="149" t="n">
        <f aca="false">IF(ISNUMBER(AD316),AE316-AE308,"")</f>
        <v>0.0123429309100584</v>
      </c>
      <c r="AG316" s="145" t="n">
        <f aca="false">IF(ISNUMBER(AD316),U316*AB316,"")</f>
        <v>80.4392756437195</v>
      </c>
      <c r="AH316" s="146" t="n">
        <f aca="false">IF(ISNUMBER(AC316),AC316*U316,U316)</f>
        <v>18.0025343682966</v>
      </c>
      <c r="AI316" s="145" t="n">
        <f aca="false">AH316-AH308</f>
        <v>0.592460683682802</v>
      </c>
      <c r="AJ316" s="103" t="s">
        <v>376</v>
      </c>
      <c r="AK316" s="136"/>
      <c r="AL316" s="102"/>
      <c r="AM316" s="102"/>
      <c r="AN316" s="147" t="s">
        <v>511</v>
      </c>
      <c r="AO316" s="145" t="n">
        <f aca="false">SUMIF($AN$5:$AN$1444,$AN316,AG$5:AG$1444)</f>
        <v>115.985111059208</v>
      </c>
      <c r="AP316" s="145" t="n">
        <f aca="false">SUMIF($AN$5:$AN$1444,$AN316,AH$5:AH$1444)</f>
        <v>47.1809827237935</v>
      </c>
      <c r="AQ316" s="145" t="n">
        <f aca="false">SUMIF($AN$5:$AN$1444,$AN316,AI$5:AI$1444)</f>
        <v>-0.614702579777816</v>
      </c>
    </row>
    <row r="317" customFormat="false" ht="15" hidden="false" customHeight="false" outlineLevel="0" collapsed="false">
      <c r="A317" s="115" t="s">
        <v>318</v>
      </c>
      <c r="B317" s="0" t="s">
        <v>319</v>
      </c>
      <c r="C317" s="92" t="n">
        <f aca="false">C316</f>
        <v>3</v>
      </c>
      <c r="D317" s="90" t="n">
        <f aca="false">D316</f>
        <v>1</v>
      </c>
      <c r="E317" s="92" t="str">
        <f aca="false">E269</f>
        <v>PJ</v>
      </c>
      <c r="F317" s="92" t="n">
        <f aca="false">F269</f>
        <v>1</v>
      </c>
      <c r="G317" s="130" t="s">
        <v>321</v>
      </c>
      <c r="H317" s="130" t="s">
        <v>322</v>
      </c>
      <c r="I317" s="130" t="s">
        <v>322</v>
      </c>
      <c r="J317" s="131" t="n">
        <v>41850</v>
      </c>
      <c r="K317" s="108" t="s">
        <v>486</v>
      </c>
      <c r="L317" s="131" t="n">
        <v>41852</v>
      </c>
      <c r="M317" s="132" t="s">
        <v>487</v>
      </c>
      <c r="N317" s="134" t="n">
        <v>45.0833333333333</v>
      </c>
      <c r="O317" s="134" t="n">
        <v>40</v>
      </c>
      <c r="P317" s="135" t="n">
        <v>0.04875</v>
      </c>
      <c r="Q317" s="134" t="n">
        <v>419.045871153847</v>
      </c>
      <c r="R317" s="134" t="n">
        <v>3369.22955384615</v>
      </c>
      <c r="S317" s="136" t="n">
        <f aca="false">R317-Q317</f>
        <v>2950.18368269231</v>
      </c>
      <c r="T317" s="137" t="n">
        <f aca="false">((S317/1000000)*(0.473-P317))*0.8/(0.08206*296)*1000000/(O317*N317)*12</f>
        <v>0.274310799905868</v>
      </c>
      <c r="U317" s="138" t="n">
        <f aca="false">IF(N317&lt;=48,T317* 48,T317* 72)</f>
        <v>13.1669183954817</v>
      </c>
      <c r="V317" s="139" t="n">
        <v>-20.848233521079</v>
      </c>
      <c r="W317" s="150" t="n">
        <f aca="false">W269</f>
        <v>-18.8575504316435</v>
      </c>
      <c r="X317" s="141" t="s">
        <v>106</v>
      </c>
      <c r="Y317" s="142" t="n">
        <f aca="false">((V317/1000+1)*0.0112372)/((V317/1000+1)*0.0112372+1)</f>
        <v>0.0108831774533728</v>
      </c>
      <c r="Z317" s="142" t="n">
        <f aca="false">((W317/1000+1)*0.0112372)/((W317/1000+1)*0.0112372+1)</f>
        <v>0.0109050624157837</v>
      </c>
      <c r="AA317" s="142" t="str">
        <f aca="false">IF(ISNUMBER(X317),((X317/1000+1)*0.0112372)/((X317/1000+1)*0.0112372+1),"")</f>
        <v/>
      </c>
      <c r="AB317" s="143" t="str">
        <f aca="false">IF(ISNUMBER(AA317),(Y317-Z317)/(AA317-Z317),"")</f>
        <v/>
      </c>
      <c r="AC317" s="143" t="str">
        <f aca="false">IF(ISNUMBER(AB317),1-AB317,"")</f>
        <v/>
      </c>
      <c r="AD317" s="144" t="str">
        <f aca="false">IF(ISNUMBER(AB317),AB317*T317,"")</f>
        <v/>
      </c>
      <c r="AE317" s="144" t="n">
        <f aca="false">IF(ISNUMBER(AC317),AC317*T317,T317)</f>
        <v>0.274310799905868</v>
      </c>
      <c r="AF317" s="102"/>
      <c r="AG317" s="145" t="str">
        <f aca="false">IF(ISNUMBER(AD317),U317*AB317,"")</f>
        <v/>
      </c>
      <c r="AH317" s="146" t="n">
        <f aca="false">IF(ISNUMBER(AC317),AC317*U317,U317)</f>
        <v>13.1669183954817</v>
      </c>
      <c r="AI317" s="102"/>
      <c r="AJ317" s="103" t="s">
        <v>379</v>
      </c>
      <c r="AK317" s="136"/>
      <c r="AL317" s="102"/>
      <c r="AM317" s="102"/>
      <c r="AN317" s="147" t="s">
        <v>512</v>
      </c>
      <c r="AO317" s="145" t="n">
        <f aca="false">SUMIF($AN$5:$AN$1444,$AN317,AG$5:AG$1444)</f>
        <v>0</v>
      </c>
      <c r="AP317" s="145" t="n">
        <f aca="false">SUMIF($AN$5:$AN$1444,$AN317,AH$5:AH$1444)</f>
        <v>40.032075868052</v>
      </c>
      <c r="AQ317" s="145" t="n">
        <f aca="false">SUMIF($AN$5:$AN$1444,$AN317,AI$5:AI$1444)</f>
        <v>0</v>
      </c>
    </row>
    <row r="318" customFormat="false" ht="15" hidden="false" customHeight="false" outlineLevel="0" collapsed="false">
      <c r="A318" s="115" t="s">
        <v>318</v>
      </c>
      <c r="B318" s="0" t="s">
        <v>319</v>
      </c>
      <c r="C318" s="92" t="n">
        <f aca="false">C317</f>
        <v>3</v>
      </c>
      <c r="D318" s="90" t="n">
        <f aca="false">D317</f>
        <v>1</v>
      </c>
      <c r="E318" s="92" t="str">
        <f aca="false">E270</f>
        <v>PJ</v>
      </c>
      <c r="F318" s="92" t="n">
        <f aca="false">F270</f>
        <v>2</v>
      </c>
      <c r="G318" s="130" t="s">
        <v>321</v>
      </c>
      <c r="H318" s="130" t="s">
        <v>322</v>
      </c>
      <c r="I318" s="130" t="s">
        <v>322</v>
      </c>
      <c r="J318" s="131" t="n">
        <v>41850</v>
      </c>
      <c r="K318" s="108" t="s">
        <v>486</v>
      </c>
      <c r="L318" s="131" t="n">
        <v>41852</v>
      </c>
      <c r="M318" s="132" t="s">
        <v>487</v>
      </c>
      <c r="N318" s="134" t="n">
        <v>45.0833333333333</v>
      </c>
      <c r="O318" s="134" t="n">
        <v>40</v>
      </c>
      <c r="P318" s="135" t="n">
        <v>0.04875</v>
      </c>
      <c r="Q318" s="134" t="n">
        <v>419.045871153847</v>
      </c>
      <c r="R318" s="134" t="n">
        <v>3365.73387384615</v>
      </c>
      <c r="S318" s="136" t="n">
        <f aca="false">R318-Q318</f>
        <v>2946.68800269231</v>
      </c>
      <c r="T318" s="137" t="n">
        <f aca="false">((S318/1000000)*(0.473-P318))*0.8/(0.08206*296)*1000000/(O318*N318)*12</f>
        <v>0.273985768355243</v>
      </c>
      <c r="U318" s="138" t="n">
        <f aca="false">IF(N318&lt;=48,T318* 48,T318* 72)</f>
        <v>13.1513168810517</v>
      </c>
      <c r="V318" s="139" t="n">
        <v>-16.6280325447109</v>
      </c>
      <c r="W318" s="150" t="n">
        <f aca="false">W270</f>
        <v>-18.8575504316435</v>
      </c>
      <c r="X318" s="141" t="s">
        <v>106</v>
      </c>
      <c r="Y318" s="142" t="n">
        <f aca="false">((V318/1000+1)*0.0112372)/((V318/1000+1)*0.0112372+1)</f>
        <v>0.0109295719054061</v>
      </c>
      <c r="Z318" s="142" t="n">
        <f aca="false">((W318/1000+1)*0.0112372)/((W318/1000+1)*0.0112372+1)</f>
        <v>0.0109050624157837</v>
      </c>
      <c r="AA318" s="142" t="str">
        <f aca="false">IF(ISNUMBER(X318),((X318/1000+1)*0.0112372)/((X318/1000+1)*0.0112372+1),"")</f>
        <v/>
      </c>
      <c r="AB318" s="143" t="str">
        <f aca="false">IF(ISNUMBER(AA318),(Y318-Z318)/(AA318-Z318),"")</f>
        <v/>
      </c>
      <c r="AC318" s="143" t="str">
        <f aca="false">IF(ISNUMBER(AB318),1-AB318,"")</f>
        <v/>
      </c>
      <c r="AD318" s="144" t="str">
        <f aca="false">IF(ISNUMBER(AB318),AB318*T318,"")</f>
        <v/>
      </c>
      <c r="AE318" s="144" t="n">
        <f aca="false">IF(ISNUMBER(AC318),AC318*T318,T318)</f>
        <v>0.273985768355243</v>
      </c>
      <c r="AF318" s="102"/>
      <c r="AG318" s="145" t="str">
        <f aca="false">IF(ISNUMBER(AD318),U318*AB318,"")</f>
        <v/>
      </c>
      <c r="AH318" s="146" t="n">
        <f aca="false">IF(ISNUMBER(AC318),AC318*U318,U318)</f>
        <v>13.1513168810517</v>
      </c>
      <c r="AI318" s="102"/>
      <c r="AJ318" s="103" t="s">
        <v>381</v>
      </c>
      <c r="AK318" s="136"/>
      <c r="AL318" s="102"/>
      <c r="AM318" s="102"/>
      <c r="AN318" s="147" t="s">
        <v>513</v>
      </c>
      <c r="AO318" s="145" t="n">
        <f aca="false">SUMIF($AN$5:$AN$1444,$AN318,AG$5:AG$1444)</f>
        <v>0</v>
      </c>
      <c r="AP318" s="145" t="n">
        <f aca="false">SUMIF($AN$5:$AN$1444,$AN318,AH$5:AH$1444)</f>
        <v>39.6607967172914</v>
      </c>
      <c r="AQ318" s="145" t="n">
        <f aca="false">SUMIF($AN$5:$AN$1444,$AN318,AI$5:AI$1444)</f>
        <v>0</v>
      </c>
    </row>
    <row r="319" customFormat="false" ht="15" hidden="false" customHeight="false" outlineLevel="0" collapsed="false">
      <c r="A319" s="115" t="s">
        <v>318</v>
      </c>
      <c r="B319" s="0" t="s">
        <v>319</v>
      </c>
      <c r="C319" s="92" t="n">
        <f aca="false">C318</f>
        <v>3</v>
      </c>
      <c r="D319" s="90" t="n">
        <f aca="false">D318</f>
        <v>1</v>
      </c>
      <c r="E319" s="92" t="str">
        <f aca="false">E271</f>
        <v>PJ</v>
      </c>
      <c r="F319" s="92" t="n">
        <f aca="false">F271</f>
        <v>3</v>
      </c>
      <c r="G319" s="130" t="s">
        <v>321</v>
      </c>
      <c r="H319" s="130" t="s">
        <v>322</v>
      </c>
      <c r="I319" s="130" t="s">
        <v>322</v>
      </c>
      <c r="J319" s="131" t="n">
        <v>41850</v>
      </c>
      <c r="K319" s="108" t="s">
        <v>486</v>
      </c>
      <c r="L319" s="131" t="n">
        <v>41852</v>
      </c>
      <c r="M319" s="132" t="s">
        <v>487</v>
      </c>
      <c r="N319" s="134" t="n">
        <v>45.0833333333333</v>
      </c>
      <c r="O319" s="134" t="n">
        <v>40</v>
      </c>
      <c r="P319" s="135" t="n">
        <v>0.04875</v>
      </c>
      <c r="Q319" s="134" t="n">
        <v>419.045871153847</v>
      </c>
      <c r="R319" s="134" t="n">
        <v>3312.86171384615</v>
      </c>
      <c r="S319" s="136" t="n">
        <f aca="false">R319-Q319</f>
        <v>2893.81584269231</v>
      </c>
      <c r="T319" s="137" t="n">
        <f aca="false">((S319/1000000)*(0.473-P319))*0.8/(0.08206*296)*1000000/(O319*N319)*12</f>
        <v>0.269069666152035</v>
      </c>
      <c r="U319" s="138" t="n">
        <f aca="false">IF(N319&lt;=48,T319* 48,T319* 72)</f>
        <v>12.9153439752977</v>
      </c>
      <c r="V319" s="139" t="n">
        <v>-18.7229190536353</v>
      </c>
      <c r="W319" s="150" t="n">
        <f aca="false">W271</f>
        <v>-18.8575504316435</v>
      </c>
      <c r="X319" s="141" t="s">
        <v>106</v>
      </c>
      <c r="Y319" s="142" t="n">
        <f aca="false">((V319/1000+1)*0.0112372)/((V319/1000+1)*0.0112372+1)</f>
        <v>0.0109065424771066</v>
      </c>
      <c r="Z319" s="142" t="n">
        <f aca="false">((W319/1000+1)*0.0112372)/((W319/1000+1)*0.0112372+1)</f>
        <v>0.0109050624157837</v>
      </c>
      <c r="AA319" s="142" t="str">
        <f aca="false">IF(ISNUMBER(X319),((X319/1000+1)*0.0112372)/((X319/1000+1)*0.0112372+1),"")</f>
        <v/>
      </c>
      <c r="AB319" s="143" t="str">
        <f aca="false">IF(ISNUMBER(AA319),(Y319-Z319)/(AA319-Z319),"")</f>
        <v/>
      </c>
      <c r="AC319" s="143" t="str">
        <f aca="false">IF(ISNUMBER(AB319),1-AB319,"")</f>
        <v/>
      </c>
      <c r="AD319" s="144" t="str">
        <f aca="false">IF(ISNUMBER(AB319),AB319*T319,"")</f>
        <v/>
      </c>
      <c r="AE319" s="144" t="n">
        <f aca="false">IF(ISNUMBER(AC319),AC319*T319,T319)</f>
        <v>0.269069666152035</v>
      </c>
      <c r="AF319" s="102"/>
      <c r="AG319" s="145" t="str">
        <f aca="false">IF(ISNUMBER(AD319),U319*AB319,"")</f>
        <v/>
      </c>
      <c r="AH319" s="146" t="n">
        <f aca="false">IF(ISNUMBER(AC319),AC319*U319,U319)</f>
        <v>12.9153439752977</v>
      </c>
      <c r="AI319" s="102"/>
      <c r="AJ319" s="103" t="s">
        <v>383</v>
      </c>
      <c r="AK319" s="136"/>
      <c r="AL319" s="102"/>
      <c r="AM319" s="102"/>
      <c r="AN319" s="147" t="s">
        <v>514</v>
      </c>
      <c r="AO319" s="145" t="n">
        <f aca="false">SUMIF($AN$5:$AN$1444,$AN319,AG$5:AG$1444)</f>
        <v>0</v>
      </c>
      <c r="AP319" s="145" t="n">
        <f aca="false">SUMIF($AN$5:$AN$1444,$AN319,AH$5:AH$1444)</f>
        <v>35.7352057857271</v>
      </c>
      <c r="AQ319" s="145" t="n">
        <f aca="false">SUMIF($AN$5:$AN$1444,$AN319,AI$5:AI$1444)</f>
        <v>0</v>
      </c>
    </row>
    <row r="320" customFormat="false" ht="15" hidden="false" customHeight="false" outlineLevel="0" collapsed="false">
      <c r="A320" s="115" t="s">
        <v>318</v>
      </c>
      <c r="B320" s="0" t="s">
        <v>319</v>
      </c>
      <c r="C320" s="92" t="n">
        <f aca="false">C319</f>
        <v>3</v>
      </c>
      <c r="D320" s="90" t="n">
        <f aca="false">D319</f>
        <v>1</v>
      </c>
      <c r="E320" s="92" t="str">
        <f aca="false">E272</f>
        <v>PJ</v>
      </c>
      <c r="F320" s="92" t="n">
        <f aca="false">F272</f>
        <v>4</v>
      </c>
      <c r="G320" s="130" t="s">
        <v>321</v>
      </c>
      <c r="H320" s="130" t="s">
        <v>322</v>
      </c>
      <c r="I320" s="130" t="s">
        <v>322</v>
      </c>
      <c r="J320" s="131" t="n">
        <v>41850</v>
      </c>
      <c r="K320" s="108" t="s">
        <v>486</v>
      </c>
      <c r="L320" s="131" t="n">
        <v>41852</v>
      </c>
      <c r="M320" s="132" t="s">
        <v>487</v>
      </c>
      <c r="N320" s="134" t="n">
        <v>45.0833333333333</v>
      </c>
      <c r="O320" s="134" t="n">
        <v>40</v>
      </c>
      <c r="P320" s="135" t="n">
        <v>0.04875</v>
      </c>
      <c r="Q320" s="134" t="n">
        <v>419.045871153847</v>
      </c>
      <c r="R320" s="134" t="n">
        <v>3192.58847384615</v>
      </c>
      <c r="S320" s="136" t="n">
        <f aca="false">R320-Q320</f>
        <v>2773.54260269231</v>
      </c>
      <c r="T320" s="137" t="n">
        <f aca="false">((S320/1000000)*(0.473-P320))*0.8/(0.08206*296)*1000000/(O320*N320)*12</f>
        <v>0.257886549363334</v>
      </c>
      <c r="U320" s="138" t="n">
        <f aca="false">IF(N320&lt;=48,T320* 48,T320* 72)</f>
        <v>12.37855436944</v>
      </c>
      <c r="V320" s="139" t="n">
        <v>-16.9158305223426</v>
      </c>
      <c r="W320" s="150" t="n">
        <f aca="false">W272</f>
        <v>-18.8575504316435</v>
      </c>
      <c r="X320" s="141" t="s">
        <v>106</v>
      </c>
      <c r="Y320" s="142" t="n">
        <f aca="false">((V320/1000+1)*0.0112372)/((V320/1000+1)*0.0112372+1)</f>
        <v>0.0109264081589481</v>
      </c>
      <c r="Z320" s="142" t="n">
        <f aca="false">((W320/1000+1)*0.0112372)/((W320/1000+1)*0.0112372+1)</f>
        <v>0.0109050624157837</v>
      </c>
      <c r="AA320" s="142" t="str">
        <f aca="false">IF(ISNUMBER(X320),((X320/1000+1)*0.0112372)/((X320/1000+1)*0.0112372+1),"")</f>
        <v/>
      </c>
      <c r="AB320" s="143" t="str">
        <f aca="false">IF(ISNUMBER(AA320),(Y320-Z320)/(AA320-Z320),"")</f>
        <v/>
      </c>
      <c r="AC320" s="143" t="str">
        <f aca="false">IF(ISNUMBER(AB320),1-AB320,"")</f>
        <v/>
      </c>
      <c r="AD320" s="144" t="str">
        <f aca="false">IF(ISNUMBER(AB320),AB320*T320,"")</f>
        <v/>
      </c>
      <c r="AE320" s="144" t="n">
        <f aca="false">IF(ISNUMBER(AC320),AC320*T320,T320)</f>
        <v>0.257886549363334</v>
      </c>
      <c r="AF320" s="102"/>
      <c r="AG320" s="145" t="str">
        <f aca="false">IF(ISNUMBER(AD320),U320*AB320,"")</f>
        <v/>
      </c>
      <c r="AH320" s="146" t="n">
        <f aca="false">IF(ISNUMBER(AC320),AC320*U320,U320)</f>
        <v>12.37855436944</v>
      </c>
      <c r="AI320" s="102"/>
      <c r="AJ320" s="103" t="s">
        <v>385</v>
      </c>
      <c r="AK320" s="136"/>
      <c r="AL320" s="102"/>
      <c r="AM320" s="102"/>
      <c r="AN320" s="147" t="s">
        <v>515</v>
      </c>
      <c r="AO320" s="145" t="n">
        <f aca="false">SUMIF($AN$5:$AN$1444,$AN320,AG$5:AG$1444)</f>
        <v>0</v>
      </c>
      <c r="AP320" s="145" t="n">
        <f aca="false">SUMIF($AN$5:$AN$1444,$AN320,AH$5:AH$1444)</f>
        <v>34.9554788194985</v>
      </c>
      <c r="AQ320" s="145" t="n">
        <f aca="false">SUMIF($AN$5:$AN$1444,$AN320,AI$5:AI$1444)</f>
        <v>0</v>
      </c>
    </row>
    <row r="321" customFormat="false" ht="15" hidden="false" customHeight="false" outlineLevel="0" collapsed="false">
      <c r="A321" s="115" t="s">
        <v>318</v>
      </c>
      <c r="B321" s="0" t="s">
        <v>319</v>
      </c>
      <c r="C321" s="92" t="n">
        <f aca="false">C320</f>
        <v>3</v>
      </c>
      <c r="D321" s="90" t="n">
        <f aca="false">D320</f>
        <v>1</v>
      </c>
      <c r="E321" s="92" t="str">
        <f aca="false">E273</f>
        <v>PJ</v>
      </c>
      <c r="F321" s="92" t="n">
        <f aca="false">F273</f>
        <v>1</v>
      </c>
      <c r="G321" s="130" t="s">
        <v>333</v>
      </c>
      <c r="H321" s="130" t="s">
        <v>334</v>
      </c>
      <c r="I321" s="148" t="s">
        <v>335</v>
      </c>
      <c r="J321" s="131" t="n">
        <v>41850</v>
      </c>
      <c r="K321" s="108" t="s">
        <v>486</v>
      </c>
      <c r="L321" s="131" t="n">
        <v>41852</v>
      </c>
      <c r="M321" s="132" t="s">
        <v>487</v>
      </c>
      <c r="N321" s="134" t="n">
        <v>45.0833333333333</v>
      </c>
      <c r="O321" s="134" t="n">
        <v>40</v>
      </c>
      <c r="P321" s="135" t="n">
        <v>0.04875</v>
      </c>
      <c r="Q321" s="134" t="n">
        <v>419.045871153847</v>
      </c>
      <c r="R321" s="134" t="n">
        <v>23365.5202792308</v>
      </c>
      <c r="S321" s="136" t="n">
        <f aca="false">R321-Q321</f>
        <v>22946.4744080769</v>
      </c>
      <c r="T321" s="137" t="n">
        <f aca="false">((S321/1000000)*(0.473-P321))*0.8/(0.08206*296)*1000000/(O321*N321)*12</f>
        <v>2.13358435504424</v>
      </c>
      <c r="U321" s="138" t="n">
        <f aca="false">IF(N321&lt;=48,T321* 48,T321* 72)</f>
        <v>102.412049042124</v>
      </c>
      <c r="V321" s="139" t="n">
        <v>1077.12294093175</v>
      </c>
      <c r="W321" s="150" t="n">
        <f aca="false">W273</f>
        <v>-18.8575504316435</v>
      </c>
      <c r="X321" s="141" t="n">
        <v>1159</v>
      </c>
      <c r="Y321" s="142" t="n">
        <f aca="false">((V321/1000+1)*0.0112372)/((V321/1000+1)*0.0112372+1)</f>
        <v>0.0228086677506818</v>
      </c>
      <c r="Z321" s="142" t="n">
        <f aca="false">((W321/1000+1)*0.0112372)/((W321/1000+1)*0.0112372+1)</f>
        <v>0.0109050624157837</v>
      </c>
      <c r="AA321" s="142" t="n">
        <f aca="false">IF(ISNUMBER(X321),((X321/1000+1)*0.0112372)/((X321/1000+1)*0.0112372+1),"")</f>
        <v>0.0236864549961338</v>
      </c>
      <c r="AB321" s="143" t="n">
        <f aca="false">IF(ISNUMBER(AA321),(Y321-Y317)/(AA321-Y317),"")</f>
        <v>0.931440426678222</v>
      </c>
      <c r="AC321" s="143" t="n">
        <f aca="false">IF(ISNUMBER(AB321),1-AB321,"")</f>
        <v>0.0685595733217782</v>
      </c>
      <c r="AD321" s="144" t="n">
        <f aca="false">IF(ISNUMBER(AB321),AB321*T321,"")</f>
        <v>1.98730672201639</v>
      </c>
      <c r="AE321" s="144" t="n">
        <f aca="false">IF(ISNUMBER(AC321),AC321*T321,T321)</f>
        <v>0.146277633027855</v>
      </c>
      <c r="AF321" s="149" t="n">
        <f aca="false">IF(ISNUMBER(AD321),AE321-AE317,"")</f>
        <v>-0.128033166878014</v>
      </c>
      <c r="AG321" s="145" t="n">
        <f aca="false">IF(ISNUMBER(AD321),U321*AB321,"")</f>
        <v>95.3907226567867</v>
      </c>
      <c r="AH321" s="146" t="n">
        <f aca="false">IF(ISNUMBER(AC321),AC321*U321,U321)</f>
        <v>7.02132638533703</v>
      </c>
      <c r="AI321" s="145" t="n">
        <f aca="false">AH321-AH317</f>
        <v>-6.14559201014465</v>
      </c>
      <c r="AJ321" s="103" t="s">
        <v>387</v>
      </c>
      <c r="AK321" s="136"/>
      <c r="AL321" s="102"/>
      <c r="AM321" s="102"/>
      <c r="AN321" s="147" t="s">
        <v>516</v>
      </c>
      <c r="AO321" s="145" t="n">
        <f aca="false">SUMIF($AN$5:$AN$1444,$AN321,AG$5:AG$1444)</f>
        <v>184.226739537446</v>
      </c>
      <c r="AP321" s="145" t="n">
        <f aca="false">SUMIF($AN$5:$AN$1444,$AN321,AH$5:AH$1444)</f>
        <v>35.9706208912071</v>
      </c>
      <c r="AQ321" s="145" t="n">
        <f aca="false">SUMIF($AN$5:$AN$1444,$AN321,AI$5:AI$1444)</f>
        <v>-4.06145497684492</v>
      </c>
    </row>
    <row r="322" customFormat="false" ht="15" hidden="false" customHeight="false" outlineLevel="0" collapsed="false">
      <c r="A322" s="115" t="s">
        <v>318</v>
      </c>
      <c r="B322" s="0" t="s">
        <v>319</v>
      </c>
      <c r="C322" s="92" t="n">
        <f aca="false">C321</f>
        <v>3</v>
      </c>
      <c r="D322" s="90" t="n">
        <f aca="false">D321</f>
        <v>1</v>
      </c>
      <c r="E322" s="92" t="str">
        <f aca="false">E274</f>
        <v>PJ</v>
      </c>
      <c r="F322" s="92" t="n">
        <f aca="false">F274</f>
        <v>2</v>
      </c>
      <c r="G322" s="130" t="s">
        <v>333</v>
      </c>
      <c r="H322" s="130" t="s">
        <v>334</v>
      </c>
      <c r="I322" s="148" t="s">
        <v>335</v>
      </c>
      <c r="J322" s="131" t="n">
        <v>41850</v>
      </c>
      <c r="K322" s="108" t="s">
        <v>486</v>
      </c>
      <c r="L322" s="131" t="n">
        <v>41852</v>
      </c>
      <c r="M322" s="132" t="s">
        <v>487</v>
      </c>
      <c r="N322" s="134" t="n">
        <v>45.0833333333333</v>
      </c>
      <c r="O322" s="134" t="n">
        <v>40</v>
      </c>
      <c r="P322" s="135" t="n">
        <v>0.04875</v>
      </c>
      <c r="Q322" s="134" t="n">
        <v>419.045871153847</v>
      </c>
      <c r="R322" s="134" t="n">
        <v>27800.2531792308</v>
      </c>
      <c r="S322" s="136" t="n">
        <f aca="false">R322-Q322</f>
        <v>27381.2073080769</v>
      </c>
      <c r="T322" s="137" t="n">
        <f aca="false">((S322/1000000)*(0.473-P322))*0.8/(0.08206*296)*1000000/(O322*N322)*12</f>
        <v>2.54592991044292</v>
      </c>
      <c r="U322" s="138" t="n">
        <f aca="false">IF(N322&lt;=48,T322* 48,T322* 72)</f>
        <v>122.20463570126</v>
      </c>
      <c r="V322" s="139" t="n">
        <v>1071.71458565708</v>
      </c>
      <c r="W322" s="150" t="n">
        <f aca="false">W274</f>
        <v>-18.8575504316435</v>
      </c>
      <c r="X322" s="141" t="n">
        <v>1159</v>
      </c>
      <c r="Y322" s="142" t="n">
        <f aca="false">((V322/1000+1)*0.0112372)/((V322/1000+1)*0.0112372+1)</f>
        <v>0.0227506302999136</v>
      </c>
      <c r="Z322" s="142" t="n">
        <f aca="false">((W322/1000+1)*0.0112372)/((W322/1000+1)*0.0112372+1)</f>
        <v>0.0109050624157837</v>
      </c>
      <c r="AA322" s="142" t="n">
        <f aca="false">IF(ISNUMBER(X322),((X322/1000+1)*0.0112372)/((X322/1000+1)*0.0112372+1),"")</f>
        <v>0.0236864549961338</v>
      </c>
      <c r="AB322" s="143" t="n">
        <f aca="false">IF(ISNUMBER(AA322),(Y322-Y318)/(AA322-Y318),"")</f>
        <v>0.926641587167922</v>
      </c>
      <c r="AC322" s="143" t="n">
        <f aca="false">IF(ISNUMBER(AB322),1-AB322,"")</f>
        <v>0.0733584128320776</v>
      </c>
      <c r="AD322" s="144" t="n">
        <f aca="false">IF(ISNUMBER(AB322),AB322*T322,"")</f>
        <v>2.35916453303111</v>
      </c>
      <c r="AE322" s="144" t="n">
        <f aca="false">IF(ISNUMBER(AC322),AC322*T322,T322)</f>
        <v>0.186765377411806</v>
      </c>
      <c r="AF322" s="149" t="n">
        <f aca="false">IF(ISNUMBER(AD322),AE322-AE318,"")</f>
        <v>-0.0872203909434372</v>
      </c>
      <c r="AG322" s="145" t="n">
        <f aca="false">IF(ISNUMBER(AD322),U322*AB322,"")</f>
        <v>113.239897585494</v>
      </c>
      <c r="AH322" s="146" t="n">
        <f aca="false">IF(ISNUMBER(AC322),AC322*U322,U322)</f>
        <v>8.96473811576669</v>
      </c>
      <c r="AI322" s="145" t="n">
        <f aca="false">AH322-AH318</f>
        <v>-4.18657876528498</v>
      </c>
      <c r="AJ322" s="103" t="s">
        <v>389</v>
      </c>
      <c r="AK322" s="136"/>
      <c r="AL322" s="102"/>
      <c r="AM322" s="102"/>
      <c r="AN322" s="147" t="s">
        <v>517</v>
      </c>
      <c r="AO322" s="145" t="n">
        <f aca="false">SUMIF($AN$5:$AN$1444,$AN322,AG$5:AG$1444)</f>
        <v>182.604380832135</v>
      </c>
      <c r="AP322" s="145" t="n">
        <f aca="false">SUMIF($AN$5:$AN$1444,$AN322,AH$5:AH$1444)</f>
        <v>42.1959814556509</v>
      </c>
      <c r="AQ322" s="145" t="n">
        <f aca="false">SUMIF($AN$5:$AN$1444,$AN322,AI$5:AI$1444)</f>
        <v>2.53518473835956</v>
      </c>
    </row>
    <row r="323" customFormat="false" ht="15" hidden="false" customHeight="false" outlineLevel="0" collapsed="false">
      <c r="A323" s="115" t="s">
        <v>318</v>
      </c>
      <c r="B323" s="0" t="s">
        <v>319</v>
      </c>
      <c r="C323" s="92" t="n">
        <f aca="false">C322</f>
        <v>3</v>
      </c>
      <c r="D323" s="90" t="n">
        <f aca="false">D322</f>
        <v>1</v>
      </c>
      <c r="E323" s="92" t="str">
        <f aca="false">E275</f>
        <v>PJ</v>
      </c>
      <c r="F323" s="92" t="n">
        <f aca="false">F275</f>
        <v>3</v>
      </c>
      <c r="G323" s="130" t="s">
        <v>333</v>
      </c>
      <c r="H323" s="130" t="s">
        <v>334</v>
      </c>
      <c r="I323" s="148" t="s">
        <v>335</v>
      </c>
      <c r="J323" s="131" t="n">
        <v>41850</v>
      </c>
      <c r="K323" s="108" t="s">
        <v>486</v>
      </c>
      <c r="L323" s="131" t="n">
        <v>41852</v>
      </c>
      <c r="M323" s="132" t="s">
        <v>487</v>
      </c>
      <c r="N323" s="134" t="n">
        <v>45.0833333333333</v>
      </c>
      <c r="O323" s="134" t="n">
        <v>40</v>
      </c>
      <c r="P323" s="135" t="n">
        <v>0.04875</v>
      </c>
      <c r="Q323" s="134" t="n">
        <v>419.045871153847</v>
      </c>
      <c r="R323" s="134" t="n">
        <v>28617.0167792308</v>
      </c>
      <c r="S323" s="136" t="n">
        <f aca="false">R323-Q323</f>
        <v>28197.9709080769</v>
      </c>
      <c r="T323" s="137" t="n">
        <f aca="false">((S323/1000000)*(0.473-P323))*0.8/(0.08206*296)*1000000/(O323*N323)*12</f>
        <v>2.62187334330929</v>
      </c>
      <c r="U323" s="138" t="n">
        <f aca="false">IF(N323&lt;=48,T323* 48,T323* 72)</f>
        <v>125.849920478846</v>
      </c>
      <c r="V323" s="139" t="n">
        <v>1096.03916406016</v>
      </c>
      <c r="W323" s="150" t="n">
        <f aca="false">W275</f>
        <v>-18.8575504316435</v>
      </c>
      <c r="X323" s="141" t="n">
        <v>1159</v>
      </c>
      <c r="Y323" s="142" t="n">
        <f aca="false">((V323/1000+1)*0.0112372)/((V323/1000+1)*0.0112372+1)</f>
        <v>0.0230116048973645</v>
      </c>
      <c r="Z323" s="142" t="n">
        <f aca="false">((W323/1000+1)*0.0112372)/((W323/1000+1)*0.0112372+1)</f>
        <v>0.0109050624157837</v>
      </c>
      <c r="AA323" s="142" t="n">
        <f aca="false">IF(ISNUMBER(X323),((X323/1000+1)*0.0112372)/((X323/1000+1)*0.0112372+1),"")</f>
        <v>0.0236864549961338</v>
      </c>
      <c r="AB323" s="143" t="n">
        <f aca="false">IF(ISNUMBER(AA323),(Y323-Y319)/(AA323-Y319),"")</f>
        <v>0.947194466490713</v>
      </c>
      <c r="AC323" s="143" t="n">
        <f aca="false">IF(ISNUMBER(AB323),1-AB323,"")</f>
        <v>0.0528055335092866</v>
      </c>
      <c r="AD323" s="144" t="n">
        <f aca="false">IF(ISNUMBER(AB323),AB323*T323,"")</f>
        <v>2.48342392262207</v>
      </c>
      <c r="AE323" s="144" t="n">
        <f aca="false">IF(ISNUMBER(AC323),AC323*T323,T323)</f>
        <v>0.138449420687224</v>
      </c>
      <c r="AF323" s="149" t="n">
        <f aca="false">IF(ISNUMBER(AD323),AE323-AE319,"")</f>
        <v>-0.130620245464811</v>
      </c>
      <c r="AG323" s="145" t="n">
        <f aca="false">IF(ISNUMBER(AD323),U323*AB323,"")</f>
        <v>119.204348285859</v>
      </c>
      <c r="AH323" s="146" t="n">
        <f aca="false">IF(ISNUMBER(AC323),AC323*U323,U323)</f>
        <v>6.64557219298675</v>
      </c>
      <c r="AI323" s="145" t="n">
        <f aca="false">AH323-AH319</f>
        <v>-6.26977178231093</v>
      </c>
      <c r="AJ323" s="103" t="s">
        <v>391</v>
      </c>
      <c r="AK323" s="136"/>
      <c r="AL323" s="102"/>
      <c r="AM323" s="102"/>
      <c r="AN323" s="147" t="s">
        <v>518</v>
      </c>
      <c r="AO323" s="145" t="n">
        <f aca="false">SUMIF($AN$5:$AN$1444,$AN323,AG$5:AG$1444)</f>
        <v>173.840725537898</v>
      </c>
      <c r="AP323" s="145" t="n">
        <f aca="false">SUMIF($AN$5:$AN$1444,$AN323,AH$5:AH$1444)</f>
        <v>34.4104212363855</v>
      </c>
      <c r="AQ323" s="145" t="n">
        <f aca="false">SUMIF($AN$5:$AN$1444,$AN323,AI$5:AI$1444)</f>
        <v>-1.32478454934167</v>
      </c>
    </row>
    <row r="324" customFormat="false" ht="15" hidden="false" customHeight="false" outlineLevel="0" collapsed="false">
      <c r="A324" s="115" t="s">
        <v>318</v>
      </c>
      <c r="B324" s="0" t="s">
        <v>319</v>
      </c>
      <c r="C324" s="92" t="n">
        <f aca="false">C323</f>
        <v>3</v>
      </c>
      <c r="D324" s="90" t="n">
        <f aca="false">D323</f>
        <v>1</v>
      </c>
      <c r="E324" s="92" t="str">
        <f aca="false">E276</f>
        <v>PJ</v>
      </c>
      <c r="F324" s="92" t="n">
        <f aca="false">F276</f>
        <v>4</v>
      </c>
      <c r="G324" s="130" t="s">
        <v>333</v>
      </c>
      <c r="H324" s="130" t="s">
        <v>334</v>
      </c>
      <c r="I324" s="148" t="s">
        <v>335</v>
      </c>
      <c r="J324" s="131" t="n">
        <v>41850</v>
      </c>
      <c r="K324" s="108" t="s">
        <v>486</v>
      </c>
      <c r="L324" s="131" t="n">
        <v>41852</v>
      </c>
      <c r="M324" s="132" t="s">
        <v>487</v>
      </c>
      <c r="N324" s="134" t="n">
        <v>45.0833333333333</v>
      </c>
      <c r="O324" s="134" t="n">
        <v>40</v>
      </c>
      <c r="P324" s="135" t="n">
        <v>0.04875</v>
      </c>
      <c r="Q324" s="134" t="n">
        <v>419.045871153847</v>
      </c>
      <c r="R324" s="134" t="n">
        <v>26342.7947792308</v>
      </c>
      <c r="S324" s="136" t="n">
        <f aca="false">R324-Q324</f>
        <v>25923.7489080769</v>
      </c>
      <c r="T324" s="137" t="n">
        <f aca="false">((S324/1000000)*(0.473-P324))*0.8/(0.08206*296)*1000000/(O324*N324)*12</f>
        <v>2.41041408413048</v>
      </c>
      <c r="U324" s="138" t="n">
        <f aca="false">IF(N324&lt;=48,T324* 48,T324* 72)</f>
        <v>115.699876038263</v>
      </c>
      <c r="V324" s="139" t="n">
        <v>1083.48966338157</v>
      </c>
      <c r="W324" s="150" t="n">
        <f aca="false">W276</f>
        <v>-18.8575504316435</v>
      </c>
      <c r="X324" s="141" t="n">
        <v>1159</v>
      </c>
      <c r="Y324" s="142" t="n">
        <f aca="false">((V324/1000+1)*0.0112372)/((V324/1000+1)*0.0112372+1)</f>
        <v>0.0228769806753246</v>
      </c>
      <c r="Z324" s="142" t="n">
        <f aca="false">((W324/1000+1)*0.0112372)/((W324/1000+1)*0.0112372+1)</f>
        <v>0.0109050624157837</v>
      </c>
      <c r="AA324" s="142" t="n">
        <f aca="false">IF(ISNUMBER(X324),((X324/1000+1)*0.0112372)/((X324/1000+1)*0.0112372+1),"")</f>
        <v>0.0236864549961338</v>
      </c>
      <c r="AB324" s="143" t="n">
        <f aca="false">IF(ISNUMBER(AA324),(Y324-Y320)/(AA324-Y320),"")</f>
        <v>0.936561806462171</v>
      </c>
      <c r="AC324" s="143" t="n">
        <f aca="false">IF(ISNUMBER(AB324),1-AB324,"")</f>
        <v>0.0634381935378292</v>
      </c>
      <c r="AD324" s="144" t="n">
        <f aca="false">IF(ISNUMBER(AB324),AB324*T324,"")</f>
        <v>2.2575017689551</v>
      </c>
      <c r="AE324" s="144" t="n">
        <f aca="false">IF(ISNUMBER(AC324),AC324*T324,T324)</f>
        <v>0.152912315175379</v>
      </c>
      <c r="AF324" s="149" t="n">
        <f aca="false">IF(ISNUMBER(AD324),AE324-AE320,"")</f>
        <v>-0.104974234187955</v>
      </c>
      <c r="AG324" s="145" t="n">
        <f aca="false">IF(ISNUMBER(AD324),U324*AB324,"")</f>
        <v>108.360084909845</v>
      </c>
      <c r="AH324" s="146" t="n">
        <f aca="false">IF(ISNUMBER(AC324),AC324*U324,U324)</f>
        <v>7.33979112841818</v>
      </c>
      <c r="AI324" s="145" t="n">
        <f aca="false">AH324-AH320</f>
        <v>-5.03876324102182</v>
      </c>
      <c r="AJ324" s="103" t="s">
        <v>393</v>
      </c>
      <c r="AK324" s="136"/>
      <c r="AL324" s="102"/>
      <c r="AM324" s="102"/>
      <c r="AN324" s="147" t="s">
        <v>519</v>
      </c>
      <c r="AO324" s="145" t="n">
        <f aca="false">SUMIF($AN$5:$AN$1444,$AN324,AG$5:AG$1444)</f>
        <v>189.392119968069</v>
      </c>
      <c r="AP324" s="145" t="n">
        <f aca="false">SUMIF($AN$5:$AN$1444,$AN324,AH$5:AH$1444)</f>
        <v>35.4484856634244</v>
      </c>
      <c r="AQ324" s="145" t="n">
        <f aca="false">SUMIF($AN$5:$AN$1444,$AN324,AI$5:AI$1444)</f>
        <v>0.493006843925962</v>
      </c>
    </row>
    <row r="325" customFormat="false" ht="15" hidden="false" customHeight="false" outlineLevel="0" collapsed="false">
      <c r="A325" s="115" t="s">
        <v>318</v>
      </c>
      <c r="B325" s="0" t="s">
        <v>319</v>
      </c>
      <c r="C325" s="92" t="n">
        <f aca="false">C324</f>
        <v>3</v>
      </c>
      <c r="D325" s="90" t="n">
        <f aca="false">D324</f>
        <v>1</v>
      </c>
      <c r="E325" s="92" t="str">
        <f aca="false">E277</f>
        <v>PJ</v>
      </c>
      <c r="F325" s="92" t="n">
        <f aca="false">F277</f>
        <v>1</v>
      </c>
      <c r="G325" s="130" t="s">
        <v>344</v>
      </c>
      <c r="H325" s="130" t="s">
        <v>334</v>
      </c>
      <c r="I325" s="130" t="n">
        <v>10</v>
      </c>
      <c r="J325" s="131" t="n">
        <v>41850</v>
      </c>
      <c r="K325" s="108" t="s">
        <v>486</v>
      </c>
      <c r="L325" s="131" t="n">
        <v>41852</v>
      </c>
      <c r="M325" s="132" t="s">
        <v>487</v>
      </c>
      <c r="N325" s="134" t="n">
        <v>45.0833333333333</v>
      </c>
      <c r="O325" s="134" t="n">
        <v>40</v>
      </c>
      <c r="P325" s="135" t="n">
        <v>0.04875</v>
      </c>
      <c r="Q325" s="134" t="n">
        <v>419.045871153847</v>
      </c>
      <c r="R325" s="134" t="n">
        <v>29728.4510792308</v>
      </c>
      <c r="S325" s="136" t="n">
        <f aca="false">R325-Q325</f>
        <v>29309.4052080769</v>
      </c>
      <c r="T325" s="137" t="n">
        <f aca="false">((S325/1000000)*(0.473-P325))*0.8/(0.08206*296)*1000000/(O325*N325)*12</f>
        <v>2.7252155296499</v>
      </c>
      <c r="U325" s="138" t="n">
        <f aca="false">IF(N325&lt;=48,T325* 48,T325* 72)</f>
        <v>130.810345423195</v>
      </c>
      <c r="V325" s="139" t="n">
        <v>1102.74265605861</v>
      </c>
      <c r="W325" s="150" t="n">
        <f aca="false">W277</f>
        <v>-18.8575504316435</v>
      </c>
      <c r="X325" s="141" t="n">
        <v>1159</v>
      </c>
      <c r="Y325" s="142" t="n">
        <f aca="false">((V325/1000+1)*0.0112372)/((V325/1000+1)*0.0112372+1)</f>
        <v>0.0230835011169803</v>
      </c>
      <c r="Z325" s="142" t="n">
        <f aca="false">((W325/1000+1)*0.0112372)/((W325/1000+1)*0.0112372+1)</f>
        <v>0.0109050624157837</v>
      </c>
      <c r="AA325" s="142" t="n">
        <f aca="false">IF(ISNUMBER(X325),((X325/1000+1)*0.0112372)/((X325/1000+1)*0.0112372+1),"")</f>
        <v>0.0236864549961338</v>
      </c>
      <c r="AB325" s="143" t="n">
        <f aca="false">IF(ISNUMBER(AA325),(Y325-Y317)/(AA325-Y317),"")</f>
        <v>0.952906286914451</v>
      </c>
      <c r="AC325" s="143" t="n">
        <f aca="false">IF(ISNUMBER(AB325),1-AB325,"")</f>
        <v>0.0470937130855488</v>
      </c>
      <c r="AD325" s="144" t="n">
        <f aca="false">IF(ISNUMBER(AB325),AB325*T325,"")</f>
        <v>2.59687501140029</v>
      </c>
      <c r="AE325" s="144" t="n">
        <f aca="false">IF(ISNUMBER(AC325),AC325*T325,T325)</f>
        <v>0.128340518249614</v>
      </c>
      <c r="AF325" s="149" t="n">
        <f aca="false">IF(ISNUMBER(AD325),AE325-AE317,"")</f>
        <v>-0.145970281656254</v>
      </c>
      <c r="AG325" s="145" t="n">
        <f aca="false">IF(ISNUMBER(AD325),U325*AB325,"")</f>
        <v>124.650000547214</v>
      </c>
      <c r="AH325" s="146" t="n">
        <f aca="false">IF(ISNUMBER(AC325),AC325*U325,U325)</f>
        <v>6.16034487598148</v>
      </c>
      <c r="AI325" s="145" t="n">
        <f aca="false">AH325-AH317</f>
        <v>-7.00657351950021</v>
      </c>
      <c r="AJ325" s="103" t="s">
        <v>395</v>
      </c>
      <c r="AK325" s="136"/>
      <c r="AL325" s="102"/>
      <c r="AM325" s="102"/>
      <c r="AN325" s="147" t="s">
        <v>520</v>
      </c>
      <c r="AO325" s="145" t="n">
        <f aca="false">SUMIF($AN$5:$AN$1444,$AN325,AG$5:AG$1444)</f>
        <v>178.033901858473</v>
      </c>
      <c r="AP325" s="145" t="n">
        <f aca="false">SUMIF($AN$5:$AN$1444,$AN325,AH$5:AH$1444)</f>
        <v>25.291738892519</v>
      </c>
      <c r="AQ325" s="145" t="n">
        <f aca="false">SUMIF($AN$5:$AN$1444,$AN325,AI$5:AI$1444)</f>
        <v>-14.740336975533</v>
      </c>
    </row>
    <row r="326" customFormat="false" ht="15" hidden="false" customHeight="false" outlineLevel="0" collapsed="false">
      <c r="A326" s="115" t="s">
        <v>318</v>
      </c>
      <c r="B326" s="0" t="s">
        <v>319</v>
      </c>
      <c r="C326" s="92" t="n">
        <f aca="false">C325</f>
        <v>3</v>
      </c>
      <c r="D326" s="90" t="n">
        <f aca="false">D325</f>
        <v>1</v>
      </c>
      <c r="E326" s="92" t="str">
        <f aca="false">E278</f>
        <v>PJ</v>
      </c>
      <c r="F326" s="92" t="n">
        <f aca="false">F278</f>
        <v>2</v>
      </c>
      <c r="G326" s="130" t="s">
        <v>344</v>
      </c>
      <c r="H326" s="130" t="s">
        <v>334</v>
      </c>
      <c r="I326" s="130" t="n">
        <v>10</v>
      </c>
      <c r="J326" s="131" t="n">
        <v>41850</v>
      </c>
      <c r="K326" s="108" t="s">
        <v>486</v>
      </c>
      <c r="L326" s="131" t="n">
        <v>41852</v>
      </c>
      <c r="M326" s="132" t="s">
        <v>487</v>
      </c>
      <c r="N326" s="134" t="n">
        <v>45.0833333333333</v>
      </c>
      <c r="O326" s="134" t="n">
        <v>40</v>
      </c>
      <c r="P326" s="135" t="n">
        <v>0.04875</v>
      </c>
      <c r="Q326" s="134" t="n">
        <v>419.045871153847</v>
      </c>
      <c r="R326" s="134" t="n">
        <v>29169.6771792308</v>
      </c>
      <c r="S326" s="136" t="n">
        <f aca="false">R326-Q326</f>
        <v>28750.6313080769</v>
      </c>
      <c r="T326" s="137" t="n">
        <f aca="false">((S326/1000000)*(0.473-P326))*0.8/(0.08206*296)*1000000/(O326*N326)*12</f>
        <v>2.67326021704521</v>
      </c>
      <c r="U326" s="138" t="n">
        <f aca="false">IF(N326&lt;=48,T326* 48,T326* 72)</f>
        <v>128.31649041817</v>
      </c>
      <c r="V326" s="139" t="n">
        <v>1086.11755409724</v>
      </c>
      <c r="W326" s="150" t="n">
        <f aca="false">W278</f>
        <v>-18.8575504316435</v>
      </c>
      <c r="X326" s="141" t="n">
        <v>1159</v>
      </c>
      <c r="Y326" s="142" t="n">
        <f aca="false">((V326/1000+1)*0.0112372)/((V326/1000+1)*0.0112372+1)</f>
        <v>0.0229051743295495</v>
      </c>
      <c r="Z326" s="142" t="n">
        <f aca="false">((W326/1000+1)*0.0112372)/((W326/1000+1)*0.0112372+1)</f>
        <v>0.0109050624157837</v>
      </c>
      <c r="AA326" s="142" t="n">
        <f aca="false">IF(ISNUMBER(X326),((X326/1000+1)*0.0112372)/((X326/1000+1)*0.0112372+1),"")</f>
        <v>0.0236864549961338</v>
      </c>
      <c r="AB326" s="143" t="n">
        <f aca="false">IF(ISNUMBER(AA326),(Y326-Y318)/(AA326-Y318),"")</f>
        <v>0.938756147483071</v>
      </c>
      <c r="AC326" s="143" t="n">
        <f aca="false">IF(ISNUMBER(AB326),1-AB326,"")</f>
        <v>0.0612438525169288</v>
      </c>
      <c r="AD326" s="144" t="n">
        <f aca="false">IF(ISNUMBER(AB326),AB326*T326,"")</f>
        <v>2.50953946257312</v>
      </c>
      <c r="AE326" s="144" t="n">
        <f aca="false">IF(ISNUMBER(AC326),AC326*T326,T326)</f>
        <v>0.16372075447209</v>
      </c>
      <c r="AF326" s="149" t="n">
        <f aca="false">IF(ISNUMBER(AD326),AE326-AE318,"")</f>
        <v>-0.110265013883153</v>
      </c>
      <c r="AG326" s="145" t="n">
        <f aca="false">IF(ISNUMBER(AD326),U326*AB326,"")</f>
        <v>120.45789420351</v>
      </c>
      <c r="AH326" s="146" t="n">
        <f aca="false">IF(ISNUMBER(AC326),AC326*U326,U326)</f>
        <v>7.85859621466033</v>
      </c>
      <c r="AI326" s="145" t="n">
        <f aca="false">AH326-AH318</f>
        <v>-5.29272066639135</v>
      </c>
      <c r="AJ326" s="103" t="s">
        <v>397</v>
      </c>
      <c r="AK326" s="136"/>
      <c r="AL326" s="102"/>
      <c r="AM326" s="102"/>
      <c r="AN326" s="147" t="s">
        <v>521</v>
      </c>
      <c r="AO326" s="145" t="n">
        <f aca="false">SUMIF($AN$5:$AN$1444,$AN326,AG$5:AG$1444)</f>
        <v>167.710031188729</v>
      </c>
      <c r="AP326" s="145" t="n">
        <f aca="false">SUMIF($AN$5:$AN$1444,$AN326,AH$5:AH$1444)</f>
        <v>28.9325177167037</v>
      </c>
      <c r="AQ326" s="145" t="n">
        <f aca="false">SUMIF($AN$5:$AN$1444,$AN326,AI$5:AI$1444)</f>
        <v>-10.7282790005876</v>
      </c>
    </row>
    <row r="327" customFormat="false" ht="15" hidden="false" customHeight="false" outlineLevel="0" collapsed="false">
      <c r="A327" s="115" t="s">
        <v>318</v>
      </c>
      <c r="B327" s="0" t="s">
        <v>319</v>
      </c>
      <c r="C327" s="92" t="n">
        <f aca="false">C326</f>
        <v>3</v>
      </c>
      <c r="D327" s="90" t="n">
        <f aca="false">D326</f>
        <v>1</v>
      </c>
      <c r="E327" s="92" t="str">
        <f aca="false">E279</f>
        <v>PJ</v>
      </c>
      <c r="F327" s="92" t="n">
        <f aca="false">F279</f>
        <v>3</v>
      </c>
      <c r="G327" s="130" t="s">
        <v>344</v>
      </c>
      <c r="H327" s="130" t="s">
        <v>334</v>
      </c>
      <c r="I327" s="130" t="n">
        <v>10</v>
      </c>
      <c r="J327" s="131" t="n">
        <v>41850</v>
      </c>
      <c r="K327" s="108" t="s">
        <v>486</v>
      </c>
      <c r="L327" s="131" t="n">
        <v>41852</v>
      </c>
      <c r="M327" s="132" t="s">
        <v>487</v>
      </c>
      <c r="N327" s="134" t="n">
        <v>45.0833333333333</v>
      </c>
      <c r="O327" s="134" t="n">
        <v>40</v>
      </c>
      <c r="P327" s="135" t="n">
        <v>0.04875</v>
      </c>
      <c r="Q327" s="134" t="n">
        <v>419.045871153847</v>
      </c>
      <c r="R327" s="134" t="n">
        <v>33710.7849792308</v>
      </c>
      <c r="S327" s="136" t="n">
        <f aca="false">R327-Q327</f>
        <v>33291.7391080769</v>
      </c>
      <c r="T327" s="137" t="n">
        <f aca="false">((S327/1000000)*(0.473-P327))*0.8/(0.08206*296)*1000000/(O327*N327)*12</f>
        <v>3.09549660876032</v>
      </c>
      <c r="U327" s="138" t="n">
        <f aca="false">IF(N327&lt;=48,T327* 48,T327* 72)</f>
        <v>148.583837220495</v>
      </c>
      <c r="V327" s="139" t="n">
        <v>1110.66186349074</v>
      </c>
      <c r="W327" s="150" t="n">
        <f aca="false">W279</f>
        <v>-18.8575504316435</v>
      </c>
      <c r="X327" s="141" t="n">
        <v>1159</v>
      </c>
      <c r="Y327" s="142" t="n">
        <f aca="false">((V327/1000+1)*0.0112372)/((V327/1000+1)*0.0112372+1)</f>
        <v>0.0231684224815502</v>
      </c>
      <c r="Z327" s="142" t="n">
        <f aca="false">((W327/1000+1)*0.0112372)/((W327/1000+1)*0.0112372+1)</f>
        <v>0.0109050624157837</v>
      </c>
      <c r="AA327" s="142" t="n">
        <f aca="false">IF(ISNUMBER(X327),((X327/1000+1)*0.0112372)/((X327/1000+1)*0.0112372+1),"")</f>
        <v>0.0236864549961338</v>
      </c>
      <c r="AB327" s="143" t="n">
        <f aca="false">IF(ISNUMBER(AA327),(Y327-Y319)/(AA327-Y319),"")</f>
        <v>0.959465096978377</v>
      </c>
      <c r="AC327" s="143" t="n">
        <f aca="false">IF(ISNUMBER(AB327),1-AB327,"")</f>
        <v>0.0405349030216227</v>
      </c>
      <c r="AD327" s="144" t="n">
        <f aca="false">IF(ISNUMBER(AB327),AB327*T327,"")</f>
        <v>2.97002095392046</v>
      </c>
      <c r="AE327" s="144" t="n">
        <f aca="false">IF(ISNUMBER(AC327),AC327*T327,T327)</f>
        <v>0.125475654839861</v>
      </c>
      <c r="AF327" s="149" t="n">
        <f aca="false">IF(ISNUMBER(AD327),AE327-AE319,"")</f>
        <v>-0.143594011312174</v>
      </c>
      <c r="AG327" s="145" t="n">
        <f aca="false">IF(ISNUMBER(AD327),U327*AB327,"")</f>
        <v>142.561005788182</v>
      </c>
      <c r="AH327" s="146" t="n">
        <f aca="false">IF(ISNUMBER(AC327),AC327*U327,U327)</f>
        <v>6.02283143231334</v>
      </c>
      <c r="AI327" s="145" t="n">
        <f aca="false">AH327-AH319</f>
        <v>-6.89251254298436</v>
      </c>
      <c r="AJ327" s="103" t="s">
        <v>399</v>
      </c>
      <c r="AK327" s="136"/>
      <c r="AL327" s="102"/>
      <c r="AM327" s="102"/>
      <c r="AN327" s="147" t="s">
        <v>522</v>
      </c>
      <c r="AO327" s="145" t="n">
        <f aca="false">SUMIF($AN$5:$AN$1444,$AN327,AG$5:AG$1444)</f>
        <v>199.817984664593</v>
      </c>
      <c r="AP327" s="145" t="n">
        <f aca="false">SUMIF($AN$5:$AN$1444,$AN327,AH$5:AH$1444)</f>
        <v>26.711815153068</v>
      </c>
      <c r="AQ327" s="145" t="n">
        <f aca="false">SUMIF($AN$5:$AN$1444,$AN327,AI$5:AI$1444)</f>
        <v>-9.02339063265915</v>
      </c>
    </row>
    <row r="328" customFormat="false" ht="15" hidden="false" customHeight="false" outlineLevel="0" collapsed="false">
      <c r="A328" s="115" t="s">
        <v>318</v>
      </c>
      <c r="B328" s="0" t="s">
        <v>319</v>
      </c>
      <c r="C328" s="92" t="n">
        <f aca="false">C327</f>
        <v>3</v>
      </c>
      <c r="D328" s="90" t="n">
        <f aca="false">D327</f>
        <v>1</v>
      </c>
      <c r="E328" s="92" t="str">
        <f aca="false">E280</f>
        <v>PJ</v>
      </c>
      <c r="F328" s="92" t="n">
        <f aca="false">F280</f>
        <v>4</v>
      </c>
      <c r="G328" s="130" t="s">
        <v>344</v>
      </c>
      <c r="H328" s="130" t="s">
        <v>334</v>
      </c>
      <c r="I328" s="130" t="n">
        <v>10</v>
      </c>
      <c r="J328" s="131" t="n">
        <v>41850</v>
      </c>
      <c r="K328" s="108" t="s">
        <v>486</v>
      </c>
      <c r="L328" s="131" t="n">
        <v>41852</v>
      </c>
      <c r="M328" s="132" t="s">
        <v>487</v>
      </c>
      <c r="N328" s="134" t="n">
        <v>45.0833333333333</v>
      </c>
      <c r="O328" s="134" t="n">
        <v>40</v>
      </c>
      <c r="P328" s="135" t="n">
        <v>0.04875</v>
      </c>
      <c r="Q328" s="134" t="n">
        <v>419.045871153847</v>
      </c>
      <c r="R328" s="134" t="n">
        <v>29827.4897792308</v>
      </c>
      <c r="S328" s="136" t="n">
        <f aca="false">R328-Q328</f>
        <v>29408.4439080769</v>
      </c>
      <c r="T328" s="137" t="n">
        <f aca="false">((S328/1000000)*(0.473-P328))*0.8/(0.08206*296)*1000000/(O328*N328)*12</f>
        <v>2.73442423932382</v>
      </c>
      <c r="U328" s="138" t="n">
        <f aca="false">IF(N328&lt;=48,T328* 48,T328* 72)</f>
        <v>131.252363487543</v>
      </c>
      <c r="V328" s="139" t="n">
        <v>1101.71037330048</v>
      </c>
      <c r="W328" s="150" t="n">
        <f aca="false">W280</f>
        <v>-18.8575504316435</v>
      </c>
      <c r="X328" s="141" t="n">
        <v>1159</v>
      </c>
      <c r="Y328" s="142" t="n">
        <f aca="false">((V328/1000+1)*0.0112372)/((V328/1000+1)*0.0112372+1)</f>
        <v>0.0230724303784347</v>
      </c>
      <c r="Z328" s="142" t="n">
        <f aca="false">((W328/1000+1)*0.0112372)/((W328/1000+1)*0.0112372+1)</f>
        <v>0.0109050624157837</v>
      </c>
      <c r="AA328" s="142" t="n">
        <f aca="false">IF(ISNUMBER(X328),((X328/1000+1)*0.0112372)/((X328/1000+1)*0.0112372+1),"")</f>
        <v>0.0236864549961338</v>
      </c>
      <c r="AB328" s="143" t="n">
        <f aca="false">IF(ISNUMBER(AA328),(Y328-Y320)/(AA328-Y320),"")</f>
        <v>0.951879125089914</v>
      </c>
      <c r="AC328" s="143" t="n">
        <f aca="false">IF(ISNUMBER(AB328),1-AB328,"")</f>
        <v>0.0481208749100862</v>
      </c>
      <c r="AD328" s="144" t="n">
        <f aca="false">IF(ISNUMBER(AB328),AB328*T328,"")</f>
        <v>2.60284135255221</v>
      </c>
      <c r="AE328" s="144" t="n">
        <f aca="false">IF(ISNUMBER(AC328),AC328*T328,T328)</f>
        <v>0.131582886771609</v>
      </c>
      <c r="AF328" s="149" t="n">
        <f aca="false">IF(ISNUMBER(AD328),AE328-AE320,"")</f>
        <v>-0.126303662591725</v>
      </c>
      <c r="AG328" s="145" t="n">
        <f aca="false">IF(ISNUMBER(AD328),U328*AB328,"")</f>
        <v>124.936384922506</v>
      </c>
      <c r="AH328" s="146" t="n">
        <f aca="false">IF(ISNUMBER(AC328),AC328*U328,U328)</f>
        <v>6.31597856503723</v>
      </c>
      <c r="AI328" s="145" t="n">
        <f aca="false">AH328-AH320</f>
        <v>-6.06257580440278</v>
      </c>
      <c r="AJ328" s="103" t="s">
        <v>401</v>
      </c>
      <c r="AK328" s="136"/>
      <c r="AL328" s="102"/>
      <c r="AM328" s="102"/>
      <c r="AN328" s="147" t="s">
        <v>523</v>
      </c>
      <c r="AO328" s="145" t="n">
        <f aca="false">SUMIF($AN$5:$AN$1444,$AN328,AG$5:AG$1444)</f>
        <v>181.026305284118</v>
      </c>
      <c r="AP328" s="145" t="n">
        <f aca="false">SUMIF($AN$5:$AN$1444,$AN328,AH$5:AH$1444)</f>
        <v>26.0844521753672</v>
      </c>
      <c r="AQ328" s="145" t="n">
        <f aca="false">SUMIF($AN$5:$AN$1444,$AN328,AI$5:AI$1444)</f>
        <v>-8.87102664413132</v>
      </c>
    </row>
    <row r="329" customFormat="false" ht="15" hidden="false" customHeight="false" outlineLevel="0" collapsed="false">
      <c r="A329" s="115" t="s">
        <v>318</v>
      </c>
      <c r="B329" s="0" t="s">
        <v>319</v>
      </c>
      <c r="C329" s="92" t="n">
        <f aca="false">C328</f>
        <v>3</v>
      </c>
      <c r="D329" s="90" t="n">
        <f aca="false">D328</f>
        <v>1</v>
      </c>
      <c r="E329" s="92" t="str">
        <f aca="false">E281</f>
        <v>PP</v>
      </c>
      <c r="F329" s="92" t="n">
        <f aca="false">F281</f>
        <v>1</v>
      </c>
      <c r="G329" s="130" t="s">
        <v>321</v>
      </c>
      <c r="H329" s="130" t="s">
        <v>322</v>
      </c>
      <c r="I329" s="130" t="s">
        <v>322</v>
      </c>
      <c r="J329" s="131" t="n">
        <v>41850</v>
      </c>
      <c r="K329" s="108" t="s">
        <v>486</v>
      </c>
      <c r="L329" s="131" t="n">
        <v>41852</v>
      </c>
      <c r="M329" s="132" t="s">
        <v>487</v>
      </c>
      <c r="N329" s="134" t="n">
        <v>45.0833333333333</v>
      </c>
      <c r="O329" s="134" t="n">
        <v>40</v>
      </c>
      <c r="P329" s="135" t="n">
        <v>0.0481666666666667</v>
      </c>
      <c r="Q329" s="134" t="n">
        <v>419.045871153847</v>
      </c>
      <c r="R329" s="134" t="n">
        <v>6431.73662923077</v>
      </c>
      <c r="S329" s="136" t="n">
        <f aca="false">R329-Q329</f>
        <v>6012.69075807692</v>
      </c>
      <c r="T329" s="137" t="n">
        <f aca="false">((S329/1000000)*(0.473-P329))*0.8/(0.08206*296)*1000000/(O329*N329)*12</f>
        <v>0.559834233845592</v>
      </c>
      <c r="U329" s="138" t="n">
        <f aca="false">IF(N329&lt;=48,T329* 48,T329* 72)</f>
        <v>26.8720432245884</v>
      </c>
      <c r="V329" s="139" t="n">
        <v>-24.3825641842307</v>
      </c>
      <c r="W329" s="150" t="n">
        <f aca="false">W281</f>
        <v>-20.5015371074412</v>
      </c>
      <c r="X329" s="141" t="s">
        <v>106</v>
      </c>
      <c r="Y329" s="142" t="n">
        <f aca="false">((V329/1000+1)*0.0112372)/((V329/1000+1)*0.0112372+1)</f>
        <v>0.0108443197143932</v>
      </c>
      <c r="Z329" s="142" t="n">
        <f aca="false">((W329/1000+1)*0.0112372)/((W329/1000+1)*0.0112372+1)</f>
        <v>0.0108869889975928</v>
      </c>
      <c r="AA329" s="142" t="str">
        <f aca="false">IF(ISNUMBER(X329),((X329/1000+1)*0.0112372)/((X329/1000+1)*0.0112372+1),"")</f>
        <v/>
      </c>
      <c r="AB329" s="143" t="str">
        <f aca="false">IF(ISNUMBER(AA329),(Y329-Z329)/(AA329-Z329),"")</f>
        <v/>
      </c>
      <c r="AC329" s="143" t="str">
        <f aca="false">IF(ISNUMBER(AB329),1-AB329,"")</f>
        <v/>
      </c>
      <c r="AD329" s="144" t="str">
        <f aca="false">IF(ISNUMBER(AB329),AB329*T329,"")</f>
        <v/>
      </c>
      <c r="AE329" s="144" t="n">
        <f aca="false">IF(ISNUMBER(AC329),AC329*T329,T329)</f>
        <v>0.559834233845592</v>
      </c>
      <c r="AF329" s="102"/>
      <c r="AG329" s="145" t="str">
        <f aca="false">IF(ISNUMBER(AD329),U329*AB329,"")</f>
        <v/>
      </c>
      <c r="AH329" s="146" t="n">
        <f aca="false">IF(ISNUMBER(AC329),AC329*U329,U329)</f>
        <v>26.8720432245884</v>
      </c>
      <c r="AI329" s="102"/>
      <c r="AJ329" s="103" t="s">
        <v>404</v>
      </c>
      <c r="AK329" s="136"/>
      <c r="AL329" s="102"/>
      <c r="AM329" s="102"/>
      <c r="AN329" s="147" t="s">
        <v>524</v>
      </c>
      <c r="AO329" s="145" t="n">
        <f aca="false">SUMIF($AN$5:$AN$1444,$AN329,AG$5:AG$1444)</f>
        <v>0</v>
      </c>
      <c r="AP329" s="145" t="n">
        <f aca="false">SUMIF($AN$5:$AN$1444,$AN329,AH$5:AH$1444)</f>
        <v>70.9561405101736</v>
      </c>
      <c r="AQ329" s="145" t="n">
        <f aca="false">SUMIF($AN$5:$AN$1444,$AN329,AI$5:AI$1444)</f>
        <v>0</v>
      </c>
    </row>
    <row r="330" customFormat="false" ht="15" hidden="false" customHeight="false" outlineLevel="0" collapsed="false">
      <c r="A330" s="115" t="s">
        <v>318</v>
      </c>
      <c r="B330" s="0" t="s">
        <v>319</v>
      </c>
      <c r="C330" s="92" t="n">
        <f aca="false">C329</f>
        <v>3</v>
      </c>
      <c r="D330" s="90" t="n">
        <f aca="false">D329</f>
        <v>1</v>
      </c>
      <c r="E330" s="92" t="str">
        <f aca="false">E282</f>
        <v>PP</v>
      </c>
      <c r="F330" s="92" t="n">
        <f aca="false">F282</f>
        <v>2</v>
      </c>
      <c r="G330" s="130" t="s">
        <v>321</v>
      </c>
      <c r="H330" s="130" t="s">
        <v>322</v>
      </c>
      <c r="I330" s="130" t="s">
        <v>322</v>
      </c>
      <c r="J330" s="131" t="n">
        <v>41850</v>
      </c>
      <c r="K330" s="108" t="s">
        <v>486</v>
      </c>
      <c r="L330" s="131" t="n">
        <v>41852</v>
      </c>
      <c r="M330" s="132" t="s">
        <v>487</v>
      </c>
      <c r="N330" s="134" t="n">
        <v>45.0833333333333</v>
      </c>
      <c r="O330" s="134" t="n">
        <v>40</v>
      </c>
      <c r="P330" s="135" t="n">
        <v>0.0481666666666667</v>
      </c>
      <c r="Q330" s="134" t="n">
        <v>419.045871153847</v>
      </c>
      <c r="R330" s="134" t="n">
        <v>5657.40071923077</v>
      </c>
      <c r="S330" s="136" t="n">
        <f aca="false">R330-Q330</f>
        <v>5238.35484807692</v>
      </c>
      <c r="T330" s="137" t="n">
        <f aca="false">((S330/1000000)*(0.473-P330))*0.8/(0.08206*296)*1000000/(O330*N330)*12</f>
        <v>0.487736770603922</v>
      </c>
      <c r="U330" s="138" t="n">
        <f aca="false">IF(N330&lt;=48,T330* 48,T330* 72)</f>
        <v>23.4113649889883</v>
      </c>
      <c r="V330" s="139" t="n">
        <v>-19.4841367486287</v>
      </c>
      <c r="W330" s="150" t="n">
        <f aca="false">W282</f>
        <v>-20.5015371074412</v>
      </c>
      <c r="X330" s="141" t="s">
        <v>106</v>
      </c>
      <c r="Y330" s="142" t="n">
        <f aca="false">((V330/1000+1)*0.0112372)/((V330/1000+1)*0.0112372+1)</f>
        <v>0.0108981740214636</v>
      </c>
      <c r="Z330" s="142" t="n">
        <f aca="false">((W330/1000+1)*0.0112372)/((W330/1000+1)*0.0112372+1)</f>
        <v>0.0108869889975928</v>
      </c>
      <c r="AA330" s="142" t="str">
        <f aca="false">IF(ISNUMBER(X330),((X330/1000+1)*0.0112372)/((X330/1000+1)*0.0112372+1),"")</f>
        <v/>
      </c>
      <c r="AB330" s="143" t="str">
        <f aca="false">IF(ISNUMBER(AA330),(Y330-Z330)/(AA330-Z330),"")</f>
        <v/>
      </c>
      <c r="AC330" s="143" t="str">
        <f aca="false">IF(ISNUMBER(AB330),1-AB330,"")</f>
        <v/>
      </c>
      <c r="AD330" s="144" t="str">
        <f aca="false">IF(ISNUMBER(AB330),AB330*T330,"")</f>
        <v/>
      </c>
      <c r="AE330" s="144" t="n">
        <f aca="false">IF(ISNUMBER(AC330),AC330*T330,T330)</f>
        <v>0.487736770603922</v>
      </c>
      <c r="AF330" s="102"/>
      <c r="AG330" s="145" t="str">
        <f aca="false">IF(ISNUMBER(AD330),U330*AB330,"")</f>
        <v/>
      </c>
      <c r="AH330" s="146" t="n">
        <f aca="false">IF(ISNUMBER(AC330),AC330*U330,U330)</f>
        <v>23.4113649889883</v>
      </c>
      <c r="AI330" s="102"/>
      <c r="AJ330" s="103" t="s">
        <v>406</v>
      </c>
      <c r="AK330" s="136"/>
      <c r="AL330" s="102"/>
      <c r="AM330" s="102"/>
      <c r="AN330" s="147" t="s">
        <v>525</v>
      </c>
      <c r="AO330" s="145" t="n">
        <f aca="false">SUMIF($AN$5:$AN$1444,$AN330,AG$5:AG$1444)</f>
        <v>0</v>
      </c>
      <c r="AP330" s="145" t="n">
        <f aca="false">SUMIF($AN$5:$AN$1444,$AN330,AH$5:AH$1444)</f>
        <v>65.0129143857933</v>
      </c>
      <c r="AQ330" s="145" t="n">
        <f aca="false">SUMIF($AN$5:$AN$1444,$AN330,AI$5:AI$1444)</f>
        <v>0</v>
      </c>
    </row>
    <row r="331" customFormat="false" ht="15" hidden="false" customHeight="false" outlineLevel="0" collapsed="false">
      <c r="A331" s="115" t="s">
        <v>318</v>
      </c>
      <c r="B331" s="0" t="s">
        <v>319</v>
      </c>
      <c r="C331" s="92" t="n">
        <f aca="false">C330</f>
        <v>3</v>
      </c>
      <c r="D331" s="90" t="n">
        <f aca="false">D330</f>
        <v>1</v>
      </c>
      <c r="E331" s="92" t="str">
        <f aca="false">E283</f>
        <v>PP</v>
      </c>
      <c r="F331" s="92" t="n">
        <f aca="false">F283</f>
        <v>3</v>
      </c>
      <c r="G331" s="130" t="s">
        <v>321</v>
      </c>
      <c r="H331" s="130" t="s">
        <v>322</v>
      </c>
      <c r="I331" s="130" t="s">
        <v>322</v>
      </c>
      <c r="J331" s="131" t="n">
        <v>41850</v>
      </c>
      <c r="K331" s="108" t="s">
        <v>486</v>
      </c>
      <c r="L331" s="131" t="n">
        <v>41852</v>
      </c>
      <c r="M331" s="132" t="s">
        <v>487</v>
      </c>
      <c r="N331" s="134" t="n">
        <v>45.0833333333333</v>
      </c>
      <c r="O331" s="134" t="n">
        <v>40</v>
      </c>
      <c r="P331" s="135" t="n">
        <v>0.0481666666666667</v>
      </c>
      <c r="Q331" s="134" t="n">
        <v>419.045871153847</v>
      </c>
      <c r="R331" s="134" t="n">
        <v>4405.11137923077</v>
      </c>
      <c r="S331" s="136" t="n">
        <f aca="false">R331-Q331</f>
        <v>3986.06550807692</v>
      </c>
      <c r="T331" s="137" t="n">
        <f aca="false">((S331/1000000)*(0.473-P331))*0.8/(0.08206*296)*1000000/(O331*N331)*12</f>
        <v>0.371137651936437</v>
      </c>
      <c r="U331" s="138" t="n">
        <f aca="false">IF(N331&lt;=48,T331* 48,T331* 72)</f>
        <v>17.814607292949</v>
      </c>
      <c r="V331" s="139" t="n">
        <v>-20.8275715005869</v>
      </c>
      <c r="W331" s="150" t="n">
        <f aca="false">W283</f>
        <v>-20.5015371074412</v>
      </c>
      <c r="X331" s="141" t="s">
        <v>106</v>
      </c>
      <c r="Y331" s="142" t="n">
        <f aca="false">((V331/1000+1)*0.0112372)/((V331/1000+1)*0.0112372+1)</f>
        <v>0.0108834046102948</v>
      </c>
      <c r="Z331" s="142" t="n">
        <f aca="false">((W331/1000+1)*0.0112372)/((W331/1000+1)*0.0112372+1)</f>
        <v>0.0108869889975928</v>
      </c>
      <c r="AA331" s="142" t="str">
        <f aca="false">IF(ISNUMBER(X331),((X331/1000+1)*0.0112372)/((X331/1000+1)*0.0112372+1),"")</f>
        <v/>
      </c>
      <c r="AB331" s="143" t="str">
        <f aca="false">IF(ISNUMBER(AA331),(Y331-Z331)/(AA331-Z331),"")</f>
        <v/>
      </c>
      <c r="AC331" s="143" t="str">
        <f aca="false">IF(ISNUMBER(AB331),1-AB331,"")</f>
        <v/>
      </c>
      <c r="AD331" s="144" t="str">
        <f aca="false">IF(ISNUMBER(AB331),AB331*T331,"")</f>
        <v/>
      </c>
      <c r="AE331" s="144" t="n">
        <f aca="false">IF(ISNUMBER(AC331),AC331*T331,T331)</f>
        <v>0.371137651936437</v>
      </c>
      <c r="AF331" s="102"/>
      <c r="AG331" s="145" t="str">
        <f aca="false">IF(ISNUMBER(AD331),U331*AB331,"")</f>
        <v/>
      </c>
      <c r="AH331" s="146" t="n">
        <f aca="false">IF(ISNUMBER(AC331),AC331*U331,U331)</f>
        <v>17.814607292949</v>
      </c>
      <c r="AI331" s="102"/>
      <c r="AJ331" s="103" t="s">
        <v>408</v>
      </c>
      <c r="AK331" s="136"/>
      <c r="AL331" s="102"/>
      <c r="AM331" s="102"/>
      <c r="AN331" s="147" t="s">
        <v>526</v>
      </c>
      <c r="AO331" s="145" t="n">
        <f aca="false">SUMIF($AN$5:$AN$1444,$AN331,AG$5:AG$1444)</f>
        <v>0</v>
      </c>
      <c r="AP331" s="145" t="n">
        <f aca="false">SUMIF($AN$5:$AN$1444,$AN331,AH$5:AH$1444)</f>
        <v>54.7428771889808</v>
      </c>
      <c r="AQ331" s="145" t="n">
        <f aca="false">SUMIF($AN$5:$AN$1444,$AN331,AI$5:AI$1444)</f>
        <v>0</v>
      </c>
    </row>
    <row r="332" customFormat="false" ht="15" hidden="false" customHeight="false" outlineLevel="0" collapsed="false">
      <c r="A332" s="115" t="s">
        <v>318</v>
      </c>
      <c r="B332" s="0" t="s">
        <v>319</v>
      </c>
      <c r="C332" s="92" t="n">
        <f aca="false">C331</f>
        <v>3</v>
      </c>
      <c r="D332" s="90" t="n">
        <f aca="false">D331</f>
        <v>1</v>
      </c>
      <c r="E332" s="92" t="str">
        <f aca="false">E284</f>
        <v>PP</v>
      </c>
      <c r="F332" s="92" t="n">
        <f aca="false">F284</f>
        <v>4</v>
      </c>
      <c r="G332" s="130" t="s">
        <v>321</v>
      </c>
      <c r="H332" s="130" t="s">
        <v>322</v>
      </c>
      <c r="I332" s="130" t="s">
        <v>322</v>
      </c>
      <c r="J332" s="131" t="n">
        <v>41850</v>
      </c>
      <c r="K332" s="108" t="s">
        <v>486</v>
      </c>
      <c r="L332" s="131" t="n">
        <v>41852</v>
      </c>
      <c r="M332" s="132" t="s">
        <v>487</v>
      </c>
      <c r="N332" s="134" t="n">
        <v>45.0833333333333</v>
      </c>
      <c r="O332" s="134" t="n">
        <v>40</v>
      </c>
      <c r="P332" s="135" t="n">
        <v>0.0481666666666667</v>
      </c>
      <c r="Q332" s="134" t="n">
        <v>419.045871153847</v>
      </c>
      <c r="R332" s="134" t="n">
        <v>4085.74213923077</v>
      </c>
      <c r="S332" s="136" t="n">
        <f aca="false">R332-Q332</f>
        <v>3666.69626807692</v>
      </c>
      <c r="T332" s="137" t="n">
        <f aca="false">((S332/1000000)*(0.473-P332))*0.8/(0.08206*296)*1000000/(O332*N332)*12</f>
        <v>0.34140157519757</v>
      </c>
      <c r="U332" s="138" t="n">
        <f aca="false">IF(N332&lt;=48,T332* 48,T332* 72)</f>
        <v>16.3872756094834</v>
      </c>
      <c r="V332" s="139" t="n">
        <v>-23.0964326490135</v>
      </c>
      <c r="W332" s="150" t="n">
        <f aca="false">W284</f>
        <v>-20.5015371074412</v>
      </c>
      <c r="X332" s="141" t="s">
        <v>106</v>
      </c>
      <c r="Y332" s="142" t="n">
        <f aca="false">((V332/1000+1)*0.0112372)/((V332/1000+1)*0.0112372+1)</f>
        <v>0.0108584602736995</v>
      </c>
      <c r="Z332" s="142" t="n">
        <f aca="false">((W332/1000+1)*0.0112372)/((W332/1000+1)*0.0112372+1)</f>
        <v>0.0108869889975928</v>
      </c>
      <c r="AA332" s="142" t="str">
        <f aca="false">IF(ISNUMBER(X332),((X332/1000+1)*0.0112372)/((X332/1000+1)*0.0112372+1),"")</f>
        <v/>
      </c>
      <c r="AB332" s="143" t="str">
        <f aca="false">IF(ISNUMBER(AA332),(Y332-Z332)/(AA332-Z332),"")</f>
        <v/>
      </c>
      <c r="AC332" s="143" t="str">
        <f aca="false">IF(ISNUMBER(AB332),1-AB332,"")</f>
        <v/>
      </c>
      <c r="AD332" s="144" t="str">
        <f aca="false">IF(ISNUMBER(AB332),AB332*T332,"")</f>
        <v/>
      </c>
      <c r="AE332" s="144" t="n">
        <f aca="false">IF(ISNUMBER(AC332),AC332*T332,T332)</f>
        <v>0.34140157519757</v>
      </c>
      <c r="AF332" s="102"/>
      <c r="AG332" s="145" t="str">
        <f aca="false">IF(ISNUMBER(AD332),U332*AB332,"")</f>
        <v/>
      </c>
      <c r="AH332" s="146" t="n">
        <f aca="false">IF(ISNUMBER(AC332),AC332*U332,U332)</f>
        <v>16.3872756094834</v>
      </c>
      <c r="AI332" s="102"/>
      <c r="AJ332" s="103" t="s">
        <v>410</v>
      </c>
      <c r="AK332" s="136"/>
      <c r="AL332" s="102"/>
      <c r="AM332" s="102"/>
      <c r="AN332" s="147" t="s">
        <v>527</v>
      </c>
      <c r="AO332" s="145" t="n">
        <f aca="false">SUMIF($AN$5:$AN$1444,$AN332,AG$5:AG$1444)</f>
        <v>0</v>
      </c>
      <c r="AP332" s="145" t="n">
        <f aca="false">SUMIF($AN$5:$AN$1444,$AN332,AH$5:AH$1444)</f>
        <v>56.6869201811459</v>
      </c>
      <c r="AQ332" s="145" t="n">
        <f aca="false">SUMIF($AN$5:$AN$1444,$AN332,AI$5:AI$1444)</f>
        <v>0</v>
      </c>
    </row>
    <row r="333" customFormat="false" ht="15" hidden="false" customHeight="false" outlineLevel="0" collapsed="false">
      <c r="A333" s="115" t="s">
        <v>318</v>
      </c>
      <c r="B333" s="0" t="s">
        <v>319</v>
      </c>
      <c r="C333" s="92" t="n">
        <f aca="false">C332</f>
        <v>3</v>
      </c>
      <c r="D333" s="90" t="n">
        <f aca="false">D332</f>
        <v>1</v>
      </c>
      <c r="E333" s="92" t="str">
        <f aca="false">E285</f>
        <v>PP</v>
      </c>
      <c r="F333" s="92" t="n">
        <f aca="false">F285</f>
        <v>1</v>
      </c>
      <c r="G333" s="130" t="s">
        <v>333</v>
      </c>
      <c r="H333" s="130" t="s">
        <v>334</v>
      </c>
      <c r="I333" s="148" t="s">
        <v>335</v>
      </c>
      <c r="J333" s="131" t="n">
        <v>41850</v>
      </c>
      <c r="K333" s="108" t="s">
        <v>486</v>
      </c>
      <c r="L333" s="131" t="n">
        <v>41852</v>
      </c>
      <c r="M333" s="132" t="s">
        <v>487</v>
      </c>
      <c r="N333" s="134" t="n">
        <v>45.0833333333333</v>
      </c>
      <c r="O333" s="134" t="n">
        <v>40</v>
      </c>
      <c r="P333" s="135" t="n">
        <v>0.0481666666666667</v>
      </c>
      <c r="Q333" s="134" t="n">
        <v>419.045871153847</v>
      </c>
      <c r="R333" s="134" t="n">
        <v>34340.4754792308</v>
      </c>
      <c r="S333" s="136" t="n">
        <f aca="false">R333-Q333</f>
        <v>33921.4296080769</v>
      </c>
      <c r="T333" s="137" t="n">
        <f aca="false">((S333/1000000)*(0.473-P333))*0.8/(0.08206*296)*1000000/(O333*N333)*12</f>
        <v>3.15838254779275</v>
      </c>
      <c r="U333" s="138" t="n">
        <f aca="false">IF(N333&lt;=48,T333* 48,T333* 72)</f>
        <v>151.602362294052</v>
      </c>
      <c r="V333" s="139" t="n">
        <v>1030.00262560469</v>
      </c>
      <c r="W333" s="150" t="n">
        <f aca="false">W285</f>
        <v>-20.5015371074412</v>
      </c>
      <c r="X333" s="141" t="n">
        <v>1159</v>
      </c>
      <c r="Y333" s="142" t="n">
        <f aca="false">((V333/1000+1)*0.0112372)/((V333/1000+1)*0.0112372+1)</f>
        <v>0.0223027845204802</v>
      </c>
      <c r="Z333" s="142" t="n">
        <f aca="false">((W333/1000+1)*0.0112372)/((W333/1000+1)*0.0112372+1)</f>
        <v>0.0108869889975928</v>
      </c>
      <c r="AA333" s="142" t="n">
        <f aca="false">IF(ISNUMBER(X333),((X333/1000+1)*0.0112372)/((X333/1000+1)*0.0112372+1),"")</f>
        <v>0.0236864549961338</v>
      </c>
      <c r="AB333" s="143" t="n">
        <f aca="false">IF(ISNUMBER(AA333),(Y333-Y329)/(AA333-Y329),"")</f>
        <v>0.892255419733749</v>
      </c>
      <c r="AC333" s="143" t="n">
        <f aca="false">IF(ISNUMBER(AB333),1-AB333,"")</f>
        <v>0.107744580266251</v>
      </c>
      <c r="AD333" s="144" t="n">
        <f aca="false">IF(ISNUMBER(AB333),AB333*T333,"")</f>
        <v>2.81808394586057</v>
      </c>
      <c r="AE333" s="144" t="n">
        <f aca="false">IF(ISNUMBER(AC333),AC333*T333,T333)</f>
        <v>0.340298601932181</v>
      </c>
      <c r="AF333" s="149" t="n">
        <f aca="false">IF(ISNUMBER(AD333),AE333-AE329,"")</f>
        <v>-0.219535631913411</v>
      </c>
      <c r="AG333" s="145" t="n">
        <f aca="false">IF(ISNUMBER(AD333),U333*AB333,"")</f>
        <v>135.268029401307</v>
      </c>
      <c r="AH333" s="146" t="n">
        <f aca="false">IF(ISNUMBER(AC333),AC333*U333,U333)</f>
        <v>16.3343328927447</v>
      </c>
      <c r="AI333" s="145" t="n">
        <f aca="false">AH333-AH329</f>
        <v>-10.5377103318437</v>
      </c>
      <c r="AJ333" s="103" t="s">
        <v>412</v>
      </c>
      <c r="AK333" s="136"/>
      <c r="AL333" s="102"/>
      <c r="AM333" s="102"/>
      <c r="AN333" s="147" t="s">
        <v>528</v>
      </c>
      <c r="AO333" s="145" t="n">
        <f aca="false">SUMIF($AN$5:$AN$1444,$AN333,AG$5:AG$1444)</f>
        <v>192.357892676925</v>
      </c>
      <c r="AP333" s="145" t="n">
        <f aca="false">SUMIF($AN$5:$AN$1444,$AN333,AH$5:AH$1444)</f>
        <v>68.1422914329917</v>
      </c>
      <c r="AQ333" s="145" t="n">
        <f aca="false">SUMIF($AN$5:$AN$1444,$AN333,AI$5:AI$1444)</f>
        <v>-2.81384907718189</v>
      </c>
    </row>
    <row r="334" customFormat="false" ht="15" hidden="false" customHeight="false" outlineLevel="0" collapsed="false">
      <c r="A334" s="115" t="s">
        <v>318</v>
      </c>
      <c r="B334" s="0" t="s">
        <v>319</v>
      </c>
      <c r="C334" s="92" t="n">
        <f aca="false">C333</f>
        <v>3</v>
      </c>
      <c r="D334" s="90" t="n">
        <f aca="false">D333</f>
        <v>1</v>
      </c>
      <c r="E334" s="92" t="str">
        <f aca="false">E286</f>
        <v>PP</v>
      </c>
      <c r="F334" s="92" t="n">
        <f aca="false">F286</f>
        <v>2</v>
      </c>
      <c r="G334" s="130" t="s">
        <v>333</v>
      </c>
      <c r="H334" s="130" t="s">
        <v>334</v>
      </c>
      <c r="I334" s="148" t="s">
        <v>335</v>
      </c>
      <c r="J334" s="131" t="n">
        <v>41850</v>
      </c>
      <c r="K334" s="108" t="s">
        <v>486</v>
      </c>
      <c r="L334" s="131" t="n">
        <v>41852</v>
      </c>
      <c r="M334" s="132" t="s">
        <v>487</v>
      </c>
      <c r="N334" s="134" t="n">
        <v>45.0833333333333</v>
      </c>
      <c r="O334" s="134" t="n">
        <v>40</v>
      </c>
      <c r="P334" s="135" t="n">
        <v>0.0481666666666667</v>
      </c>
      <c r="Q334" s="134" t="n">
        <v>419.045871153847</v>
      </c>
      <c r="R334" s="134" t="n">
        <v>33680.2174792308</v>
      </c>
      <c r="S334" s="136" t="n">
        <f aca="false">R334-Q334</f>
        <v>33261.1716080769</v>
      </c>
      <c r="T334" s="137" t="n">
        <f aca="false">((S334/1000000)*(0.473-P334))*0.8/(0.08206*296)*1000000/(O334*N334)*12</f>
        <v>3.09690673830199</v>
      </c>
      <c r="U334" s="138" t="n">
        <f aca="false">IF(N334&lt;=48,T334* 48,T334* 72)</f>
        <v>148.651523438495</v>
      </c>
      <c r="V334" s="139" t="n">
        <v>1035.21574121184</v>
      </c>
      <c r="W334" s="150" t="n">
        <f aca="false">W286</f>
        <v>-20.5015371074412</v>
      </c>
      <c r="X334" s="141" t="n">
        <v>1159</v>
      </c>
      <c r="Y334" s="142" t="n">
        <f aca="false">((V334/1000+1)*0.0112372)/((V334/1000+1)*0.0112372+1)</f>
        <v>0.0223587782441806</v>
      </c>
      <c r="Z334" s="142" t="n">
        <f aca="false">((W334/1000+1)*0.0112372)/((W334/1000+1)*0.0112372+1)</f>
        <v>0.0108869889975928</v>
      </c>
      <c r="AA334" s="142" t="n">
        <f aca="false">IF(ISNUMBER(X334),((X334/1000+1)*0.0112372)/((X334/1000+1)*0.0112372+1),"")</f>
        <v>0.0236864549961338</v>
      </c>
      <c r="AB334" s="143" t="n">
        <f aca="false">IF(ISNUMBER(AA334),(Y334-Y330)/(AA334-Y330),"")</f>
        <v>0.896180201656276</v>
      </c>
      <c r="AC334" s="143" t="n">
        <f aca="false">IF(ISNUMBER(AB334),1-AB334,"")</f>
        <v>0.103819798343724</v>
      </c>
      <c r="AD334" s="144" t="n">
        <f aca="false">IF(ISNUMBER(AB334),AB334*T334,"")</f>
        <v>2.77538650524215</v>
      </c>
      <c r="AE334" s="144" t="n">
        <f aca="false">IF(ISNUMBER(AC334),AC334*T334,T334)</f>
        <v>0.321520233059834</v>
      </c>
      <c r="AF334" s="149" t="n">
        <f aca="false">IF(ISNUMBER(AD334),AE334-AE330,"")</f>
        <v>-0.166216537544089</v>
      </c>
      <c r="AG334" s="145" t="n">
        <f aca="false">IF(ISNUMBER(AD334),U334*AB334,"")</f>
        <v>133.218552251623</v>
      </c>
      <c r="AH334" s="146" t="n">
        <f aca="false">IF(ISNUMBER(AC334),AC334*U334,U334)</f>
        <v>15.432971186872</v>
      </c>
      <c r="AI334" s="145" t="n">
        <f aca="false">AH334-AH330</f>
        <v>-7.97839380211627</v>
      </c>
      <c r="AJ334" s="103" t="s">
        <v>414</v>
      </c>
      <c r="AK334" s="136"/>
      <c r="AL334" s="102"/>
      <c r="AM334" s="102"/>
      <c r="AN334" s="147" t="s">
        <v>529</v>
      </c>
      <c r="AO334" s="145" t="n">
        <f aca="false">SUMIF($AN$5:$AN$1444,$AN334,AG$5:AG$1444)</f>
        <v>188.120637089714</v>
      </c>
      <c r="AP334" s="145" t="n">
        <f aca="false">SUMIF($AN$5:$AN$1444,$AN334,AH$5:AH$1444)</f>
        <v>64.2497479655716</v>
      </c>
      <c r="AQ334" s="145" t="n">
        <f aca="false">SUMIF($AN$5:$AN$1444,$AN334,AI$5:AI$1444)</f>
        <v>-0.763166420221735</v>
      </c>
    </row>
    <row r="335" customFormat="false" ht="15" hidden="false" customHeight="false" outlineLevel="0" collapsed="false">
      <c r="A335" s="115" t="s">
        <v>318</v>
      </c>
      <c r="B335" s="0" t="s">
        <v>319</v>
      </c>
      <c r="C335" s="92" t="n">
        <f aca="false">C334</f>
        <v>3</v>
      </c>
      <c r="D335" s="90" t="n">
        <f aca="false">D334</f>
        <v>1</v>
      </c>
      <c r="E335" s="92" t="str">
        <f aca="false">E287</f>
        <v>PP</v>
      </c>
      <c r="F335" s="92" t="n">
        <f aca="false">F287</f>
        <v>3</v>
      </c>
      <c r="G335" s="130" t="s">
        <v>333</v>
      </c>
      <c r="H335" s="130" t="s">
        <v>334</v>
      </c>
      <c r="I335" s="148" t="s">
        <v>335</v>
      </c>
      <c r="J335" s="131" t="n">
        <v>41850</v>
      </c>
      <c r="K335" s="108" t="s">
        <v>486</v>
      </c>
      <c r="L335" s="131" t="n">
        <v>41852</v>
      </c>
      <c r="M335" s="132" t="s">
        <v>487</v>
      </c>
      <c r="N335" s="134" t="n">
        <v>45.0833333333333</v>
      </c>
      <c r="O335" s="134" t="n">
        <v>40</v>
      </c>
      <c r="P335" s="135" t="n">
        <v>0.0481666666666667</v>
      </c>
      <c r="Q335" s="134" t="n">
        <v>419.045871153847</v>
      </c>
      <c r="R335" s="134" t="n">
        <v>37145.3492792308</v>
      </c>
      <c r="S335" s="136" t="n">
        <f aca="false">R335-Q335</f>
        <v>36726.3034080769</v>
      </c>
      <c r="T335" s="137" t="n">
        <f aca="false">((S335/1000000)*(0.473-P335))*0.8/(0.08206*296)*1000000/(O335*N335)*12</f>
        <v>3.41954089403685</v>
      </c>
      <c r="U335" s="138" t="n">
        <f aca="false">IF(N335&lt;=48,T335* 48,T335* 72)</f>
        <v>164.137962913769</v>
      </c>
      <c r="V335" s="139" t="n">
        <v>1100.20217505381</v>
      </c>
      <c r="W335" s="150" t="n">
        <f aca="false">W287</f>
        <v>-20.5015371074412</v>
      </c>
      <c r="X335" s="141" t="n">
        <v>1159</v>
      </c>
      <c r="Y335" s="142" t="n">
        <f aca="false">((V335/1000+1)*0.0112372)/((V335/1000+1)*0.0112372+1)</f>
        <v>0.0230562552229332</v>
      </c>
      <c r="Z335" s="142" t="n">
        <f aca="false">((W335/1000+1)*0.0112372)/((W335/1000+1)*0.0112372+1)</f>
        <v>0.0108869889975928</v>
      </c>
      <c r="AA335" s="142" t="n">
        <f aca="false">IF(ISNUMBER(X335),((X335/1000+1)*0.0112372)/((X335/1000+1)*0.0112372+1),"")</f>
        <v>0.0236864549961338</v>
      </c>
      <c r="AB335" s="143" t="n">
        <f aca="false">IF(ISNUMBER(AA335),(Y335-Y331)/(AA335-Y331),"")</f>
        <v>0.950777373031543</v>
      </c>
      <c r="AC335" s="143" t="n">
        <f aca="false">IF(ISNUMBER(AB335),1-AB335,"")</f>
        <v>0.0492226269684569</v>
      </c>
      <c r="AD335" s="144" t="n">
        <f aca="false">IF(ISNUMBER(AB335),AB335*T335,"")</f>
        <v>3.25122210820629</v>
      </c>
      <c r="AE335" s="144" t="n">
        <f aca="false">IF(ISNUMBER(AC335),AC335*T335,T335)</f>
        <v>0.16831878583056</v>
      </c>
      <c r="AF335" s="149" t="n">
        <f aca="false">IF(ISNUMBER(AD335),AE335-AE331,"")</f>
        <v>-0.202818866105877</v>
      </c>
      <c r="AG335" s="145" t="n">
        <f aca="false">IF(ISNUMBER(AD335),U335*AB335,"")</f>
        <v>156.058661193902</v>
      </c>
      <c r="AH335" s="146" t="n">
        <f aca="false">IF(ISNUMBER(AC335),AC335*U335,U335)</f>
        <v>8.07930171986687</v>
      </c>
      <c r="AI335" s="145" t="n">
        <f aca="false">AH335-AH331</f>
        <v>-9.7353055730821</v>
      </c>
      <c r="AJ335" s="103" t="s">
        <v>416</v>
      </c>
      <c r="AK335" s="136"/>
      <c r="AL335" s="102"/>
      <c r="AM335" s="102"/>
      <c r="AN335" s="147" t="s">
        <v>530</v>
      </c>
      <c r="AO335" s="145" t="n">
        <f aca="false">SUMIF($AN$5:$AN$1444,$AN335,AG$5:AG$1444)</f>
        <v>229.920533851071</v>
      </c>
      <c r="AP335" s="145" t="n">
        <f aca="false">SUMIF($AN$5:$AN$1444,$AN335,AH$5:AH$1444)</f>
        <v>46.0752927495392</v>
      </c>
      <c r="AQ335" s="145" t="n">
        <f aca="false">SUMIF($AN$5:$AN$1444,$AN335,AI$5:AI$1444)</f>
        <v>-8.66758443944158</v>
      </c>
    </row>
    <row r="336" customFormat="false" ht="15" hidden="false" customHeight="false" outlineLevel="0" collapsed="false">
      <c r="A336" s="115" t="s">
        <v>318</v>
      </c>
      <c r="B336" s="0" t="s">
        <v>319</v>
      </c>
      <c r="C336" s="92" t="n">
        <f aca="false">C335</f>
        <v>3</v>
      </c>
      <c r="D336" s="90" t="n">
        <f aca="false">D335</f>
        <v>1</v>
      </c>
      <c r="E336" s="92" t="str">
        <f aca="false">E288</f>
        <v>PP</v>
      </c>
      <c r="F336" s="92" t="n">
        <f aca="false">F288</f>
        <v>4</v>
      </c>
      <c r="G336" s="130" t="s">
        <v>333</v>
      </c>
      <c r="H336" s="130" t="s">
        <v>334</v>
      </c>
      <c r="I336" s="148" t="s">
        <v>335</v>
      </c>
      <c r="J336" s="131" t="n">
        <v>41850</v>
      </c>
      <c r="K336" s="108" t="s">
        <v>486</v>
      </c>
      <c r="L336" s="131" t="n">
        <v>41852</v>
      </c>
      <c r="M336" s="132" t="s">
        <v>487</v>
      </c>
      <c r="N336" s="134" t="n">
        <v>45.0833333333333</v>
      </c>
      <c r="O336" s="134" t="n">
        <v>40</v>
      </c>
      <c r="P336" s="135" t="n">
        <v>0.0481666666666667</v>
      </c>
      <c r="Q336" s="134" t="n">
        <v>419.045871153847</v>
      </c>
      <c r="R336" s="134" t="n">
        <v>34791.6517792308</v>
      </c>
      <c r="S336" s="136" t="n">
        <f aca="false">R336-Q336</f>
        <v>34372.6059080769</v>
      </c>
      <c r="T336" s="137" t="n">
        <f aca="false">((S336/1000000)*(0.473-P336))*0.8/(0.08206*296)*1000000/(O336*N336)*12</f>
        <v>3.20039101761144</v>
      </c>
      <c r="U336" s="138" t="n">
        <f aca="false">IF(N336&lt;=48,T336* 48,T336* 72)</f>
        <v>153.618768845349</v>
      </c>
      <c r="V336" s="139" t="n">
        <v>1109.63215866744</v>
      </c>
      <c r="W336" s="150" t="n">
        <f aca="false">W288</f>
        <v>-20.5015371074412</v>
      </c>
      <c r="X336" s="141" t="n">
        <v>1159</v>
      </c>
      <c r="Y336" s="142" t="n">
        <f aca="false">((V336/1000+1)*0.0112372)/((V336/1000+1)*0.0112372+1)</f>
        <v>0.0231573813102687</v>
      </c>
      <c r="Z336" s="142" t="n">
        <f aca="false">((W336/1000+1)*0.0112372)/((W336/1000+1)*0.0112372+1)</f>
        <v>0.0108869889975928</v>
      </c>
      <c r="AA336" s="142" t="n">
        <f aca="false">IF(ISNUMBER(X336),((X336/1000+1)*0.0112372)/((X336/1000+1)*0.0112372+1),"")</f>
        <v>0.0236864549961338</v>
      </c>
      <c r="AB336" s="143" t="n">
        <f aca="false">IF(ISNUMBER(AA336),(Y336-Y332)/(AA336-Y332),"")</f>
        <v>0.958756321832609</v>
      </c>
      <c r="AC336" s="143" t="n">
        <f aca="false">IF(ISNUMBER(AB336),1-AB336,"")</f>
        <v>0.0412436781673912</v>
      </c>
      <c r="AD336" s="144" t="n">
        <f aca="false">IF(ISNUMBER(AB336),AB336*T336,"")</f>
        <v>3.06839512047127</v>
      </c>
      <c r="AE336" s="144" t="n">
        <f aca="false">IF(ISNUMBER(AC336),AC336*T336,T336)</f>
        <v>0.131995897140176</v>
      </c>
      <c r="AF336" s="149" t="n">
        <f aca="false">IF(ISNUMBER(AD336),AE336-AE332,"")</f>
        <v>-0.209405678057394</v>
      </c>
      <c r="AG336" s="145" t="n">
        <f aca="false">IF(ISNUMBER(AD336),U336*AB336,"")</f>
        <v>147.282965782621</v>
      </c>
      <c r="AH336" s="146" t="n">
        <f aca="false">IF(ISNUMBER(AC336),AC336*U336,U336)</f>
        <v>6.33580306272844</v>
      </c>
      <c r="AI336" s="145" t="n">
        <f aca="false">AH336-AH332</f>
        <v>-10.0514725467549</v>
      </c>
      <c r="AJ336" s="103" t="s">
        <v>418</v>
      </c>
      <c r="AK336" s="136"/>
      <c r="AL336" s="102"/>
      <c r="AM336" s="102"/>
      <c r="AN336" s="147" t="s">
        <v>531</v>
      </c>
      <c r="AO336" s="145" t="n">
        <f aca="false">SUMIF($AN$5:$AN$1444,$AN336,AG$5:AG$1444)</f>
        <v>209.297584707626</v>
      </c>
      <c r="AP336" s="145" t="n">
        <f aca="false">SUMIF($AN$5:$AN$1444,$AN336,AH$5:AH$1444)</f>
        <v>46.3610752658115</v>
      </c>
      <c r="AQ336" s="145" t="n">
        <f aca="false">SUMIF($AN$5:$AN$1444,$AN336,AI$5:AI$1444)</f>
        <v>-10.3258449153344</v>
      </c>
    </row>
    <row r="337" customFormat="false" ht="15" hidden="false" customHeight="false" outlineLevel="0" collapsed="false">
      <c r="A337" s="115" t="s">
        <v>318</v>
      </c>
      <c r="B337" s="0" t="s">
        <v>319</v>
      </c>
      <c r="C337" s="92" t="n">
        <f aca="false">C336</f>
        <v>3</v>
      </c>
      <c r="D337" s="90" t="n">
        <f aca="false">D336</f>
        <v>1</v>
      </c>
      <c r="E337" s="92" t="str">
        <f aca="false">E289</f>
        <v>PP</v>
      </c>
      <c r="F337" s="92" t="n">
        <f aca="false">F289</f>
        <v>1</v>
      </c>
      <c r="G337" s="130" t="s">
        <v>344</v>
      </c>
      <c r="H337" s="130" t="s">
        <v>334</v>
      </c>
      <c r="I337" s="130" t="n">
        <v>10</v>
      </c>
      <c r="J337" s="131" t="n">
        <v>41850</v>
      </c>
      <c r="K337" s="108" t="s">
        <v>486</v>
      </c>
      <c r="L337" s="131" t="n">
        <v>41852</v>
      </c>
      <c r="M337" s="132" t="s">
        <v>487</v>
      </c>
      <c r="N337" s="134" t="n">
        <v>45.0833333333333</v>
      </c>
      <c r="O337" s="134" t="n">
        <v>40</v>
      </c>
      <c r="P337" s="135" t="n">
        <v>0.0481666666666667</v>
      </c>
      <c r="Q337" s="134" t="n">
        <v>419.045871153847</v>
      </c>
      <c r="R337" s="134" t="n">
        <v>30112.3788792308</v>
      </c>
      <c r="S337" s="136" t="n">
        <f aca="false">R337-Q337</f>
        <v>29693.3330080769</v>
      </c>
      <c r="T337" s="137" t="n">
        <f aca="false">((S337/1000000)*(0.473-P337))*0.8/(0.08206*296)*1000000/(O337*N337)*12</f>
        <v>2.76470967886855</v>
      </c>
      <c r="U337" s="138" t="n">
        <f aca="false">IF(N337&lt;=48,T337* 48,T337* 72)</f>
        <v>132.706064585691</v>
      </c>
      <c r="V337" s="139" t="n">
        <v>1046.40076934914</v>
      </c>
      <c r="W337" s="150" t="n">
        <f aca="false">W289</f>
        <v>-20.5015371074412</v>
      </c>
      <c r="X337" s="141" t="n">
        <v>1159</v>
      </c>
      <c r="Y337" s="142" t="n">
        <f aca="false">((V337/1000+1)*0.0112372)/((V337/1000+1)*0.0112372+1)</f>
        <v>0.0224788942381982</v>
      </c>
      <c r="Z337" s="142" t="n">
        <f aca="false">((W337/1000+1)*0.0112372)/((W337/1000+1)*0.0112372+1)</f>
        <v>0.0108869889975928</v>
      </c>
      <c r="AA337" s="142" t="n">
        <f aca="false">IF(ISNUMBER(X337),((X337/1000+1)*0.0112372)/((X337/1000+1)*0.0112372+1),"")</f>
        <v>0.0236864549961338</v>
      </c>
      <c r="AB337" s="143" t="n">
        <f aca="false">IF(ISNUMBER(AA337),(Y337-Y329)/(AA337-Y329),"")</f>
        <v>0.905968849304018</v>
      </c>
      <c r="AC337" s="143" t="n">
        <f aca="false">IF(ISNUMBER(AB337),1-AB337,"")</f>
        <v>0.0940311506959823</v>
      </c>
      <c r="AD337" s="144" t="n">
        <f aca="false">IF(ISNUMBER(AB337),AB337*T337,"")</f>
        <v>2.50474084642422</v>
      </c>
      <c r="AE337" s="144" t="n">
        <f aca="false">IF(ISNUMBER(AC337),AC337*T337,T337)</f>
        <v>0.25996883244433</v>
      </c>
      <c r="AF337" s="149" t="n">
        <f aca="false">IF(ISNUMBER(AD337),AE337-AE329,"")</f>
        <v>-0.299865401401262</v>
      </c>
      <c r="AG337" s="145" t="n">
        <f aca="false">IF(ISNUMBER(AD337),U337*AB337,"")</f>
        <v>120.227560628363</v>
      </c>
      <c r="AH337" s="146" t="n">
        <f aca="false">IF(ISNUMBER(AC337),AC337*U337,U337)</f>
        <v>12.4785039573278</v>
      </c>
      <c r="AI337" s="145" t="n">
        <f aca="false">AH337-AH329</f>
        <v>-14.3935392672606</v>
      </c>
      <c r="AJ337" s="103" t="s">
        <v>420</v>
      </c>
      <c r="AK337" s="136"/>
      <c r="AL337" s="102"/>
      <c r="AM337" s="102"/>
      <c r="AN337" s="147" t="s">
        <v>532</v>
      </c>
      <c r="AO337" s="145" t="n">
        <f aca="false">SUMIF($AN$5:$AN$1444,$AN337,AG$5:AG$1444)</f>
        <v>169.656980123356</v>
      </c>
      <c r="AP337" s="145" t="n">
        <f aca="false">SUMIF($AN$5:$AN$1444,$AN337,AH$5:AH$1444)</f>
        <v>44.8763402547648</v>
      </c>
      <c r="AQ337" s="145" t="n">
        <f aca="false">SUMIF($AN$5:$AN$1444,$AN337,AI$5:AI$1444)</f>
        <v>-26.0798002554088</v>
      </c>
    </row>
    <row r="338" customFormat="false" ht="15" hidden="false" customHeight="false" outlineLevel="0" collapsed="false">
      <c r="A338" s="115" t="s">
        <v>318</v>
      </c>
      <c r="B338" s="0" t="s">
        <v>319</v>
      </c>
      <c r="C338" s="92" t="n">
        <f aca="false">C337</f>
        <v>3</v>
      </c>
      <c r="D338" s="90" t="n">
        <f aca="false">D337</f>
        <v>1</v>
      </c>
      <c r="E338" s="92" t="str">
        <f aca="false">E290</f>
        <v>PP</v>
      </c>
      <c r="F338" s="92" t="n">
        <f aca="false">F290</f>
        <v>2</v>
      </c>
      <c r="G338" s="130" t="s">
        <v>344</v>
      </c>
      <c r="H338" s="130" t="s">
        <v>334</v>
      </c>
      <c r="I338" s="130" t="n">
        <v>10</v>
      </c>
      <c r="J338" s="131" t="n">
        <v>41850</v>
      </c>
      <c r="K338" s="108" t="s">
        <v>486</v>
      </c>
      <c r="L338" s="131" t="n">
        <v>41852</v>
      </c>
      <c r="M338" s="132" t="s">
        <v>487</v>
      </c>
      <c r="N338" s="134" t="n">
        <v>45.0833333333333</v>
      </c>
      <c r="O338" s="134" t="n">
        <v>40</v>
      </c>
      <c r="P338" s="135" t="n">
        <v>0.0481666666666667</v>
      </c>
      <c r="Q338" s="134" t="n">
        <v>419.045871153847</v>
      </c>
      <c r="R338" s="134" t="n">
        <v>33714.4530792308</v>
      </c>
      <c r="S338" s="136" t="n">
        <f aca="false">R338-Q338</f>
        <v>33295.4072080769</v>
      </c>
      <c r="T338" s="137" t="n">
        <f aca="false">((S338/1000000)*(0.473-P338))*0.8/(0.08206*296)*1000000/(O338*N338)*12</f>
        <v>3.10009437286817</v>
      </c>
      <c r="U338" s="138" t="n">
        <f aca="false">IF(N338&lt;=48,T338* 48,T338* 72)</f>
        <v>148.804529897672</v>
      </c>
      <c r="V338" s="139" t="n">
        <v>1054.57119069476</v>
      </c>
      <c r="W338" s="150" t="n">
        <f aca="false">W290</f>
        <v>-20.5015371074412</v>
      </c>
      <c r="X338" s="141" t="n">
        <v>1159</v>
      </c>
      <c r="Y338" s="142" t="n">
        <f aca="false">((V338/1000+1)*0.0112372)/((V338/1000+1)*0.0112372+1)</f>
        <v>0.0225666177227729</v>
      </c>
      <c r="Z338" s="142" t="n">
        <f aca="false">((W338/1000+1)*0.0112372)/((W338/1000+1)*0.0112372+1)</f>
        <v>0.0108869889975928</v>
      </c>
      <c r="AA338" s="142" t="n">
        <f aca="false">IF(ISNUMBER(X338),((X338/1000+1)*0.0112372)/((X338/1000+1)*0.0112372+1),"")</f>
        <v>0.0236864549961338</v>
      </c>
      <c r="AB338" s="143" t="n">
        <f aca="false">IF(ISNUMBER(AA338),(Y338-Y330)/(AA338-Y330),"")</f>
        <v>0.912432540731713</v>
      </c>
      <c r="AC338" s="143" t="n">
        <f aca="false">IF(ISNUMBER(AB338),1-AB338,"")</f>
        <v>0.0875674592682868</v>
      </c>
      <c r="AD338" s="144" t="n">
        <f aca="false">IF(ISNUMBER(AB338),AB338*T338,"")</f>
        <v>2.82862698514419</v>
      </c>
      <c r="AE338" s="144" t="n">
        <f aca="false">IF(ISNUMBER(AC338),AC338*T338,T338)</f>
        <v>0.271467387723979</v>
      </c>
      <c r="AF338" s="149" t="n">
        <f aca="false">IF(ISNUMBER(AD338),AE338-AE330,"")</f>
        <v>-0.216269382879943</v>
      </c>
      <c r="AG338" s="145" t="n">
        <f aca="false">IF(ISNUMBER(AD338),U338*AB338,"")</f>
        <v>135.774095286921</v>
      </c>
      <c r="AH338" s="146" t="n">
        <f aca="false">IF(ISNUMBER(AC338),AC338*U338,U338)</f>
        <v>13.030434610751</v>
      </c>
      <c r="AI338" s="145" t="n">
        <f aca="false">AH338-AH330</f>
        <v>-10.3809303782373</v>
      </c>
      <c r="AJ338" s="103" t="s">
        <v>422</v>
      </c>
      <c r="AK338" s="136"/>
      <c r="AL338" s="102"/>
      <c r="AM338" s="102"/>
      <c r="AN338" s="147" t="s">
        <v>533</v>
      </c>
      <c r="AO338" s="145" t="n">
        <f aca="false">SUMIF($AN$5:$AN$1444,$AN338,AG$5:AG$1444)</f>
        <v>187.484498967635</v>
      </c>
      <c r="AP338" s="145" t="n">
        <f aca="false">SUMIF($AN$5:$AN$1444,$AN338,AH$5:AH$1444)</f>
        <v>48.3122684199945</v>
      </c>
      <c r="AQ338" s="145" t="n">
        <f aca="false">SUMIF($AN$5:$AN$1444,$AN338,AI$5:AI$1444)</f>
        <v>-16.7006459657988</v>
      </c>
    </row>
    <row r="339" customFormat="false" ht="15" hidden="false" customHeight="false" outlineLevel="0" collapsed="false">
      <c r="A339" s="115" t="s">
        <v>318</v>
      </c>
      <c r="B339" s="0" t="s">
        <v>319</v>
      </c>
      <c r="C339" s="92" t="n">
        <f aca="false">C338</f>
        <v>3</v>
      </c>
      <c r="D339" s="90" t="n">
        <f aca="false">D338</f>
        <v>1</v>
      </c>
      <c r="E339" s="92" t="str">
        <f aca="false">E291</f>
        <v>PP</v>
      </c>
      <c r="F339" s="92" t="n">
        <f aca="false">F291</f>
        <v>3</v>
      </c>
      <c r="G339" s="130" t="s">
        <v>344</v>
      </c>
      <c r="H339" s="130" t="s">
        <v>334</v>
      </c>
      <c r="I339" s="130" t="n">
        <v>10</v>
      </c>
      <c r="J339" s="131" t="n">
        <v>41850</v>
      </c>
      <c r="K339" s="108" t="s">
        <v>486</v>
      </c>
      <c r="L339" s="131" t="n">
        <v>41852</v>
      </c>
      <c r="M339" s="132" t="s">
        <v>487</v>
      </c>
      <c r="N339" s="134" t="n">
        <v>45.0833333333333</v>
      </c>
      <c r="O339" s="134" t="n">
        <v>40</v>
      </c>
      <c r="P339" s="135" t="n">
        <v>0.0481666666666667</v>
      </c>
      <c r="Q339" s="134" t="n">
        <v>419.045871153847</v>
      </c>
      <c r="R339" s="134" t="n">
        <v>31251.9352792308</v>
      </c>
      <c r="S339" s="136" t="n">
        <f aca="false">R339-Q339</f>
        <v>30832.8894080769</v>
      </c>
      <c r="T339" s="137" t="n">
        <f aca="false">((S339/1000000)*(0.473-P339))*0.8/(0.08206*296)*1000000/(O339*N339)*12</f>
        <v>2.87081237228595</v>
      </c>
      <c r="U339" s="138" t="n">
        <f aca="false">IF(N339&lt;=48,T339* 48,T339* 72)</f>
        <v>137.798993869726</v>
      </c>
      <c r="V339" s="139" t="n">
        <v>1106.73598545674</v>
      </c>
      <c r="W339" s="150" t="n">
        <f aca="false">W291</f>
        <v>-20.5015371074412</v>
      </c>
      <c r="X339" s="141" t="n">
        <v>1159</v>
      </c>
      <c r="Y339" s="142" t="n">
        <f aca="false">((V339/1000+1)*0.0112372)/((V339/1000+1)*0.0112372+1)</f>
        <v>0.0231263253009813</v>
      </c>
      <c r="Z339" s="142" t="n">
        <f aca="false">((W339/1000+1)*0.0112372)/((W339/1000+1)*0.0112372+1)</f>
        <v>0.0108869889975928</v>
      </c>
      <c r="AA339" s="142" t="n">
        <f aca="false">IF(ISNUMBER(X339),((X339/1000+1)*0.0112372)/((X339/1000+1)*0.0112372+1),"")</f>
        <v>0.0236864549961338</v>
      </c>
      <c r="AB339" s="143" t="n">
        <f aca="false">IF(ISNUMBER(AA339),(Y339-Y331)/(AA339-Y331),"")</f>
        <v>0.956250293619714</v>
      </c>
      <c r="AC339" s="143" t="n">
        <f aca="false">IF(ISNUMBER(AB339),1-AB339,"")</f>
        <v>0.0437497063802863</v>
      </c>
      <c r="AD339" s="144" t="n">
        <f aca="false">IF(ISNUMBER(AB339),AB339*T339,"")</f>
        <v>2.74521517392555</v>
      </c>
      <c r="AE339" s="144" t="n">
        <f aca="false">IF(ISNUMBER(AC339),AC339*T339,T339)</f>
        <v>0.125597198360403</v>
      </c>
      <c r="AF339" s="149" t="n">
        <f aca="false">IF(ISNUMBER(AD339),AE339-AE331,"")</f>
        <v>-0.245540453576033</v>
      </c>
      <c r="AG339" s="145" t="n">
        <f aca="false">IF(ISNUMBER(AD339),U339*AB339,"")</f>
        <v>131.770328348426</v>
      </c>
      <c r="AH339" s="146" t="n">
        <f aca="false">IF(ISNUMBER(AC339),AC339*U339,U339)</f>
        <v>6.02866552129937</v>
      </c>
      <c r="AI339" s="145" t="n">
        <f aca="false">AH339-AH331</f>
        <v>-11.7859417716496</v>
      </c>
      <c r="AJ339" s="103" t="s">
        <v>424</v>
      </c>
      <c r="AK339" s="136"/>
      <c r="AL339" s="102"/>
      <c r="AM339" s="102"/>
      <c r="AN339" s="147" t="s">
        <v>534</v>
      </c>
      <c r="AO339" s="145" t="n">
        <f aca="false">SUMIF($AN$5:$AN$1444,$AN339,AG$5:AG$1444)</f>
        <v>197.183957683148</v>
      </c>
      <c r="AP339" s="145" t="n">
        <f aca="false">SUMIF($AN$5:$AN$1444,$AN339,AH$5:AH$1444)</f>
        <v>34.1686730264376</v>
      </c>
      <c r="AQ339" s="145" t="n">
        <f aca="false">SUMIF($AN$5:$AN$1444,$AN339,AI$5:AI$1444)</f>
        <v>-20.5742041625431</v>
      </c>
    </row>
    <row r="340" customFormat="false" ht="15" hidden="false" customHeight="false" outlineLevel="0" collapsed="false">
      <c r="A340" s="115" t="s">
        <v>318</v>
      </c>
      <c r="B340" s="0" t="s">
        <v>319</v>
      </c>
      <c r="C340" s="92" t="n">
        <f aca="false">C339</f>
        <v>3</v>
      </c>
      <c r="D340" s="90" t="n">
        <f aca="false">D339</f>
        <v>1</v>
      </c>
      <c r="E340" s="92" t="str">
        <f aca="false">E292</f>
        <v>PP</v>
      </c>
      <c r="F340" s="92" t="n">
        <f aca="false">F292</f>
        <v>4</v>
      </c>
      <c r="G340" s="130" t="s">
        <v>344</v>
      </c>
      <c r="H340" s="130" t="s">
        <v>334</v>
      </c>
      <c r="I340" s="130" t="n">
        <v>10</v>
      </c>
      <c r="J340" s="131" t="n">
        <v>41850</v>
      </c>
      <c r="K340" s="108" t="s">
        <v>486</v>
      </c>
      <c r="L340" s="131" t="n">
        <v>41852</v>
      </c>
      <c r="M340" s="132" t="s">
        <v>487</v>
      </c>
      <c r="N340" s="134" t="n">
        <v>45.0833333333333</v>
      </c>
      <c r="O340" s="134" t="n">
        <v>40</v>
      </c>
      <c r="P340" s="135" t="n">
        <v>0.0481666666666667</v>
      </c>
      <c r="Q340" s="134" t="n">
        <v>419.045871153847</v>
      </c>
      <c r="R340" s="134" t="n">
        <v>17766.7769792308</v>
      </c>
      <c r="S340" s="136" t="n">
        <f aca="false">R340-Q340</f>
        <v>17347.7311080769</v>
      </c>
      <c r="T340" s="137" t="n">
        <f aca="false">((S340/1000000)*(0.473-P340))*0.8/(0.08206*296)*1000000/(O340*N340)*12</f>
        <v>1.61522588548289</v>
      </c>
      <c r="U340" s="138" t="n">
        <f aca="false">IF(N340&lt;=48,T340* 48,T340* 72)</f>
        <v>77.5308425031787</v>
      </c>
      <c r="V340" s="139" t="n">
        <v>1008.00853443944</v>
      </c>
      <c r="W340" s="150" t="n">
        <f aca="false">W292</f>
        <v>-20.5015371074412</v>
      </c>
      <c r="X340" s="141" t="n">
        <v>1159</v>
      </c>
      <c r="Y340" s="142" t="n">
        <f aca="false">((V340/1000+1)*0.0112372)/((V340/1000+1)*0.0112372+1)</f>
        <v>0.0220664768366318</v>
      </c>
      <c r="Z340" s="142" t="n">
        <f aca="false">((W340/1000+1)*0.0112372)/((W340/1000+1)*0.0112372+1)</f>
        <v>0.0108869889975928</v>
      </c>
      <c r="AA340" s="142" t="n">
        <f aca="false">IF(ISNUMBER(X340),((X340/1000+1)*0.0112372)/((X340/1000+1)*0.0112372+1),"")</f>
        <v>0.0236864549961338</v>
      </c>
      <c r="AB340" s="143" t="n">
        <f aca="false">IF(ISNUMBER(AA340),(Y340-Y332)/(AA340-Y332),"")</f>
        <v>0.873715401779141</v>
      </c>
      <c r="AC340" s="143" t="n">
        <f aca="false">IF(ISNUMBER(AB340),1-AB340,"")</f>
        <v>0.126284598220859</v>
      </c>
      <c r="AD340" s="144" t="n">
        <f aca="false">IF(ISNUMBER(AB340),AB340*T340,"")</f>
        <v>1.41124773349875</v>
      </c>
      <c r="AE340" s="144" t="n">
        <f aca="false">IF(ISNUMBER(AC340),AC340*T340,T340)</f>
        <v>0.203978151984138</v>
      </c>
      <c r="AF340" s="149" t="n">
        <f aca="false">IF(ISNUMBER(AD340),AE340-AE332,"")</f>
        <v>-0.137423423213432</v>
      </c>
      <c r="AG340" s="145" t="n">
        <f aca="false">IF(ISNUMBER(AD340),U340*AB340,"")</f>
        <v>67.73989120794</v>
      </c>
      <c r="AH340" s="146" t="n">
        <f aca="false">IF(ISNUMBER(AC340),AC340*U340,U340)</f>
        <v>9.79095129523864</v>
      </c>
      <c r="AI340" s="145" t="n">
        <f aca="false">AH340-AH332</f>
        <v>-6.59632431424473</v>
      </c>
      <c r="AJ340" s="103" t="s">
        <v>426</v>
      </c>
      <c r="AK340" s="136"/>
      <c r="AL340" s="102"/>
      <c r="AM340" s="102"/>
      <c r="AN340" s="147" t="s">
        <v>535</v>
      </c>
      <c r="AO340" s="145" t="n">
        <f aca="false">SUMIF($AN$5:$AN$1444,$AN340,AG$5:AG$1444)</f>
        <v>210.419341007747</v>
      </c>
      <c r="AP340" s="145" t="n">
        <f aca="false">SUMIF($AN$5:$AN$1444,$AN340,AH$5:AH$1444)</f>
        <v>36.9679630428577</v>
      </c>
      <c r="AQ340" s="145" t="n">
        <f aca="false">SUMIF($AN$5:$AN$1444,$AN340,AI$5:AI$1444)</f>
        <v>-19.7189571382882</v>
      </c>
    </row>
    <row r="341" customFormat="false" ht="15" hidden="false" customHeight="false" outlineLevel="0" collapsed="false">
      <c r="A341" s="115" t="s">
        <v>318</v>
      </c>
      <c r="B341" s="0" t="s">
        <v>319</v>
      </c>
      <c r="C341" s="92" t="n">
        <f aca="false">C197+1</f>
        <v>3</v>
      </c>
      <c r="D341" s="92" t="n">
        <f aca="false">D197</f>
        <v>2</v>
      </c>
      <c r="E341" s="92" t="str">
        <f aca="false">E293</f>
        <v>GL</v>
      </c>
      <c r="F341" s="92" t="n">
        <f aca="false">F293</f>
        <v>1</v>
      </c>
      <c r="G341" s="130" t="s">
        <v>321</v>
      </c>
      <c r="H341" s="130" t="s">
        <v>322</v>
      </c>
      <c r="I341" s="130" t="s">
        <v>322</v>
      </c>
      <c r="J341" s="131" t="n">
        <v>41852</v>
      </c>
      <c r="K341" s="108" t="s">
        <v>536</v>
      </c>
      <c r="L341" s="131" t="n">
        <v>41855</v>
      </c>
      <c r="M341" s="108" t="s">
        <v>537</v>
      </c>
      <c r="N341" s="151" t="n">
        <v>72.35</v>
      </c>
      <c r="O341" s="134" t="n">
        <v>40</v>
      </c>
      <c r="P341" s="135" t="n">
        <v>0.0514166666666667</v>
      </c>
      <c r="Q341" s="134" t="n">
        <v>486.604433846154</v>
      </c>
      <c r="R341" s="134" t="n">
        <v>8572.12809615385</v>
      </c>
      <c r="S341" s="136" t="n">
        <f aca="false">R341-Q341</f>
        <v>8085.52366230769</v>
      </c>
      <c r="T341" s="137" t="n">
        <f aca="false">((S341/1000000)*(0.473-P341))*0.8/(0.08206*296)*1000000/(O341*N341)*12</f>
        <v>0.465522920033172</v>
      </c>
      <c r="U341" s="138" t="n">
        <f aca="false">IF(N341&lt;=48,T341* 48,T341* 72)</f>
        <v>33.5176502423884</v>
      </c>
      <c r="V341" s="139" t="n">
        <v>-11.8894021857187</v>
      </c>
      <c r="W341" s="150" t="n">
        <f aca="false">W293</f>
        <v>-18.16875699075</v>
      </c>
      <c r="X341" s="141" t="s">
        <v>106</v>
      </c>
      <c r="Y341" s="142" t="n">
        <f aca="false">((V341/1000+1)*0.0112372)/((V341/1000+1)*0.0112372+1)</f>
        <v>0.0109816604838371</v>
      </c>
      <c r="Z341" s="142" t="n">
        <f aca="false">((W341/1000+1)*0.0112372)/((W341/1000+1)*0.0112372+1)</f>
        <v>0.0109126345751666</v>
      </c>
      <c r="AA341" s="142" t="str">
        <f aca="false">IF(ISNUMBER(X341),((X341/1000+1)*0.0112372)/((X341/1000+1)*0.0112372+1),"")</f>
        <v/>
      </c>
      <c r="AB341" s="143" t="str">
        <f aca="false">IF(ISNUMBER(AA341),(Y341-Z341)/(AA341-Z341),"")</f>
        <v/>
      </c>
      <c r="AC341" s="143" t="str">
        <f aca="false">IF(ISNUMBER(AB341),1-AB341,"")</f>
        <v/>
      </c>
      <c r="AD341" s="144" t="str">
        <f aca="false">IF(ISNUMBER(AB341),AB341*T341,"")</f>
        <v/>
      </c>
      <c r="AE341" s="144" t="n">
        <f aca="false">IF(ISNUMBER(AC341),AC341*T341,T341)</f>
        <v>0.465522920033172</v>
      </c>
      <c r="AF341" s="102"/>
      <c r="AG341" s="145" t="str">
        <f aca="false">IF(ISNUMBER(AD341),U341*AB341,"")</f>
        <v/>
      </c>
      <c r="AH341" s="146" t="n">
        <f aca="false">IF(ISNUMBER(AC341),AC341*U341,U341)</f>
        <v>33.5176502423884</v>
      </c>
      <c r="AI341" s="102"/>
      <c r="AJ341" s="103" t="s">
        <v>325</v>
      </c>
      <c r="AK341" s="136"/>
      <c r="AL341" s="102"/>
      <c r="AM341" s="102"/>
      <c r="AN341" s="147" t="s">
        <v>488</v>
      </c>
    </row>
    <row r="342" customFormat="false" ht="15" hidden="false" customHeight="false" outlineLevel="0" collapsed="false">
      <c r="A342" s="115" t="s">
        <v>318</v>
      </c>
      <c r="B342" s="0" t="s">
        <v>319</v>
      </c>
      <c r="C342" s="92" t="n">
        <f aca="false">C341</f>
        <v>3</v>
      </c>
      <c r="D342" s="90" t="n">
        <f aca="false">D341</f>
        <v>2</v>
      </c>
      <c r="E342" s="92" t="str">
        <f aca="false">E294</f>
        <v>GL</v>
      </c>
      <c r="F342" s="92" t="n">
        <f aca="false">F294</f>
        <v>2</v>
      </c>
      <c r="G342" s="130" t="s">
        <v>321</v>
      </c>
      <c r="H342" s="130" t="s">
        <v>322</v>
      </c>
      <c r="I342" s="130" t="s">
        <v>322</v>
      </c>
      <c r="J342" s="131" t="n">
        <v>41852</v>
      </c>
      <c r="K342" s="108" t="s">
        <v>536</v>
      </c>
      <c r="L342" s="131" t="n">
        <v>41855</v>
      </c>
      <c r="M342" s="108" t="s">
        <v>537</v>
      </c>
      <c r="N342" s="134" t="n">
        <v>72.35</v>
      </c>
      <c r="O342" s="134" t="n">
        <v>40</v>
      </c>
      <c r="P342" s="135" t="n">
        <v>0.0514166666666667</v>
      </c>
      <c r="Q342" s="134" t="n">
        <v>486.604433846154</v>
      </c>
      <c r="R342" s="134" t="n">
        <v>7163.86409615385</v>
      </c>
      <c r="S342" s="136" t="n">
        <f aca="false">R342-Q342</f>
        <v>6677.25966230769</v>
      </c>
      <c r="T342" s="137" t="n">
        <f aca="false">((S342/1000000)*(0.473-P342))*0.8/(0.08206*296)*1000000/(O342*N342)*12</f>
        <v>0.384442312661542</v>
      </c>
      <c r="U342" s="138" t="n">
        <f aca="false">IF(N342&lt;=48,T342* 48,T342* 72)</f>
        <v>27.679846511631</v>
      </c>
      <c r="V342" s="139" t="n">
        <v>-20.4158889720649</v>
      </c>
      <c r="W342" s="150" t="n">
        <f aca="false">W294</f>
        <v>-18.16875699075</v>
      </c>
      <c r="X342" s="141" t="s">
        <v>106</v>
      </c>
      <c r="Y342" s="142" t="n">
        <f aca="false">((V342/1000+1)*0.0112372)/((V342/1000+1)*0.0112372+1)</f>
        <v>0.0108879305997374</v>
      </c>
      <c r="Z342" s="142" t="n">
        <f aca="false">((W342/1000+1)*0.0112372)/((W342/1000+1)*0.0112372+1)</f>
        <v>0.0109126345751666</v>
      </c>
      <c r="AA342" s="142" t="str">
        <f aca="false">IF(ISNUMBER(X342),((X342/1000+1)*0.0112372)/((X342/1000+1)*0.0112372+1),"")</f>
        <v/>
      </c>
      <c r="AB342" s="143" t="str">
        <f aca="false">IF(ISNUMBER(AA342),(Y342-Z342)/(AA342-Z342),"")</f>
        <v/>
      </c>
      <c r="AC342" s="143" t="str">
        <f aca="false">IF(ISNUMBER(AB342),1-AB342,"")</f>
        <v/>
      </c>
      <c r="AD342" s="144" t="str">
        <f aca="false">IF(ISNUMBER(AB342),AB342*T342,"")</f>
        <v/>
      </c>
      <c r="AE342" s="144" t="n">
        <f aca="false">IF(ISNUMBER(AC342),AC342*T342,T342)</f>
        <v>0.384442312661542</v>
      </c>
      <c r="AF342" s="102"/>
      <c r="AG342" s="145" t="str">
        <f aca="false">IF(ISNUMBER(AD342),U342*AB342,"")</f>
        <v/>
      </c>
      <c r="AH342" s="146" t="n">
        <f aca="false">IF(ISNUMBER(AC342),AC342*U342,U342)</f>
        <v>27.679846511631</v>
      </c>
      <c r="AI342" s="102"/>
      <c r="AJ342" s="103" t="s">
        <v>327</v>
      </c>
      <c r="AK342" s="136"/>
      <c r="AL342" s="102"/>
      <c r="AM342" s="102"/>
      <c r="AN342" s="147" t="s">
        <v>489</v>
      </c>
    </row>
    <row r="343" customFormat="false" ht="15" hidden="false" customHeight="false" outlineLevel="0" collapsed="false">
      <c r="A343" s="115" t="s">
        <v>318</v>
      </c>
      <c r="B343" s="0" t="s">
        <v>319</v>
      </c>
      <c r="C343" s="92" t="n">
        <f aca="false">C342</f>
        <v>3</v>
      </c>
      <c r="D343" s="90" t="n">
        <f aca="false">D342</f>
        <v>2</v>
      </c>
      <c r="E343" s="92" t="str">
        <f aca="false">E295</f>
        <v>GL</v>
      </c>
      <c r="F343" s="92" t="n">
        <f aca="false">F295</f>
        <v>3</v>
      </c>
      <c r="G343" s="130" t="s">
        <v>321</v>
      </c>
      <c r="H343" s="130" t="s">
        <v>322</v>
      </c>
      <c r="I343" s="130" t="s">
        <v>322</v>
      </c>
      <c r="J343" s="131" t="n">
        <v>41852</v>
      </c>
      <c r="K343" s="108" t="s">
        <v>536</v>
      </c>
      <c r="L343" s="131" t="n">
        <v>41855</v>
      </c>
      <c r="M343" s="108" t="s">
        <v>537</v>
      </c>
      <c r="N343" s="134" t="n">
        <v>72.35</v>
      </c>
      <c r="O343" s="134" t="n">
        <v>40</v>
      </c>
      <c r="P343" s="135" t="n">
        <v>0.0514166666666667</v>
      </c>
      <c r="Q343" s="134" t="n">
        <v>486.604433846154</v>
      </c>
      <c r="R343" s="134" t="n">
        <v>6894.52129615385</v>
      </c>
      <c r="S343" s="136" t="n">
        <f aca="false">R343-Q343</f>
        <v>6407.91686230769</v>
      </c>
      <c r="T343" s="137" t="n">
        <f aca="false">((S343/1000000)*(0.473-P343))*0.8/(0.08206*296)*1000000/(O343*N343)*12</f>
        <v>0.36893493775515</v>
      </c>
      <c r="U343" s="138" t="n">
        <f aca="false">IF(N343&lt;=48,T343* 48,T343* 72)</f>
        <v>26.5633155183708</v>
      </c>
      <c r="V343" s="139" t="n">
        <v>-10.7108511954263</v>
      </c>
      <c r="W343" s="150" t="n">
        <f aca="false">W295</f>
        <v>-18.16875699075</v>
      </c>
      <c r="X343" s="141" t="s">
        <v>106</v>
      </c>
      <c r="Y343" s="142" t="n">
        <f aca="false">((V343/1000+1)*0.0112372)/((V343/1000+1)*0.0112372+1)</f>
        <v>0.0109946146507603</v>
      </c>
      <c r="Z343" s="142" t="n">
        <f aca="false">((W343/1000+1)*0.0112372)/((W343/1000+1)*0.0112372+1)</f>
        <v>0.0109126345751666</v>
      </c>
      <c r="AA343" s="142" t="str">
        <f aca="false">IF(ISNUMBER(X343),((X343/1000+1)*0.0112372)/((X343/1000+1)*0.0112372+1),"")</f>
        <v/>
      </c>
      <c r="AB343" s="143" t="str">
        <f aca="false">IF(ISNUMBER(AA343),(Y343-Z343)/(AA343-Z343),"")</f>
        <v/>
      </c>
      <c r="AC343" s="143" t="str">
        <f aca="false">IF(ISNUMBER(AB343),1-AB343,"")</f>
        <v/>
      </c>
      <c r="AD343" s="144" t="str">
        <f aca="false">IF(ISNUMBER(AB343),AB343*T343,"")</f>
        <v/>
      </c>
      <c r="AE343" s="144" t="n">
        <f aca="false">IF(ISNUMBER(AC343),AC343*T343,T343)</f>
        <v>0.36893493775515</v>
      </c>
      <c r="AF343" s="102"/>
      <c r="AG343" s="145" t="str">
        <f aca="false">IF(ISNUMBER(AD343),U343*AB343,"")</f>
        <v/>
      </c>
      <c r="AH343" s="146" t="n">
        <f aca="false">IF(ISNUMBER(AC343),AC343*U343,U343)</f>
        <v>26.5633155183708</v>
      </c>
      <c r="AI343" s="102"/>
      <c r="AJ343" s="103" t="s">
        <v>329</v>
      </c>
      <c r="AK343" s="136"/>
      <c r="AL343" s="102"/>
      <c r="AM343" s="102"/>
      <c r="AN343" s="147" t="s">
        <v>490</v>
      </c>
    </row>
    <row r="344" customFormat="false" ht="15" hidden="false" customHeight="false" outlineLevel="0" collapsed="false">
      <c r="A344" s="115" t="s">
        <v>318</v>
      </c>
      <c r="B344" s="0" t="s">
        <v>319</v>
      </c>
      <c r="C344" s="92" t="n">
        <f aca="false">C343</f>
        <v>3</v>
      </c>
      <c r="D344" s="90" t="n">
        <f aca="false">D343</f>
        <v>2</v>
      </c>
      <c r="E344" s="92" t="str">
        <f aca="false">E296</f>
        <v>GL</v>
      </c>
      <c r="F344" s="92" t="n">
        <f aca="false">F296</f>
        <v>4</v>
      </c>
      <c r="G344" s="130" t="s">
        <v>321</v>
      </c>
      <c r="H344" s="130" t="s">
        <v>322</v>
      </c>
      <c r="I344" s="130" t="s">
        <v>322</v>
      </c>
      <c r="J344" s="131" t="n">
        <v>41852</v>
      </c>
      <c r="K344" s="108" t="s">
        <v>536</v>
      </c>
      <c r="L344" s="131" t="n">
        <v>41855</v>
      </c>
      <c r="M344" s="108" t="s">
        <v>537</v>
      </c>
      <c r="N344" s="134" t="n">
        <v>72.35</v>
      </c>
      <c r="O344" s="134" t="n">
        <v>40</v>
      </c>
      <c r="P344" s="135" t="n">
        <v>0.0514166666666667</v>
      </c>
      <c r="Q344" s="134" t="n">
        <v>486.604433846154</v>
      </c>
      <c r="R344" s="134" t="n">
        <v>7115.73199615385</v>
      </c>
      <c r="S344" s="136" t="n">
        <f aca="false">R344-Q344</f>
        <v>6629.12756230769</v>
      </c>
      <c r="T344" s="137" t="n">
        <f aca="false">((S344/1000000)*(0.473-P344))*0.8/(0.08206*296)*1000000/(O344*N344)*12</f>
        <v>0.381671113580921</v>
      </c>
      <c r="U344" s="138" t="n">
        <f aca="false">IF(N344&lt;=48,T344* 48,T344* 72)</f>
        <v>27.4803201778263</v>
      </c>
      <c r="V344" s="139" t="n">
        <v>-14.3658636061258</v>
      </c>
      <c r="W344" s="150" t="n">
        <f aca="false">W296</f>
        <v>-18.16875699075</v>
      </c>
      <c r="X344" s="141" t="s">
        <v>106</v>
      </c>
      <c r="Y344" s="142" t="n">
        <f aca="false">((V344/1000+1)*0.0112372)/((V344/1000+1)*0.0112372+1)</f>
        <v>0.0109544390924312</v>
      </c>
      <c r="Z344" s="142" t="n">
        <f aca="false">((W344/1000+1)*0.0112372)/((W344/1000+1)*0.0112372+1)</f>
        <v>0.0109126345751666</v>
      </c>
      <c r="AA344" s="142" t="str">
        <f aca="false">IF(ISNUMBER(X344),((X344/1000+1)*0.0112372)/((X344/1000+1)*0.0112372+1),"")</f>
        <v/>
      </c>
      <c r="AB344" s="143" t="str">
        <f aca="false">IF(ISNUMBER(AA344),(Y344-Z344)/(AA344-Z344),"")</f>
        <v/>
      </c>
      <c r="AC344" s="143" t="str">
        <f aca="false">IF(ISNUMBER(AB344),1-AB344,"")</f>
        <v/>
      </c>
      <c r="AD344" s="144" t="str">
        <f aca="false">IF(ISNUMBER(AB344),AB344*T344,"")</f>
        <v/>
      </c>
      <c r="AE344" s="144" t="n">
        <f aca="false">IF(ISNUMBER(AC344),AC344*T344,T344)</f>
        <v>0.381671113580921</v>
      </c>
      <c r="AF344" s="102"/>
      <c r="AG344" s="145" t="str">
        <f aca="false">IF(ISNUMBER(AD344),U344*AB344,"")</f>
        <v/>
      </c>
      <c r="AH344" s="146" t="n">
        <f aca="false">IF(ISNUMBER(AC344),AC344*U344,U344)</f>
        <v>27.4803201778263</v>
      </c>
      <c r="AI344" s="102"/>
      <c r="AJ344" s="103" t="s">
        <v>331</v>
      </c>
      <c r="AK344" s="136"/>
      <c r="AL344" s="102"/>
      <c r="AM344" s="102"/>
      <c r="AN344" s="147" t="s">
        <v>491</v>
      </c>
    </row>
    <row r="345" customFormat="false" ht="15" hidden="false" customHeight="false" outlineLevel="0" collapsed="false">
      <c r="A345" s="115" t="s">
        <v>318</v>
      </c>
      <c r="B345" s="0" t="s">
        <v>319</v>
      </c>
      <c r="C345" s="92" t="n">
        <f aca="false">C344</f>
        <v>3</v>
      </c>
      <c r="D345" s="90" t="n">
        <f aca="false">D344</f>
        <v>2</v>
      </c>
      <c r="E345" s="92" t="str">
        <f aca="false">E297</f>
        <v>GL</v>
      </c>
      <c r="F345" s="92" t="n">
        <f aca="false">F297</f>
        <v>1</v>
      </c>
      <c r="G345" s="130" t="s">
        <v>333</v>
      </c>
      <c r="H345" s="130" t="s">
        <v>334</v>
      </c>
      <c r="I345" s="148" t="s">
        <v>335</v>
      </c>
      <c r="J345" s="131" t="n">
        <v>41852</v>
      </c>
      <c r="K345" s="108" t="s">
        <v>536</v>
      </c>
      <c r="L345" s="131" t="n">
        <v>41855</v>
      </c>
      <c r="M345" s="108" t="s">
        <v>537</v>
      </c>
      <c r="N345" s="134" t="n">
        <v>72.35</v>
      </c>
      <c r="O345" s="134" t="n">
        <v>40</v>
      </c>
      <c r="P345" s="135" t="n">
        <v>0.0514166666666667</v>
      </c>
      <c r="Q345" s="134" t="n">
        <v>486.604433846154</v>
      </c>
      <c r="R345" s="134" t="n">
        <v>18880.5220961538</v>
      </c>
      <c r="S345" s="136" t="n">
        <f aca="false">R345-Q345</f>
        <v>18393.9176623077</v>
      </c>
      <c r="T345" s="137" t="n">
        <f aca="false">((S345/1000000)*(0.473-P345))*0.8/(0.08206*296)*1000000/(O345*N345)*12</f>
        <v>1.05902729602096</v>
      </c>
      <c r="U345" s="138" t="n">
        <f aca="false">IF(N345&lt;=48,T345* 48,T345* 72)</f>
        <v>76.2499653135092</v>
      </c>
      <c r="V345" s="139" t="n">
        <v>644.570767610362</v>
      </c>
      <c r="W345" s="150" t="n">
        <f aca="false">W297</f>
        <v>-18.16875699075</v>
      </c>
      <c r="X345" s="141" t="n">
        <v>1159</v>
      </c>
      <c r="Y345" s="142" t="n">
        <f aca="false">((V345/1000+1)*0.0112372)/((V345/1000+1)*0.0112372+1)</f>
        <v>0.0181450435008027</v>
      </c>
      <c r="Z345" s="142" t="n">
        <f aca="false">((W345/1000+1)*0.0112372)/((W345/1000+1)*0.0112372+1)</f>
        <v>0.0109126345751666</v>
      </c>
      <c r="AA345" s="142" t="n">
        <f aca="false">IF(ISNUMBER(X345),((X345/1000+1)*0.0112372)/((X345/1000+1)*0.0112372+1),"")</f>
        <v>0.0236864549961338</v>
      </c>
      <c r="AB345" s="143" t="n">
        <f aca="false">IF(ISNUMBER(AA345),(Y345-Y341)/(AA345-Y341),"")</f>
        <v>0.563833048226973</v>
      </c>
      <c r="AC345" s="143" t="n">
        <f aca="false">IF(ISNUMBER(AB345),1-AB345,"")</f>
        <v>0.436166951773027</v>
      </c>
      <c r="AD345" s="144" t="n">
        <f aca="false">IF(ISNUMBER(AB345),AB345*T345,"")</f>
        <v>0.597114588471067</v>
      </c>
      <c r="AE345" s="144" t="n">
        <f aca="false">IF(ISNUMBER(AC345),AC345*T345,T345)</f>
        <v>0.461912707549894</v>
      </c>
      <c r="AF345" s="149" t="n">
        <f aca="false">IF(ISNUMBER(AD345),AE345-AE341,"")</f>
        <v>-0.00361021248327786</v>
      </c>
      <c r="AG345" s="145" t="n">
        <f aca="false">IF(ISNUMBER(AD345),U345*AB345,"")</f>
        <v>42.9922503699168</v>
      </c>
      <c r="AH345" s="146" t="n">
        <f aca="false">IF(ISNUMBER(AC345),AC345*U345,U345)</f>
        <v>33.2577149435924</v>
      </c>
      <c r="AI345" s="145" t="n">
        <f aca="false">AH345-AH341</f>
        <v>-0.259935298796009</v>
      </c>
      <c r="AJ345" s="103" t="s">
        <v>336</v>
      </c>
      <c r="AK345" s="136"/>
      <c r="AL345" s="102"/>
      <c r="AM345" s="102"/>
      <c r="AN345" s="147" t="s">
        <v>492</v>
      </c>
    </row>
    <row r="346" customFormat="false" ht="15" hidden="false" customHeight="false" outlineLevel="0" collapsed="false">
      <c r="A346" s="115" t="s">
        <v>318</v>
      </c>
      <c r="B346" s="0" t="s">
        <v>319</v>
      </c>
      <c r="C346" s="92" t="n">
        <f aca="false">C345</f>
        <v>3</v>
      </c>
      <c r="D346" s="90" t="n">
        <f aca="false">D345</f>
        <v>2</v>
      </c>
      <c r="E346" s="92" t="str">
        <f aca="false">E298</f>
        <v>GL</v>
      </c>
      <c r="F346" s="92" t="n">
        <f aca="false">F298</f>
        <v>2</v>
      </c>
      <c r="G346" s="130" t="s">
        <v>333</v>
      </c>
      <c r="H346" s="130" t="s">
        <v>334</v>
      </c>
      <c r="I346" s="148" t="s">
        <v>335</v>
      </c>
      <c r="J346" s="131" t="n">
        <v>41852</v>
      </c>
      <c r="K346" s="108" t="s">
        <v>536</v>
      </c>
      <c r="L346" s="131" t="n">
        <v>41855</v>
      </c>
      <c r="M346" s="108" t="s">
        <v>537</v>
      </c>
      <c r="N346" s="134" t="n">
        <v>72.35</v>
      </c>
      <c r="O346" s="134" t="n">
        <v>40</v>
      </c>
      <c r="P346" s="135" t="n">
        <v>0.0514166666666667</v>
      </c>
      <c r="Q346" s="134" t="n">
        <v>486.604433846154</v>
      </c>
      <c r="R346" s="134" t="n">
        <v>19965.0330961539</v>
      </c>
      <c r="S346" s="136" t="n">
        <f aca="false">R346-Q346</f>
        <v>19478.4286623077</v>
      </c>
      <c r="T346" s="137" t="n">
        <f aca="false">((S346/1000000)*(0.473-P346))*0.8/(0.08206*296)*1000000/(O346*N346)*12</f>
        <v>1.12146786865593</v>
      </c>
      <c r="U346" s="138" t="n">
        <f aca="false">IF(N346&lt;=48,T346* 48,T346* 72)</f>
        <v>80.7456865432271</v>
      </c>
      <c r="V346" s="139" t="n">
        <v>673.399808821426</v>
      </c>
      <c r="W346" s="150" t="n">
        <f aca="false">W298</f>
        <v>-18.16875699075</v>
      </c>
      <c r="X346" s="141" t="n">
        <v>1159</v>
      </c>
      <c r="Y346" s="142" t="n">
        <f aca="false">((V346/1000+1)*0.0112372)/((V346/1000+1)*0.0112372+1)</f>
        <v>0.0184572521030418</v>
      </c>
      <c r="Z346" s="142" t="n">
        <f aca="false">((W346/1000+1)*0.0112372)/((W346/1000+1)*0.0112372+1)</f>
        <v>0.0109126345751666</v>
      </c>
      <c r="AA346" s="142" t="n">
        <f aca="false">IF(ISNUMBER(X346),((X346/1000+1)*0.0112372)/((X346/1000+1)*0.0112372+1),"")</f>
        <v>0.0236864549961338</v>
      </c>
      <c r="AB346" s="143" t="n">
        <f aca="false">IF(ISNUMBER(AA346),(Y346-Y342)/(AA346-Y342),"")</f>
        <v>0.591421422413014</v>
      </c>
      <c r="AC346" s="143" t="n">
        <f aca="false">IF(ISNUMBER(AB346),1-AB346,"")</f>
        <v>0.408578577586986</v>
      </c>
      <c r="AD346" s="144" t="n">
        <f aca="false">IF(ISNUMBER(AB346),AB346*T346,"")</f>
        <v>0.663260122070983</v>
      </c>
      <c r="AE346" s="144" t="n">
        <f aca="false">IF(ISNUMBER(AC346),AC346*T346,T346)</f>
        <v>0.458207746584949</v>
      </c>
      <c r="AF346" s="149" t="n">
        <f aca="false">IF(ISNUMBER(AD346),AE346-AE342,"")</f>
        <v>0.0737654339234071</v>
      </c>
      <c r="AG346" s="145" t="n">
        <f aca="false">IF(ISNUMBER(AD346),U346*AB346,"")</f>
        <v>47.7547287891108</v>
      </c>
      <c r="AH346" s="146" t="n">
        <f aca="false">IF(ISNUMBER(AC346),AC346*U346,U346)</f>
        <v>32.9909577541163</v>
      </c>
      <c r="AI346" s="145" t="n">
        <f aca="false">AH346-AH342</f>
        <v>5.31111124248531</v>
      </c>
      <c r="AJ346" s="103" t="s">
        <v>338</v>
      </c>
      <c r="AK346" s="136"/>
      <c r="AL346" s="102"/>
      <c r="AM346" s="102"/>
      <c r="AN346" s="147" t="s">
        <v>493</v>
      </c>
    </row>
    <row r="347" customFormat="false" ht="15" hidden="false" customHeight="false" outlineLevel="0" collapsed="false">
      <c r="A347" s="115" t="s">
        <v>318</v>
      </c>
      <c r="B347" s="0" t="s">
        <v>319</v>
      </c>
      <c r="C347" s="92" t="n">
        <f aca="false">C346</f>
        <v>3</v>
      </c>
      <c r="D347" s="90" t="n">
        <f aca="false">D346</f>
        <v>2</v>
      </c>
      <c r="E347" s="92" t="str">
        <f aca="false">E299</f>
        <v>GL</v>
      </c>
      <c r="F347" s="92" t="n">
        <f aca="false">F299</f>
        <v>3</v>
      </c>
      <c r="G347" s="130" t="s">
        <v>333</v>
      </c>
      <c r="H347" s="130" t="s">
        <v>334</v>
      </c>
      <c r="I347" s="148" t="s">
        <v>335</v>
      </c>
      <c r="J347" s="131" t="n">
        <v>41852</v>
      </c>
      <c r="K347" s="108" t="s">
        <v>536</v>
      </c>
      <c r="L347" s="131" t="n">
        <v>41855</v>
      </c>
      <c r="M347" s="108" t="s">
        <v>537</v>
      </c>
      <c r="N347" s="134" t="n">
        <v>72.35</v>
      </c>
      <c r="O347" s="134" t="n">
        <v>40</v>
      </c>
      <c r="P347" s="135" t="n">
        <v>0.0514166666666667</v>
      </c>
      <c r="Q347" s="134" t="n">
        <v>486.604433846154</v>
      </c>
      <c r="R347" s="134" t="n">
        <v>17632.2880961538</v>
      </c>
      <c r="S347" s="136" t="n">
        <f aca="false">R347-Q347</f>
        <v>17145.6836623077</v>
      </c>
      <c r="T347" s="137" t="n">
        <f aca="false">((S347/1000000)*(0.473-P347))*0.8/(0.08206*296)*1000000/(O347*N347)*12</f>
        <v>0.987160394032471</v>
      </c>
      <c r="U347" s="138" t="n">
        <f aca="false">IF(N347&lt;=48,T347* 48,T347* 72)</f>
        <v>71.0755483703379</v>
      </c>
      <c r="V347" s="139" t="n">
        <v>714.006657024113</v>
      </c>
      <c r="W347" s="150" t="n">
        <f aca="false">W299</f>
        <v>-18.16875699075</v>
      </c>
      <c r="X347" s="141" t="n">
        <v>1159</v>
      </c>
      <c r="Y347" s="142" t="n">
        <f aca="false">((V347/1000+1)*0.0112372)/((V347/1000+1)*0.0112372+1)</f>
        <v>0.0188966736607601</v>
      </c>
      <c r="Z347" s="142" t="n">
        <f aca="false">((W347/1000+1)*0.0112372)/((W347/1000+1)*0.0112372+1)</f>
        <v>0.0109126345751666</v>
      </c>
      <c r="AA347" s="142" t="n">
        <f aca="false">IF(ISNUMBER(X347),((X347/1000+1)*0.0112372)/((X347/1000+1)*0.0112372+1),"")</f>
        <v>0.0236864549961338</v>
      </c>
      <c r="AB347" s="143" t="n">
        <f aca="false">IF(ISNUMBER(AA347),(Y347-Y343)/(AA347-Y343),"")</f>
        <v>0.622609392725327</v>
      </c>
      <c r="AC347" s="143" t="n">
        <f aca="false">IF(ISNUMBER(AB347),1-AB347,"")</f>
        <v>0.377390607274673</v>
      </c>
      <c r="AD347" s="144" t="n">
        <f aca="false">IF(ISNUMBER(AB347),AB347*T347,"")</f>
        <v>0.614615333451051</v>
      </c>
      <c r="AE347" s="144" t="n">
        <f aca="false">IF(ISNUMBER(AC347),AC347*T347,T347)</f>
        <v>0.37254506058142</v>
      </c>
      <c r="AF347" s="149" t="n">
        <f aca="false">IF(ISNUMBER(AD347),AE347-AE343,"")</f>
        <v>0.00361012282627032</v>
      </c>
      <c r="AG347" s="145" t="n">
        <f aca="false">IF(ISNUMBER(AD347),U347*AB347,"")</f>
        <v>44.2523040084757</v>
      </c>
      <c r="AH347" s="146" t="n">
        <f aca="false">IF(ISNUMBER(AC347),AC347*U347,U347)</f>
        <v>26.8232443618622</v>
      </c>
      <c r="AI347" s="145" t="n">
        <f aca="false">AH347-AH343</f>
        <v>0.259928843491462</v>
      </c>
      <c r="AJ347" s="103" t="s">
        <v>340</v>
      </c>
      <c r="AK347" s="136"/>
      <c r="AL347" s="102"/>
      <c r="AM347" s="102"/>
      <c r="AN347" s="147" t="s">
        <v>494</v>
      </c>
    </row>
    <row r="348" customFormat="false" ht="15" hidden="false" customHeight="false" outlineLevel="0" collapsed="false">
      <c r="A348" s="115" t="s">
        <v>318</v>
      </c>
      <c r="B348" s="0" t="s">
        <v>319</v>
      </c>
      <c r="C348" s="92" t="n">
        <f aca="false">C347</f>
        <v>3</v>
      </c>
      <c r="D348" s="90" t="n">
        <f aca="false">D347</f>
        <v>2</v>
      </c>
      <c r="E348" s="92" t="str">
        <f aca="false">E300</f>
        <v>GL</v>
      </c>
      <c r="F348" s="92" t="n">
        <f aca="false">F300</f>
        <v>4</v>
      </c>
      <c r="G348" s="130" t="s">
        <v>333</v>
      </c>
      <c r="H348" s="130" t="s">
        <v>334</v>
      </c>
      <c r="I348" s="148" t="s">
        <v>335</v>
      </c>
      <c r="J348" s="131" t="n">
        <v>41852</v>
      </c>
      <c r="K348" s="108" t="s">
        <v>536</v>
      </c>
      <c r="L348" s="131" t="n">
        <v>41855</v>
      </c>
      <c r="M348" s="108" t="s">
        <v>537</v>
      </c>
      <c r="N348" s="134" t="n">
        <v>72.35</v>
      </c>
      <c r="O348" s="134" t="n">
        <v>40</v>
      </c>
      <c r="P348" s="135" t="n">
        <v>0.0514166666666667</v>
      </c>
      <c r="Q348" s="134" t="n">
        <v>486.604433846154</v>
      </c>
      <c r="R348" s="134" t="n">
        <v>19888.7110961538</v>
      </c>
      <c r="S348" s="136" t="n">
        <f aca="false">R348-Q348</f>
        <v>19402.1066623077</v>
      </c>
      <c r="T348" s="137" t="n">
        <f aca="false">((S348/1000000)*(0.473-P348))*0.8/(0.08206*296)*1000000/(O348*N348)*12</f>
        <v>1.11707363993474</v>
      </c>
      <c r="U348" s="138" t="n">
        <f aca="false">IF(N348&lt;=48,T348* 48,T348* 72)</f>
        <v>80.4293020753014</v>
      </c>
      <c r="V348" s="139" t="n">
        <v>758.118293753821</v>
      </c>
      <c r="W348" s="150" t="n">
        <f aca="false">W300</f>
        <v>-18.16875699075</v>
      </c>
      <c r="X348" s="141" t="n">
        <v>1159</v>
      </c>
      <c r="Y348" s="142" t="n">
        <f aca="false">((V348/1000+1)*0.0112372)/((V348/1000+1)*0.0112372+1)</f>
        <v>0.0193735761863927</v>
      </c>
      <c r="Z348" s="142" t="n">
        <f aca="false">((W348/1000+1)*0.0112372)/((W348/1000+1)*0.0112372+1)</f>
        <v>0.0109126345751666</v>
      </c>
      <c r="AA348" s="142" t="n">
        <f aca="false">IF(ISNUMBER(X348),((X348/1000+1)*0.0112372)/((X348/1000+1)*0.0112372+1),"")</f>
        <v>0.0236864549961338</v>
      </c>
      <c r="AB348" s="143" t="n">
        <f aca="false">IF(ISNUMBER(AA348),(Y348-Y344)/(AA348-Y344),"")</f>
        <v>0.661257192705291</v>
      </c>
      <c r="AC348" s="143" t="n">
        <f aca="false">IF(ISNUMBER(AB348),1-AB348,"")</f>
        <v>0.338742807294709</v>
      </c>
      <c r="AD348" s="144" t="n">
        <f aca="false">IF(ISNUMBER(AB348),AB348*T348,"")</f>
        <v>0.738672979188329</v>
      </c>
      <c r="AE348" s="144" t="n">
        <f aca="false">IF(ISNUMBER(AC348),AC348*T348,T348)</f>
        <v>0.378400660746413</v>
      </c>
      <c r="AF348" s="149" t="n">
        <f aca="false">IF(ISNUMBER(AD348),AE348-AE344,"")</f>
        <v>-0.00327045283450755</v>
      </c>
      <c r="AG348" s="145" t="n">
        <f aca="false">IF(ISNUMBER(AD348),U348*AB348,"")</f>
        <v>53.1844545015597</v>
      </c>
      <c r="AH348" s="146" t="n">
        <f aca="false">IF(ISNUMBER(AC348),AC348*U348,U348)</f>
        <v>27.2448475737417</v>
      </c>
      <c r="AI348" s="145" t="n">
        <f aca="false">AH348-AH344</f>
        <v>-0.235472604084546</v>
      </c>
      <c r="AJ348" s="103" t="s">
        <v>342</v>
      </c>
      <c r="AK348" s="136"/>
      <c r="AL348" s="102"/>
      <c r="AM348" s="102"/>
      <c r="AN348" s="147" t="s">
        <v>495</v>
      </c>
    </row>
    <row r="349" customFormat="false" ht="15" hidden="false" customHeight="false" outlineLevel="0" collapsed="false">
      <c r="A349" s="115" t="s">
        <v>318</v>
      </c>
      <c r="B349" s="0" t="s">
        <v>319</v>
      </c>
      <c r="C349" s="92" t="n">
        <f aca="false">C348</f>
        <v>3</v>
      </c>
      <c r="D349" s="90" t="n">
        <f aca="false">D348</f>
        <v>2</v>
      </c>
      <c r="E349" s="92" t="str">
        <f aca="false">E301</f>
        <v>GL</v>
      </c>
      <c r="F349" s="92" t="n">
        <f aca="false">F301</f>
        <v>1</v>
      </c>
      <c r="G349" s="130" t="s">
        <v>344</v>
      </c>
      <c r="H349" s="130" t="s">
        <v>334</v>
      </c>
      <c r="I349" s="130" t="n">
        <v>10</v>
      </c>
      <c r="J349" s="131" t="n">
        <v>41852</v>
      </c>
      <c r="K349" s="108" t="s">
        <v>536</v>
      </c>
      <c r="L349" s="131" t="n">
        <v>41855</v>
      </c>
      <c r="M349" s="108" t="s">
        <v>537</v>
      </c>
      <c r="N349" s="134" t="n">
        <v>72.35</v>
      </c>
      <c r="O349" s="134" t="n">
        <v>40</v>
      </c>
      <c r="P349" s="135" t="n">
        <v>0.0514166666666667</v>
      </c>
      <c r="Q349" s="134" t="n">
        <v>486.604433846154</v>
      </c>
      <c r="R349" s="134" t="n">
        <v>15123.5100961539</v>
      </c>
      <c r="S349" s="136" t="n">
        <f aca="false">R349-Q349</f>
        <v>14636.9056623077</v>
      </c>
      <c r="T349" s="137" t="n">
        <f aca="false">((S349/1000000)*(0.473-P349))*0.8/(0.08206*296)*1000000/(O349*N349)*12</f>
        <v>0.842717843487556</v>
      </c>
      <c r="U349" s="138" t="n">
        <f aca="false">IF(N349&lt;=48,T349* 48,T349* 72)</f>
        <v>60.675684731104</v>
      </c>
      <c r="V349" s="139" t="n">
        <v>646.76553628217</v>
      </c>
      <c r="W349" s="150" t="n">
        <f aca="false">W301</f>
        <v>-18.16875699075</v>
      </c>
      <c r="X349" s="141" t="n">
        <v>1159</v>
      </c>
      <c r="Y349" s="142" t="n">
        <f aca="false">((V349/1000+1)*0.0112372)/((V349/1000+1)*0.0112372+1)</f>
        <v>0.0181688190753171</v>
      </c>
      <c r="Z349" s="142" t="n">
        <f aca="false">((W349/1000+1)*0.0112372)/((W349/1000+1)*0.0112372+1)</f>
        <v>0.0109126345751666</v>
      </c>
      <c r="AA349" s="142" t="n">
        <f aca="false">IF(ISNUMBER(X349),((X349/1000+1)*0.0112372)/((X349/1000+1)*0.0112372+1),"")</f>
        <v>0.0236864549961338</v>
      </c>
      <c r="AB349" s="143" t="n">
        <f aca="false">IF(ISNUMBER(AA349),(Y349-Y341)/(AA349-Y341),"")</f>
        <v>0.565704434221564</v>
      </c>
      <c r="AC349" s="143" t="n">
        <f aca="false">IF(ISNUMBER(AB349),1-AB349,"")</f>
        <v>0.434295565778436</v>
      </c>
      <c r="AD349" s="144" t="n">
        <f aca="false">IF(ISNUMBER(AB349),AB349*T349,"")</f>
        <v>0.476729220858545</v>
      </c>
      <c r="AE349" s="144" t="n">
        <f aca="false">IF(ISNUMBER(AC349),AC349*T349,T349)</f>
        <v>0.365988622629012</v>
      </c>
      <c r="AF349" s="149" t="n">
        <f aca="false">IF(ISNUMBER(AD349),AE349-AE341,"")</f>
        <v>-0.0995342974041604</v>
      </c>
      <c r="AG349" s="145" t="n">
        <f aca="false">IF(ISNUMBER(AD349),U349*AB349,"")</f>
        <v>34.3245039018152</v>
      </c>
      <c r="AH349" s="146" t="n">
        <f aca="false">IF(ISNUMBER(AC349),AC349*U349,U349)</f>
        <v>26.3511808292888</v>
      </c>
      <c r="AI349" s="145" t="n">
        <f aca="false">AH349-AH341</f>
        <v>-7.16646941309955</v>
      </c>
      <c r="AJ349" s="103" t="s">
        <v>345</v>
      </c>
      <c r="AK349" s="136"/>
      <c r="AL349" s="102"/>
      <c r="AM349" s="102"/>
      <c r="AN349" s="147" t="s">
        <v>496</v>
      </c>
    </row>
    <row r="350" customFormat="false" ht="15" hidden="false" customHeight="false" outlineLevel="0" collapsed="false">
      <c r="A350" s="115" t="s">
        <v>318</v>
      </c>
      <c r="B350" s="0" t="s">
        <v>319</v>
      </c>
      <c r="C350" s="92" t="n">
        <f aca="false">C349</f>
        <v>3</v>
      </c>
      <c r="D350" s="90" t="n">
        <f aca="false">D349</f>
        <v>2</v>
      </c>
      <c r="E350" s="92" t="str">
        <f aca="false">E302</f>
        <v>GL</v>
      </c>
      <c r="F350" s="92" t="n">
        <f aca="false">F302</f>
        <v>2</v>
      </c>
      <c r="G350" s="130" t="s">
        <v>344</v>
      </c>
      <c r="H350" s="130" t="s">
        <v>334</v>
      </c>
      <c r="I350" s="130" t="n">
        <v>10</v>
      </c>
      <c r="J350" s="131" t="n">
        <v>41852</v>
      </c>
      <c r="K350" s="108" t="s">
        <v>536</v>
      </c>
      <c r="L350" s="131" t="n">
        <v>41855</v>
      </c>
      <c r="M350" s="108" t="s">
        <v>537</v>
      </c>
      <c r="N350" s="134" t="n">
        <v>72.35</v>
      </c>
      <c r="O350" s="134" t="n">
        <v>40</v>
      </c>
      <c r="P350" s="135" t="n">
        <v>0.0514166666666667</v>
      </c>
      <c r="Q350" s="134" t="n">
        <v>486.604433846154</v>
      </c>
      <c r="R350" s="134" t="n">
        <v>14969.6350961538</v>
      </c>
      <c r="S350" s="136" t="n">
        <f aca="false">R350-Q350</f>
        <v>14483.0306623077</v>
      </c>
      <c r="T350" s="137" t="n">
        <f aca="false">((S350/1000000)*(0.473-P350))*0.8/(0.08206*296)*1000000/(O350*N350)*12</f>
        <v>0.833858511388383</v>
      </c>
      <c r="U350" s="138" t="n">
        <f aca="false">IF(N350&lt;=48,T350* 48,T350* 72)</f>
        <v>60.0378128199636</v>
      </c>
      <c r="V350" s="139" t="n">
        <v>684.413893688884</v>
      </c>
      <c r="W350" s="150" t="n">
        <f aca="false">W302</f>
        <v>-18.16875699075</v>
      </c>
      <c r="X350" s="141" t="n">
        <v>1159</v>
      </c>
      <c r="Y350" s="142" t="n">
        <f aca="false">((V350/1000+1)*0.0112372)/((V350/1000+1)*0.0112372+1)</f>
        <v>0.0185764784424608</v>
      </c>
      <c r="Z350" s="142" t="n">
        <f aca="false">((W350/1000+1)*0.0112372)/((W350/1000+1)*0.0112372+1)</f>
        <v>0.0109126345751666</v>
      </c>
      <c r="AA350" s="142" t="n">
        <f aca="false">IF(ISNUMBER(X350),((X350/1000+1)*0.0112372)/((X350/1000+1)*0.0112372+1),"")</f>
        <v>0.0236864549961338</v>
      </c>
      <c r="AB350" s="143" t="n">
        <f aca="false">IF(ISNUMBER(AA350),(Y350-Y342)/(AA350-Y342),"")</f>
        <v>0.60073705410041</v>
      </c>
      <c r="AC350" s="143" t="n">
        <f aca="false">IF(ISNUMBER(AB350),1-AB350,"")</f>
        <v>0.39926294589959</v>
      </c>
      <c r="AD350" s="144" t="n">
        <f aca="false">IF(ISNUMBER(AB350),AB350*T350,"")</f>
        <v>0.50092970566801</v>
      </c>
      <c r="AE350" s="144" t="n">
        <f aca="false">IF(ISNUMBER(AC350),AC350*T350,T350)</f>
        <v>0.332928805720373</v>
      </c>
      <c r="AF350" s="149" t="n">
        <f aca="false">IF(ISNUMBER(AD350),AE350-AE342,"")</f>
        <v>-0.0515135069411685</v>
      </c>
      <c r="AG350" s="145" t="n">
        <f aca="false">IF(ISNUMBER(AD350),U350*AB350,"")</f>
        <v>36.0669388080967</v>
      </c>
      <c r="AH350" s="146" t="n">
        <f aca="false">IF(ISNUMBER(AC350),AC350*U350,U350)</f>
        <v>23.9708740118669</v>
      </c>
      <c r="AI350" s="145" t="n">
        <f aca="false">AH350-AH342</f>
        <v>-3.70897249976413</v>
      </c>
      <c r="AJ350" s="103" t="s">
        <v>347</v>
      </c>
      <c r="AK350" s="136"/>
      <c r="AL350" s="102"/>
      <c r="AM350" s="102"/>
      <c r="AN350" s="147" t="s">
        <v>497</v>
      </c>
    </row>
    <row r="351" customFormat="false" ht="15" hidden="false" customHeight="false" outlineLevel="0" collapsed="false">
      <c r="A351" s="115" t="s">
        <v>318</v>
      </c>
      <c r="B351" s="0" t="s">
        <v>319</v>
      </c>
      <c r="C351" s="92" t="n">
        <f aca="false">C350</f>
        <v>3</v>
      </c>
      <c r="D351" s="90" t="n">
        <f aca="false">D350</f>
        <v>2</v>
      </c>
      <c r="E351" s="92" t="str">
        <f aca="false">E303</f>
        <v>GL</v>
      </c>
      <c r="F351" s="92" t="n">
        <f aca="false">F303</f>
        <v>3</v>
      </c>
      <c r="G351" s="130" t="s">
        <v>344</v>
      </c>
      <c r="H351" s="130" t="s">
        <v>334</v>
      </c>
      <c r="I351" s="130" t="n">
        <v>10</v>
      </c>
      <c r="J351" s="131" t="n">
        <v>41852</v>
      </c>
      <c r="K351" s="108" t="s">
        <v>536</v>
      </c>
      <c r="L351" s="131" t="n">
        <v>41855</v>
      </c>
      <c r="M351" s="108" t="s">
        <v>537</v>
      </c>
      <c r="N351" s="134" t="n">
        <v>72.35</v>
      </c>
      <c r="O351" s="134" t="n">
        <v>40</v>
      </c>
      <c r="P351" s="135" t="n">
        <v>0.0514166666666667</v>
      </c>
      <c r="Q351" s="134" t="n">
        <v>486.604433846154</v>
      </c>
      <c r="R351" s="134" t="n">
        <v>14383.6790961538</v>
      </c>
      <c r="S351" s="136" t="n">
        <f aca="false">R351-Q351</f>
        <v>13897.0746623077</v>
      </c>
      <c r="T351" s="137" t="n">
        <f aca="false">((S351/1000000)*(0.473-P351))*0.8/(0.08206*296)*1000000/(O351*N351)*12</f>
        <v>0.800122174754733</v>
      </c>
      <c r="U351" s="138" t="n">
        <f aca="false">IF(N351&lt;=48,T351* 48,T351* 72)</f>
        <v>57.6087965823408</v>
      </c>
      <c r="V351" s="139" t="n">
        <v>737.935462036053</v>
      </c>
      <c r="W351" s="150" t="n">
        <f aca="false">W303</f>
        <v>-18.16875699075</v>
      </c>
      <c r="X351" s="141" t="n">
        <v>1159</v>
      </c>
      <c r="Y351" s="142" t="n">
        <f aca="false">((V351/1000+1)*0.0112372)/((V351/1000+1)*0.0112372+1)</f>
        <v>0.0191554318246559</v>
      </c>
      <c r="Z351" s="142" t="n">
        <f aca="false">((W351/1000+1)*0.0112372)/((W351/1000+1)*0.0112372+1)</f>
        <v>0.0109126345751666</v>
      </c>
      <c r="AA351" s="142" t="n">
        <f aca="false">IF(ISNUMBER(X351),((X351/1000+1)*0.0112372)/((X351/1000+1)*0.0112372+1),"")</f>
        <v>0.0236864549961338</v>
      </c>
      <c r="AB351" s="143" t="n">
        <f aca="false">IF(ISNUMBER(AA351),(Y351-Y343)/(AA351-Y343),"")</f>
        <v>0.64299715028092</v>
      </c>
      <c r="AC351" s="143" t="n">
        <f aca="false">IF(ISNUMBER(AB351),1-AB351,"")</f>
        <v>0.35700284971908</v>
      </c>
      <c r="AD351" s="144" t="n">
        <f aca="false">IF(ISNUMBER(AB351),AB351*T351,"")</f>
        <v>0.514476278243866</v>
      </c>
      <c r="AE351" s="144" t="n">
        <f aca="false">IF(ISNUMBER(AC351),AC351*T351,T351)</f>
        <v>0.285645896510867</v>
      </c>
      <c r="AF351" s="149" t="n">
        <f aca="false">IF(ISNUMBER(AD351),AE351-AE343,"")</f>
        <v>-0.0832890412442825</v>
      </c>
      <c r="AG351" s="145" t="n">
        <f aca="false">IF(ISNUMBER(AD351),U351*AB351,"")</f>
        <v>37.0422920335583</v>
      </c>
      <c r="AH351" s="146" t="n">
        <f aca="false">IF(ISNUMBER(AC351),AC351*U351,U351)</f>
        <v>20.5665045487824</v>
      </c>
      <c r="AI351" s="145" t="n">
        <f aca="false">AH351-AH343</f>
        <v>-5.99681096958834</v>
      </c>
      <c r="AJ351" s="103" t="s">
        <v>349</v>
      </c>
      <c r="AK351" s="136"/>
      <c r="AL351" s="102"/>
      <c r="AM351" s="102"/>
      <c r="AN351" s="147" t="s">
        <v>498</v>
      </c>
    </row>
    <row r="352" customFormat="false" ht="15" hidden="false" customHeight="false" outlineLevel="0" collapsed="false">
      <c r="A352" s="115" t="s">
        <v>318</v>
      </c>
      <c r="B352" s="0" t="s">
        <v>319</v>
      </c>
      <c r="C352" s="92" t="n">
        <f aca="false">C351</f>
        <v>3</v>
      </c>
      <c r="D352" s="90" t="n">
        <f aca="false">D351</f>
        <v>2</v>
      </c>
      <c r="E352" s="92" t="str">
        <f aca="false">E304</f>
        <v>GL</v>
      </c>
      <c r="F352" s="92" t="n">
        <f aca="false">F304</f>
        <v>4</v>
      </c>
      <c r="G352" s="130" t="s">
        <v>344</v>
      </c>
      <c r="H352" s="130" t="s">
        <v>334</v>
      </c>
      <c r="I352" s="130" t="n">
        <v>10</v>
      </c>
      <c r="J352" s="131" t="n">
        <v>41852</v>
      </c>
      <c r="K352" s="108" t="s">
        <v>536</v>
      </c>
      <c r="L352" s="131" t="n">
        <v>41855</v>
      </c>
      <c r="M352" s="108" t="s">
        <v>537</v>
      </c>
      <c r="N352" s="134" t="n">
        <v>72.35</v>
      </c>
      <c r="O352" s="134" t="n">
        <v>40</v>
      </c>
      <c r="P352" s="135" t="n">
        <v>0.0514166666666667</v>
      </c>
      <c r="Q352" s="134" t="n">
        <v>486.604433846154</v>
      </c>
      <c r="R352" s="134" t="n">
        <v>15787.0190961538</v>
      </c>
      <c r="S352" s="136" t="n">
        <f aca="false">R352-Q352</f>
        <v>15300.4146623077</v>
      </c>
      <c r="T352" s="137" t="n">
        <f aca="false">((S352/1000000)*(0.473-P352))*0.8/(0.08206*296)*1000000/(O352*N352)*12</f>
        <v>0.880919283499189</v>
      </c>
      <c r="U352" s="138" t="n">
        <f aca="false">IF(N352&lt;=48,T352* 48,T352* 72)</f>
        <v>63.4261884119416</v>
      </c>
      <c r="V352" s="139" t="n">
        <v>743.51934324274</v>
      </c>
      <c r="W352" s="150" t="n">
        <f aca="false">W304</f>
        <v>-18.16875699075</v>
      </c>
      <c r="X352" s="141" t="n">
        <v>1159</v>
      </c>
      <c r="Y352" s="142" t="n">
        <f aca="false">((V352/1000+1)*0.0112372)/((V352/1000+1)*0.0112372+1)</f>
        <v>0.0192157944243465</v>
      </c>
      <c r="Z352" s="142" t="n">
        <f aca="false">((W352/1000+1)*0.0112372)/((W352/1000+1)*0.0112372+1)</f>
        <v>0.0109126345751666</v>
      </c>
      <c r="AA352" s="142" t="n">
        <f aca="false">IF(ISNUMBER(X352),((X352/1000+1)*0.0112372)/((X352/1000+1)*0.0112372+1),"")</f>
        <v>0.0236864549961338</v>
      </c>
      <c r="AB352" s="143" t="n">
        <f aca="false">IF(ISNUMBER(AA352),(Y352-Y344)/(AA352-Y344),"")</f>
        <v>0.648864672680218</v>
      </c>
      <c r="AC352" s="143" t="n">
        <f aca="false">IF(ISNUMBER(AB352),1-AB352,"")</f>
        <v>0.351135327319782</v>
      </c>
      <c r="AD352" s="144" t="n">
        <f aca="false">IF(ISNUMBER(AB352),AB352*T352,"")</f>
        <v>0.571597402545394</v>
      </c>
      <c r="AE352" s="144" t="n">
        <f aca="false">IF(ISNUMBER(AC352),AC352*T352,T352)</f>
        <v>0.309321880953796</v>
      </c>
      <c r="AF352" s="149" t="n">
        <f aca="false">IF(ISNUMBER(AD352),AE352-AE344,"")</f>
        <v>-0.0723492326271247</v>
      </c>
      <c r="AG352" s="145" t="n">
        <f aca="false">IF(ISNUMBER(AD352),U352*AB352,"")</f>
        <v>41.1550129832684</v>
      </c>
      <c r="AH352" s="146" t="n">
        <f aca="false">IF(ISNUMBER(AC352),AC352*U352,U352)</f>
        <v>22.2711754286733</v>
      </c>
      <c r="AI352" s="145" t="n">
        <f aca="false">AH352-AH344</f>
        <v>-5.20914474915298</v>
      </c>
      <c r="AJ352" s="103" t="s">
        <v>351</v>
      </c>
      <c r="AK352" s="136"/>
      <c r="AL352" s="102"/>
      <c r="AM352" s="102"/>
      <c r="AN352" s="147" t="s">
        <v>499</v>
      </c>
    </row>
    <row r="353" customFormat="false" ht="15" hidden="false" customHeight="false" outlineLevel="0" collapsed="false">
      <c r="A353" s="115" t="s">
        <v>318</v>
      </c>
      <c r="B353" s="0" t="s">
        <v>319</v>
      </c>
      <c r="C353" s="92" t="n">
        <f aca="false">C352</f>
        <v>3</v>
      </c>
      <c r="D353" s="90" t="n">
        <f aca="false">D352</f>
        <v>2</v>
      </c>
      <c r="E353" s="92" t="str">
        <f aca="false">E305</f>
        <v>MC</v>
      </c>
      <c r="F353" s="92" t="n">
        <f aca="false">F305</f>
        <v>1</v>
      </c>
      <c r="G353" s="130" t="s">
        <v>321</v>
      </c>
      <c r="H353" s="130" t="s">
        <v>322</v>
      </c>
      <c r="I353" s="130" t="s">
        <v>322</v>
      </c>
      <c r="J353" s="131" t="n">
        <v>41852</v>
      </c>
      <c r="K353" s="108" t="s">
        <v>536</v>
      </c>
      <c r="L353" s="131" t="n">
        <v>41855</v>
      </c>
      <c r="M353" s="108" t="s">
        <v>537</v>
      </c>
      <c r="N353" s="134" t="n">
        <v>72.35</v>
      </c>
      <c r="O353" s="134" t="n">
        <v>40</v>
      </c>
      <c r="P353" s="135" t="n">
        <v>0.0756666666666667</v>
      </c>
      <c r="Q353" s="134" t="n">
        <v>486.604433846154</v>
      </c>
      <c r="R353" s="134" t="n">
        <v>9830.21009615385</v>
      </c>
      <c r="S353" s="136" t="n">
        <f aca="false">R353-Q353</f>
        <v>9343.60566230769</v>
      </c>
      <c r="T353" s="137" t="n">
        <f aca="false">((S353/1000000)*(0.473-P353))*0.8/(0.08206*296)*1000000/(O353*N353)*12</f>
        <v>0.507012870983991</v>
      </c>
      <c r="U353" s="138" t="n">
        <f aca="false">IF(N353&lt;=48,T353* 48,T353* 72)</f>
        <v>36.5049267108474</v>
      </c>
      <c r="V353" s="139" t="n">
        <v>-27.0885675028195</v>
      </c>
      <c r="W353" s="150" t="n">
        <f aca="false">W305</f>
        <v>-21.3230515566104</v>
      </c>
      <c r="X353" s="141" t="s">
        <v>106</v>
      </c>
      <c r="Y353" s="142" t="n">
        <f aca="false">((V353/1000+1)*0.0112372)/((V353/1000+1)*0.0112372+1)</f>
        <v>0.0108145668490331</v>
      </c>
      <c r="Z353" s="142" t="n">
        <f aca="false">((W353/1000+1)*0.0112372)/((W353/1000+1)*0.0112372+1)</f>
        <v>0.0108779573057363</v>
      </c>
      <c r="AA353" s="142" t="str">
        <f aca="false">IF(ISNUMBER(X353),((X353/1000+1)*0.0112372)/((X353/1000+1)*0.0112372+1),"")</f>
        <v/>
      </c>
      <c r="AB353" s="143" t="str">
        <f aca="false">IF(ISNUMBER(AA353),(Y353-Z353)/(AA353-Z353),"")</f>
        <v/>
      </c>
      <c r="AC353" s="143" t="str">
        <f aca="false">IF(ISNUMBER(AB353),1-AB353,"")</f>
        <v/>
      </c>
      <c r="AD353" s="144" t="str">
        <f aca="false">IF(ISNUMBER(AB353),AB353*T353,"")</f>
        <v/>
      </c>
      <c r="AE353" s="144" t="n">
        <f aca="false">IF(ISNUMBER(AC353),AC353*T353,T353)</f>
        <v>0.507012870983991</v>
      </c>
      <c r="AF353" s="102"/>
      <c r="AG353" s="145" t="str">
        <f aca="false">IF(ISNUMBER(AD353),U353*AB353,"")</f>
        <v/>
      </c>
      <c r="AH353" s="146" t="n">
        <f aca="false">IF(ISNUMBER(AC353),AC353*U353,U353)</f>
        <v>36.5049267108474</v>
      </c>
      <c r="AI353" s="102"/>
      <c r="AJ353" s="103" t="s">
        <v>354</v>
      </c>
      <c r="AK353" s="136"/>
      <c r="AL353" s="102"/>
      <c r="AM353" s="102"/>
      <c r="AN353" s="147" t="s">
        <v>500</v>
      </c>
    </row>
    <row r="354" customFormat="false" ht="15" hidden="false" customHeight="false" outlineLevel="0" collapsed="false">
      <c r="A354" s="115" t="s">
        <v>318</v>
      </c>
      <c r="B354" s="0" t="s">
        <v>319</v>
      </c>
      <c r="C354" s="92" t="n">
        <f aca="false">C353</f>
        <v>3</v>
      </c>
      <c r="D354" s="90" t="n">
        <f aca="false">D353</f>
        <v>2</v>
      </c>
      <c r="E354" s="92" t="str">
        <f aca="false">E306</f>
        <v>MC</v>
      </c>
      <c r="F354" s="92" t="n">
        <f aca="false">F306</f>
        <v>2</v>
      </c>
      <c r="G354" s="130" t="s">
        <v>321</v>
      </c>
      <c r="H354" s="130" t="s">
        <v>322</v>
      </c>
      <c r="I354" s="130" t="s">
        <v>322</v>
      </c>
      <c r="J354" s="131" t="n">
        <v>41852</v>
      </c>
      <c r="K354" s="108" t="s">
        <v>536</v>
      </c>
      <c r="L354" s="131" t="n">
        <v>41855</v>
      </c>
      <c r="M354" s="108" t="s">
        <v>537</v>
      </c>
      <c r="N354" s="134" t="n">
        <v>72.35</v>
      </c>
      <c r="O354" s="134" t="n">
        <v>40</v>
      </c>
      <c r="P354" s="135" t="n">
        <v>0.0756666666666667</v>
      </c>
      <c r="Q354" s="134" t="n">
        <v>486.604433846154</v>
      </c>
      <c r="R354" s="134" t="n">
        <v>6743.60069615385</v>
      </c>
      <c r="S354" s="136" t="n">
        <f aca="false">R354-Q354</f>
        <v>6256.99626230769</v>
      </c>
      <c r="T354" s="137" t="n">
        <f aca="false">((S354/1000000)*(0.473-P354))*0.8/(0.08206*296)*1000000/(O354*N354)*12</f>
        <v>0.33952392185023</v>
      </c>
      <c r="U354" s="138" t="n">
        <f aca="false">IF(N354&lt;=48,T354* 48,T354* 72)</f>
        <v>24.4457223732166</v>
      </c>
      <c r="V354" s="139" t="n">
        <v>-22.3726111594019</v>
      </c>
      <c r="W354" s="150" t="n">
        <f aca="false">W306</f>
        <v>-21.3230515566104</v>
      </c>
      <c r="X354" s="141" t="s">
        <v>106</v>
      </c>
      <c r="Y354" s="142" t="n">
        <f aca="false">((V354/1000+1)*0.0112372)/((V354/1000+1)*0.0112372+1)</f>
        <v>0.0108664182560342</v>
      </c>
      <c r="Z354" s="142" t="n">
        <f aca="false">((W354/1000+1)*0.0112372)/((W354/1000+1)*0.0112372+1)</f>
        <v>0.0108779573057363</v>
      </c>
      <c r="AA354" s="142" t="str">
        <f aca="false">IF(ISNUMBER(X354),((X354/1000+1)*0.0112372)/((X354/1000+1)*0.0112372+1),"")</f>
        <v/>
      </c>
      <c r="AB354" s="143" t="str">
        <f aca="false">IF(ISNUMBER(AA354),(Y354-Z354)/(AA354-Z354),"")</f>
        <v/>
      </c>
      <c r="AC354" s="143" t="str">
        <f aca="false">IF(ISNUMBER(AB354),1-AB354,"")</f>
        <v/>
      </c>
      <c r="AD354" s="144" t="str">
        <f aca="false">IF(ISNUMBER(AB354),AB354*T354,"")</f>
        <v/>
      </c>
      <c r="AE354" s="144" t="n">
        <f aca="false">IF(ISNUMBER(AC354),AC354*T354,T354)</f>
        <v>0.33952392185023</v>
      </c>
      <c r="AF354" s="102"/>
      <c r="AG354" s="145" t="str">
        <f aca="false">IF(ISNUMBER(AD354),U354*AB354,"")</f>
        <v/>
      </c>
      <c r="AH354" s="146" t="n">
        <f aca="false">IF(ISNUMBER(AC354),AC354*U354,U354)</f>
        <v>24.4457223732166</v>
      </c>
      <c r="AI354" s="102"/>
      <c r="AJ354" s="103" t="s">
        <v>356</v>
      </c>
      <c r="AK354" s="136"/>
      <c r="AL354" s="102"/>
      <c r="AM354" s="102"/>
      <c r="AN354" s="147" t="s">
        <v>501</v>
      </c>
    </row>
    <row r="355" customFormat="false" ht="15" hidden="false" customHeight="false" outlineLevel="0" collapsed="false">
      <c r="A355" s="115" t="s">
        <v>318</v>
      </c>
      <c r="B355" s="0" t="s">
        <v>319</v>
      </c>
      <c r="C355" s="92" t="n">
        <f aca="false">C354</f>
        <v>3</v>
      </c>
      <c r="D355" s="90" t="n">
        <f aca="false">D354</f>
        <v>2</v>
      </c>
      <c r="E355" s="92" t="str">
        <f aca="false">E307</f>
        <v>MC</v>
      </c>
      <c r="F355" s="92" t="n">
        <f aca="false">F307</f>
        <v>3</v>
      </c>
      <c r="G355" s="130" t="s">
        <v>321</v>
      </c>
      <c r="H355" s="130" t="s">
        <v>322</v>
      </c>
      <c r="I355" s="130" t="s">
        <v>322</v>
      </c>
      <c r="J355" s="131" t="n">
        <v>41852</v>
      </c>
      <c r="K355" s="108" t="s">
        <v>536</v>
      </c>
      <c r="L355" s="131" t="n">
        <v>41855</v>
      </c>
      <c r="M355" s="108" t="s">
        <v>537</v>
      </c>
      <c r="N355" s="134" t="n">
        <v>72.35</v>
      </c>
      <c r="O355" s="134" t="n">
        <v>40</v>
      </c>
      <c r="P355" s="135" t="n">
        <v>0.0756666666666667</v>
      </c>
      <c r="Q355" s="134" t="n">
        <v>486.604433846154</v>
      </c>
      <c r="R355" s="134" t="n">
        <v>7140.22889615385</v>
      </c>
      <c r="S355" s="136" t="n">
        <f aca="false">R355-Q355</f>
        <v>6653.62446230769</v>
      </c>
      <c r="T355" s="137" t="n">
        <f aca="false">((S355/1000000)*(0.473-P355))*0.8/(0.08206*296)*1000000/(O355*N355)*12</f>
        <v>0.361046191695847</v>
      </c>
      <c r="U355" s="138" t="n">
        <f aca="false">IF(N355&lt;=48,T355* 48,T355* 72)</f>
        <v>25.995325802101</v>
      </c>
      <c r="V355" s="139" t="n">
        <v>-20.0379206297053</v>
      </c>
      <c r="W355" s="150" t="n">
        <f aca="false">W307</f>
        <v>-21.3230515566104</v>
      </c>
      <c r="X355" s="141" t="s">
        <v>106</v>
      </c>
      <c r="Y355" s="142" t="n">
        <f aca="false">((V355/1000+1)*0.0112372)/((V355/1000+1)*0.0112372+1)</f>
        <v>0.0108920859029001</v>
      </c>
      <c r="Z355" s="142" t="n">
        <f aca="false">((W355/1000+1)*0.0112372)/((W355/1000+1)*0.0112372+1)</f>
        <v>0.0108779573057363</v>
      </c>
      <c r="AA355" s="142" t="str">
        <f aca="false">IF(ISNUMBER(X355),((X355/1000+1)*0.0112372)/((X355/1000+1)*0.0112372+1),"")</f>
        <v/>
      </c>
      <c r="AB355" s="143" t="str">
        <f aca="false">IF(ISNUMBER(AA355),(Y355-Z355)/(AA355-Z355),"")</f>
        <v/>
      </c>
      <c r="AC355" s="143" t="str">
        <f aca="false">IF(ISNUMBER(AB355),1-AB355,"")</f>
        <v/>
      </c>
      <c r="AD355" s="144" t="str">
        <f aca="false">IF(ISNUMBER(AB355),AB355*T355,"")</f>
        <v/>
      </c>
      <c r="AE355" s="144" t="n">
        <f aca="false">IF(ISNUMBER(AC355),AC355*T355,T355)</f>
        <v>0.361046191695847</v>
      </c>
      <c r="AF355" s="102"/>
      <c r="AG355" s="145" t="str">
        <f aca="false">IF(ISNUMBER(AD355),U355*AB355,"")</f>
        <v/>
      </c>
      <c r="AH355" s="146" t="n">
        <f aca="false">IF(ISNUMBER(AC355),AC355*U355,U355)</f>
        <v>25.995325802101</v>
      </c>
      <c r="AI355" s="102"/>
      <c r="AJ355" s="103" t="s">
        <v>358</v>
      </c>
      <c r="AK355" s="136"/>
      <c r="AL355" s="102"/>
      <c r="AM355" s="102"/>
      <c r="AN355" s="147" t="s">
        <v>502</v>
      </c>
    </row>
    <row r="356" customFormat="false" ht="15" hidden="false" customHeight="false" outlineLevel="0" collapsed="false">
      <c r="A356" s="115" t="s">
        <v>318</v>
      </c>
      <c r="B356" s="0" t="s">
        <v>319</v>
      </c>
      <c r="C356" s="92" t="n">
        <f aca="false">C355</f>
        <v>3</v>
      </c>
      <c r="D356" s="90" t="n">
        <f aca="false">D355</f>
        <v>2</v>
      </c>
      <c r="E356" s="92" t="str">
        <f aca="false">E308</f>
        <v>MC</v>
      </c>
      <c r="F356" s="92" t="n">
        <f aca="false">F308</f>
        <v>4</v>
      </c>
      <c r="G356" s="130" t="s">
        <v>321</v>
      </c>
      <c r="H356" s="130" t="s">
        <v>322</v>
      </c>
      <c r="I356" s="130" t="s">
        <v>322</v>
      </c>
      <c r="J356" s="131" t="n">
        <v>41852</v>
      </c>
      <c r="K356" s="108" t="s">
        <v>536</v>
      </c>
      <c r="L356" s="131" t="n">
        <v>41855</v>
      </c>
      <c r="M356" s="108" t="s">
        <v>537</v>
      </c>
      <c r="N356" s="134" t="n">
        <v>72.35</v>
      </c>
      <c r="O356" s="134" t="n">
        <v>40</v>
      </c>
      <c r="P356" s="135" t="n">
        <v>0.0756666666666667</v>
      </c>
      <c r="Q356" s="134" t="n">
        <v>486.604433846154</v>
      </c>
      <c r="R356" s="134" t="n">
        <v>5527.74199615385</v>
      </c>
      <c r="S356" s="136" t="n">
        <f aca="false">R356-Q356</f>
        <v>5041.13756230769</v>
      </c>
      <c r="T356" s="137" t="n">
        <f aca="false">((S356/1000000)*(0.473-P356))*0.8/(0.08206*296)*1000000/(O356*N356)*12</f>
        <v>0.273547677509712</v>
      </c>
      <c r="U356" s="138" t="n">
        <f aca="false">IF(N356&lt;=48,T356* 48,T356* 72)</f>
        <v>19.6954327806993</v>
      </c>
      <c r="V356" s="139" t="n">
        <v>-16.2529050062416</v>
      </c>
      <c r="W356" s="150" t="n">
        <f aca="false">W308</f>
        <v>-21.3230515566104</v>
      </c>
      <c r="X356" s="141" t="s">
        <v>106</v>
      </c>
      <c r="Y356" s="142" t="n">
        <f aca="false">((V356/1000+1)*0.0112372)/((V356/1000+1)*0.0112372+1)</f>
        <v>0.0109336956302721</v>
      </c>
      <c r="Z356" s="142" t="n">
        <f aca="false">((W356/1000+1)*0.0112372)/((W356/1000+1)*0.0112372+1)</f>
        <v>0.0108779573057363</v>
      </c>
      <c r="AA356" s="142" t="str">
        <f aca="false">IF(ISNUMBER(X356),((X356/1000+1)*0.0112372)/((X356/1000+1)*0.0112372+1),"")</f>
        <v/>
      </c>
      <c r="AB356" s="143" t="str">
        <f aca="false">IF(ISNUMBER(AA356),(Y356-Z356)/(AA356-Z356),"")</f>
        <v/>
      </c>
      <c r="AC356" s="143" t="str">
        <f aca="false">IF(ISNUMBER(AB356),1-AB356,"")</f>
        <v/>
      </c>
      <c r="AD356" s="144" t="str">
        <f aca="false">IF(ISNUMBER(AB356),AB356*T356,"")</f>
        <v/>
      </c>
      <c r="AE356" s="144" t="n">
        <f aca="false">IF(ISNUMBER(AC356),AC356*T356,T356)</f>
        <v>0.273547677509712</v>
      </c>
      <c r="AF356" s="102"/>
      <c r="AG356" s="145" t="str">
        <f aca="false">IF(ISNUMBER(AD356),U356*AB356,"")</f>
        <v/>
      </c>
      <c r="AH356" s="146" t="n">
        <f aca="false">IF(ISNUMBER(AC356),AC356*U356,U356)</f>
        <v>19.6954327806993</v>
      </c>
      <c r="AI356" s="102"/>
      <c r="AJ356" s="103" t="s">
        <v>360</v>
      </c>
      <c r="AK356" s="136"/>
      <c r="AL356" s="102"/>
      <c r="AM356" s="102"/>
      <c r="AN356" s="147" t="s">
        <v>503</v>
      </c>
    </row>
    <row r="357" customFormat="false" ht="15" hidden="false" customHeight="false" outlineLevel="0" collapsed="false">
      <c r="A357" s="115" t="s">
        <v>318</v>
      </c>
      <c r="B357" s="0" t="s">
        <v>319</v>
      </c>
      <c r="C357" s="92" t="n">
        <f aca="false">C356</f>
        <v>3</v>
      </c>
      <c r="D357" s="90" t="n">
        <f aca="false">D356</f>
        <v>2</v>
      </c>
      <c r="E357" s="92" t="str">
        <f aca="false">E309</f>
        <v>MC</v>
      </c>
      <c r="F357" s="92" t="n">
        <f aca="false">F309</f>
        <v>1</v>
      </c>
      <c r="G357" s="130" t="s">
        <v>333</v>
      </c>
      <c r="H357" s="130" t="s">
        <v>334</v>
      </c>
      <c r="I357" s="148" t="s">
        <v>335</v>
      </c>
      <c r="J357" s="131" t="n">
        <v>41852</v>
      </c>
      <c r="K357" s="108" t="s">
        <v>536</v>
      </c>
      <c r="L357" s="131" t="n">
        <v>41855</v>
      </c>
      <c r="M357" s="108" t="s">
        <v>537</v>
      </c>
      <c r="N357" s="134" t="n">
        <v>72.35</v>
      </c>
      <c r="O357" s="134" t="n">
        <v>40</v>
      </c>
      <c r="P357" s="135" t="n">
        <v>0.0756666666666667</v>
      </c>
      <c r="Q357" s="134" t="n">
        <v>486.604433846154</v>
      </c>
      <c r="R357" s="134" t="n">
        <v>16214.1760961538</v>
      </c>
      <c r="S357" s="136" t="n">
        <f aca="false">R357-Q357</f>
        <v>15727.5716623077</v>
      </c>
      <c r="T357" s="137" t="n">
        <f aca="false">((S357/1000000)*(0.473-P357))*0.8/(0.08206*296)*1000000/(O357*N357)*12</f>
        <v>0.853426562540059</v>
      </c>
      <c r="U357" s="138" t="n">
        <f aca="false">IF(N357&lt;=48,T357* 48,T357* 72)</f>
        <v>61.4467125028843</v>
      </c>
      <c r="V357" s="139" t="n">
        <v>427.688676817535</v>
      </c>
      <c r="W357" s="150" t="n">
        <f aca="false">W309</f>
        <v>-21.3230515566104</v>
      </c>
      <c r="X357" s="141" t="n">
        <v>1159</v>
      </c>
      <c r="Y357" s="142" t="n">
        <f aca="false">((V357/1000+1)*0.0112372)/((V357/1000+1)*0.0112372+1)</f>
        <v>0.0157899022726809</v>
      </c>
      <c r="Z357" s="142" t="n">
        <f aca="false">((W357/1000+1)*0.0112372)/((W357/1000+1)*0.0112372+1)</f>
        <v>0.0108779573057363</v>
      </c>
      <c r="AA357" s="142" t="n">
        <f aca="false">IF(ISNUMBER(X357),((X357/1000+1)*0.0112372)/((X357/1000+1)*0.0112372+1),"")</f>
        <v>0.0236864549961338</v>
      </c>
      <c r="AB357" s="143" t="n">
        <f aca="false">IF(ISNUMBER(AA357),(Y357-Y353)/(AA357-Y353),"")</f>
        <v>0.38652724190805</v>
      </c>
      <c r="AC357" s="143" t="n">
        <f aca="false">IF(ISNUMBER(AB357),1-AB357,"")</f>
        <v>0.61347275809195</v>
      </c>
      <c r="AD357" s="144" t="n">
        <f aca="false">IF(ISNUMBER(AB357),AB357*T357,"")</f>
        <v>0.329872615389677</v>
      </c>
      <c r="AE357" s="144" t="n">
        <f aca="false">IF(ISNUMBER(AC357),AC357*T357,T357)</f>
        <v>0.523553947150382</v>
      </c>
      <c r="AF357" s="149" t="n">
        <f aca="false">IF(ISNUMBER(AD357),AE357-AE353,"")</f>
        <v>0.0165410761663909</v>
      </c>
      <c r="AG357" s="145" t="n">
        <f aca="false">IF(ISNUMBER(AD357),U357*AB357,"")</f>
        <v>23.7508283080568</v>
      </c>
      <c r="AH357" s="146" t="n">
        <f aca="false">IF(ISNUMBER(AC357),AC357*U357,U357)</f>
        <v>37.6958841948275</v>
      </c>
      <c r="AI357" s="145" t="n">
        <f aca="false">AH357-AH353</f>
        <v>1.19095748398014</v>
      </c>
      <c r="AJ357" s="103" t="s">
        <v>362</v>
      </c>
      <c r="AK357" s="136"/>
      <c r="AL357" s="102"/>
      <c r="AM357" s="102"/>
      <c r="AN357" s="147" t="s">
        <v>504</v>
      </c>
    </row>
    <row r="358" customFormat="false" ht="15" hidden="false" customHeight="false" outlineLevel="0" collapsed="false">
      <c r="A358" s="115" t="s">
        <v>318</v>
      </c>
      <c r="B358" s="0" t="s">
        <v>319</v>
      </c>
      <c r="C358" s="92" t="n">
        <f aca="false">C357</f>
        <v>3</v>
      </c>
      <c r="D358" s="90" t="n">
        <f aca="false">D357</f>
        <v>2</v>
      </c>
      <c r="E358" s="92" t="str">
        <f aca="false">E310</f>
        <v>MC</v>
      </c>
      <c r="F358" s="92" t="n">
        <f aca="false">F310</f>
        <v>2</v>
      </c>
      <c r="G358" s="130" t="s">
        <v>333</v>
      </c>
      <c r="H358" s="130" t="s">
        <v>334</v>
      </c>
      <c r="I358" s="148" t="s">
        <v>335</v>
      </c>
      <c r="J358" s="131" t="n">
        <v>41852</v>
      </c>
      <c r="K358" s="108" t="s">
        <v>536</v>
      </c>
      <c r="L358" s="131" t="n">
        <v>41855</v>
      </c>
      <c r="M358" s="108" t="s">
        <v>537</v>
      </c>
      <c r="N358" s="134" t="n">
        <v>72.35</v>
      </c>
      <c r="O358" s="134" t="n">
        <v>40</v>
      </c>
      <c r="P358" s="135" t="n">
        <v>0.0756666666666667</v>
      </c>
      <c r="Q358" s="134" t="n">
        <v>486.604433846154</v>
      </c>
      <c r="R358" s="134" t="n">
        <v>12606.1150961538</v>
      </c>
      <c r="S358" s="136" t="n">
        <f aca="false">R358-Q358</f>
        <v>12119.5106623077</v>
      </c>
      <c r="T358" s="137" t="n">
        <f aca="false">((S358/1000000)*(0.473-P358))*0.8/(0.08206*296)*1000000/(O358*N358)*12</f>
        <v>0.657642040760107</v>
      </c>
      <c r="U358" s="138" t="n">
        <f aca="false">IF(N358&lt;=48,T358* 48,T358* 72)</f>
        <v>47.3502269347277</v>
      </c>
      <c r="V358" s="139" t="n">
        <v>548.372613790687</v>
      </c>
      <c r="W358" s="150" t="n">
        <f aca="false">W310</f>
        <v>-21.3230515566104</v>
      </c>
      <c r="X358" s="141" t="n">
        <v>1159</v>
      </c>
      <c r="Y358" s="142" t="n">
        <f aca="false">((V358/1000+1)*0.0112372)/((V358/1000+1)*0.0112372+1)</f>
        <v>0.0171018119353696</v>
      </c>
      <c r="Z358" s="142" t="n">
        <f aca="false">((W358/1000+1)*0.0112372)/((W358/1000+1)*0.0112372+1)</f>
        <v>0.0108779573057363</v>
      </c>
      <c r="AA358" s="142" t="n">
        <f aca="false">IF(ISNUMBER(X358),((X358/1000+1)*0.0112372)/((X358/1000+1)*0.0112372+1),"")</f>
        <v>0.0236864549961338</v>
      </c>
      <c r="AB358" s="143" t="n">
        <f aca="false">IF(ISNUMBER(AA358),(Y358-Y354)/(AA358-Y354),"")</f>
        <v>0.486378768309748</v>
      </c>
      <c r="AC358" s="143" t="n">
        <f aca="false">IF(ISNUMBER(AB358),1-AB358,"")</f>
        <v>0.513621231690252</v>
      </c>
      <c r="AD358" s="144" t="n">
        <f aca="false">IF(ISNUMBER(AB358),AB358*T358,"")</f>
        <v>0.31986312577361</v>
      </c>
      <c r="AE358" s="144" t="n">
        <f aca="false">IF(ISNUMBER(AC358),AC358*T358,T358)</f>
        <v>0.337778914986497</v>
      </c>
      <c r="AF358" s="149" t="n">
        <f aca="false">IF(ISNUMBER(AD358),AE358-AE354,"")</f>
        <v>-0.00174500686373374</v>
      </c>
      <c r="AG358" s="145" t="n">
        <f aca="false">IF(ISNUMBER(AD358),U358*AB358,"")</f>
        <v>23.0301450556999</v>
      </c>
      <c r="AH358" s="146" t="n">
        <f aca="false">IF(ISNUMBER(AC358),AC358*U358,U358)</f>
        <v>24.3200818790278</v>
      </c>
      <c r="AI358" s="145" t="n">
        <f aca="false">AH358-AH354</f>
        <v>-0.125640494188829</v>
      </c>
      <c r="AJ358" s="103" t="s">
        <v>364</v>
      </c>
      <c r="AK358" s="136"/>
      <c r="AL358" s="102"/>
      <c r="AM358" s="102"/>
      <c r="AN358" s="147" t="s">
        <v>505</v>
      </c>
    </row>
    <row r="359" customFormat="false" ht="15" hidden="false" customHeight="false" outlineLevel="0" collapsed="false">
      <c r="A359" s="115" t="s">
        <v>318</v>
      </c>
      <c r="B359" s="0" t="s">
        <v>319</v>
      </c>
      <c r="C359" s="92" t="n">
        <f aca="false">C358</f>
        <v>3</v>
      </c>
      <c r="D359" s="90" t="n">
        <f aca="false">D358</f>
        <v>2</v>
      </c>
      <c r="E359" s="92" t="str">
        <f aca="false">E311</f>
        <v>MC</v>
      </c>
      <c r="F359" s="92" t="n">
        <f aca="false">F311</f>
        <v>3</v>
      </c>
      <c r="G359" s="130" t="s">
        <v>333</v>
      </c>
      <c r="H359" s="130" t="s">
        <v>334</v>
      </c>
      <c r="I359" s="148" t="s">
        <v>335</v>
      </c>
      <c r="J359" s="131" t="n">
        <v>41852</v>
      </c>
      <c r="K359" s="108" t="s">
        <v>536</v>
      </c>
      <c r="L359" s="131" t="n">
        <v>41855</v>
      </c>
      <c r="M359" s="108" t="s">
        <v>537</v>
      </c>
      <c r="N359" s="134" t="n">
        <v>72.35</v>
      </c>
      <c r="O359" s="134" t="n">
        <v>40</v>
      </c>
      <c r="P359" s="135" t="n">
        <v>0.0756666666666667</v>
      </c>
      <c r="Q359" s="134" t="n">
        <v>486.604433846154</v>
      </c>
      <c r="R359" s="134" t="n">
        <v>12671.3580961538</v>
      </c>
      <c r="S359" s="136" t="n">
        <f aca="false">R359-Q359</f>
        <v>12184.7536623077</v>
      </c>
      <c r="T359" s="137" t="n">
        <f aca="false">((S359/1000000)*(0.473-P359))*0.8/(0.08206*296)*1000000/(O359*N359)*12</f>
        <v>0.66118232723378</v>
      </c>
      <c r="U359" s="138" t="n">
        <f aca="false">IF(N359&lt;=48,T359* 48,T359* 72)</f>
        <v>47.6051275608322</v>
      </c>
      <c r="V359" s="139" t="n">
        <v>545.020298462949</v>
      </c>
      <c r="W359" s="150" t="n">
        <f aca="false">W311</f>
        <v>-21.3230515566104</v>
      </c>
      <c r="X359" s="141" t="n">
        <v>1159</v>
      </c>
      <c r="Y359" s="142" t="n">
        <f aca="false">((V359/1000+1)*0.0112372)/((V359/1000+1)*0.0112372+1)</f>
        <v>0.0170654174047308</v>
      </c>
      <c r="Z359" s="142" t="n">
        <f aca="false">((W359/1000+1)*0.0112372)/((W359/1000+1)*0.0112372+1)</f>
        <v>0.0108779573057363</v>
      </c>
      <c r="AA359" s="142" t="n">
        <f aca="false">IF(ISNUMBER(X359),((X359/1000+1)*0.0112372)/((X359/1000+1)*0.0112372+1),"")</f>
        <v>0.0236864549961338</v>
      </c>
      <c r="AB359" s="143" t="n">
        <f aca="false">IF(ISNUMBER(AA359),(Y359-Y355)/(AA359-Y355),"")</f>
        <v>0.48250378403539</v>
      </c>
      <c r="AC359" s="143" t="n">
        <f aca="false">IF(ISNUMBER(AB359),1-AB359,"")</f>
        <v>0.51749621596461</v>
      </c>
      <c r="AD359" s="144" t="n">
        <f aca="false">IF(ISNUMBER(AB359),AB359*T359,"")</f>
        <v>0.319022974827625</v>
      </c>
      <c r="AE359" s="144" t="n">
        <f aca="false">IF(ISNUMBER(AC359),AC359*T359,T359)</f>
        <v>0.342159352406156</v>
      </c>
      <c r="AF359" s="149" t="n">
        <f aca="false">IF(ISNUMBER(AD359),AE359-AE355,"")</f>
        <v>-0.0188868392896907</v>
      </c>
      <c r="AG359" s="145" t="n">
        <f aca="false">IF(ISNUMBER(AD359),U359*AB359,"")</f>
        <v>22.969654187589</v>
      </c>
      <c r="AH359" s="146" t="n">
        <f aca="false">IF(ISNUMBER(AC359),AC359*U359,U359)</f>
        <v>24.6354733732432</v>
      </c>
      <c r="AI359" s="145" t="n">
        <f aca="false">AH359-AH355</f>
        <v>-1.35985242885772</v>
      </c>
      <c r="AJ359" s="103" t="s">
        <v>366</v>
      </c>
      <c r="AK359" s="136"/>
      <c r="AL359" s="102"/>
      <c r="AM359" s="102"/>
      <c r="AN359" s="147" t="s">
        <v>506</v>
      </c>
    </row>
    <row r="360" customFormat="false" ht="15" hidden="false" customHeight="false" outlineLevel="0" collapsed="false">
      <c r="A360" s="115" t="s">
        <v>318</v>
      </c>
      <c r="B360" s="0" t="s">
        <v>319</v>
      </c>
      <c r="C360" s="92" t="n">
        <f aca="false">C359</f>
        <v>3</v>
      </c>
      <c r="D360" s="90" t="n">
        <f aca="false">D359</f>
        <v>2</v>
      </c>
      <c r="E360" s="92" t="str">
        <f aca="false">E312</f>
        <v>MC</v>
      </c>
      <c r="F360" s="92" t="n">
        <f aca="false">F312</f>
        <v>4</v>
      </c>
      <c r="G360" s="130" t="s">
        <v>333</v>
      </c>
      <c r="H360" s="130" t="s">
        <v>334</v>
      </c>
      <c r="I360" s="148" t="s">
        <v>335</v>
      </c>
      <c r="J360" s="131" t="n">
        <v>41852</v>
      </c>
      <c r="K360" s="108" t="s">
        <v>536</v>
      </c>
      <c r="L360" s="131" t="n">
        <v>41855</v>
      </c>
      <c r="M360" s="108" t="s">
        <v>537</v>
      </c>
      <c r="N360" s="134" t="n">
        <v>72.35</v>
      </c>
      <c r="O360" s="134" t="n">
        <v>40</v>
      </c>
      <c r="P360" s="135" t="n">
        <v>0.0756666666666667</v>
      </c>
      <c r="Q360" s="134" t="n">
        <v>486.604433846154</v>
      </c>
      <c r="R360" s="134" t="n">
        <v>12274.9760961538</v>
      </c>
      <c r="S360" s="136" t="n">
        <f aca="false">R360-Q360</f>
        <v>11788.3716623077</v>
      </c>
      <c r="T360" s="137" t="n">
        <f aca="false">((S360/1000000)*(0.473-P360))*0.8/(0.08206*296)*1000000/(O360*N360)*12</f>
        <v>0.639673416959763</v>
      </c>
      <c r="U360" s="138" t="n">
        <f aca="false">IF(N360&lt;=48,T360* 48,T360* 72)</f>
        <v>46.0564860211029</v>
      </c>
      <c r="V360" s="139" t="n">
        <v>611.174577689802</v>
      </c>
      <c r="W360" s="150" t="n">
        <f aca="false">W312</f>
        <v>-21.3230515566104</v>
      </c>
      <c r="X360" s="141" t="n">
        <v>1159</v>
      </c>
      <c r="Y360" s="142" t="n">
        <f aca="false">((V360/1000+1)*0.0112372)/((V360/1000+1)*0.0112372+1)</f>
        <v>0.0177831258532118</v>
      </c>
      <c r="Z360" s="142" t="n">
        <f aca="false">((W360/1000+1)*0.0112372)/((W360/1000+1)*0.0112372+1)</f>
        <v>0.0108779573057363</v>
      </c>
      <c r="AA360" s="142" t="n">
        <f aca="false">IF(ISNUMBER(X360),((X360/1000+1)*0.0112372)/((X360/1000+1)*0.0112372+1),"")</f>
        <v>0.0236864549961338</v>
      </c>
      <c r="AB360" s="143" t="n">
        <f aca="false">IF(ISNUMBER(AA360),(Y360-Y356)/(AA360-Y356),"")</f>
        <v>0.537093975228229</v>
      </c>
      <c r="AC360" s="143" t="n">
        <f aca="false">IF(ISNUMBER(AB360),1-AB360,"")</f>
        <v>0.462906024771771</v>
      </c>
      <c r="AD360" s="144" t="n">
        <f aca="false">IF(ISNUMBER(AB360),AB360*T360,"")</f>
        <v>0.343564738362743</v>
      </c>
      <c r="AE360" s="144" t="n">
        <f aca="false">IF(ISNUMBER(AC360),AC360*T360,T360)</f>
        <v>0.296108678597019</v>
      </c>
      <c r="AF360" s="149" t="n">
        <f aca="false">IF(ISNUMBER(AD360),AE360-AE356,"")</f>
        <v>0.0225610010873074</v>
      </c>
      <c r="AG360" s="145" t="n">
        <f aca="false">IF(ISNUMBER(AD360),U360*AB360,"")</f>
        <v>24.7366611621175</v>
      </c>
      <c r="AH360" s="146" t="n">
        <f aca="false">IF(ISNUMBER(AC360),AC360*U360,U360)</f>
        <v>21.3198248589854</v>
      </c>
      <c r="AI360" s="145" t="n">
        <f aca="false">AH360-AH356</f>
        <v>1.62439207828613</v>
      </c>
      <c r="AJ360" s="103" t="s">
        <v>368</v>
      </c>
      <c r="AK360" s="136"/>
      <c r="AL360" s="102"/>
      <c r="AM360" s="102"/>
      <c r="AN360" s="147" t="s">
        <v>507</v>
      </c>
    </row>
    <row r="361" customFormat="false" ht="15" hidden="false" customHeight="false" outlineLevel="0" collapsed="false">
      <c r="A361" s="115" t="s">
        <v>318</v>
      </c>
      <c r="B361" s="0" t="s">
        <v>319</v>
      </c>
      <c r="C361" s="92" t="n">
        <f aca="false">C360</f>
        <v>3</v>
      </c>
      <c r="D361" s="90" t="n">
        <f aca="false">D360</f>
        <v>2</v>
      </c>
      <c r="E361" s="92" t="str">
        <f aca="false">E313</f>
        <v>MC</v>
      </c>
      <c r="F361" s="92" t="n">
        <f aca="false">F313</f>
        <v>1</v>
      </c>
      <c r="G361" s="130" t="s">
        <v>344</v>
      </c>
      <c r="H361" s="130" t="s">
        <v>334</v>
      </c>
      <c r="I361" s="130" t="n">
        <v>10</v>
      </c>
      <c r="J361" s="131" t="n">
        <v>41852</v>
      </c>
      <c r="K361" s="108" t="s">
        <v>536</v>
      </c>
      <c r="L361" s="131" t="n">
        <v>41855</v>
      </c>
      <c r="M361" s="108" t="s">
        <v>537</v>
      </c>
      <c r="N361" s="134" t="n">
        <v>72.35</v>
      </c>
      <c r="O361" s="134" t="n">
        <v>40</v>
      </c>
      <c r="P361" s="135" t="n">
        <v>0.0756666666666667</v>
      </c>
      <c r="Q361" s="134" t="n">
        <v>486.604433846154</v>
      </c>
      <c r="R361" s="134" t="n">
        <v>15391.8680961538</v>
      </c>
      <c r="S361" s="136" t="n">
        <f aca="false">R361-Q361</f>
        <v>14905.2636623077</v>
      </c>
      <c r="T361" s="137" t="n">
        <f aca="false">((S361/1000000)*(0.473-P361))*0.8/(0.08206*296)*1000000/(O361*N361)*12</f>
        <v>0.808805593400172</v>
      </c>
      <c r="U361" s="138" t="n">
        <f aca="false">IF(N361&lt;=48,T361* 48,T361* 72)</f>
        <v>58.2340027248124</v>
      </c>
      <c r="V361" s="139" t="n">
        <v>444.494550017324</v>
      </c>
      <c r="W361" s="150" t="n">
        <f aca="false">W313</f>
        <v>-21.3230515566104</v>
      </c>
      <c r="X361" s="141" t="n">
        <v>1159</v>
      </c>
      <c r="Y361" s="142" t="n">
        <f aca="false">((V361/1000+1)*0.0112372)/((V361/1000+1)*0.0112372+1)</f>
        <v>0.0159728024436864</v>
      </c>
      <c r="Z361" s="142" t="n">
        <f aca="false">((W361/1000+1)*0.0112372)/((W361/1000+1)*0.0112372+1)</f>
        <v>0.0108779573057363</v>
      </c>
      <c r="AA361" s="142" t="n">
        <f aca="false">IF(ISNUMBER(X361),((X361/1000+1)*0.0112372)/((X361/1000+1)*0.0112372+1),"")</f>
        <v>0.0236864549961338</v>
      </c>
      <c r="AB361" s="143" t="n">
        <f aca="false">IF(ISNUMBER(AA361),(Y361-Y353)/(AA361-Y353),"")</f>
        <v>0.400736514775816</v>
      </c>
      <c r="AC361" s="143" t="n">
        <f aca="false">IF(ISNUMBER(AB361),1-AB361,"")</f>
        <v>0.599263485224184</v>
      </c>
      <c r="AD361" s="144" t="n">
        <f aca="false">IF(ISNUMBER(AB361),AB361*T361,"")</f>
        <v>0.324117934630371</v>
      </c>
      <c r="AE361" s="144" t="n">
        <f aca="false">IF(ISNUMBER(AC361),AC361*T361,T361)</f>
        <v>0.484687658769801</v>
      </c>
      <c r="AF361" s="149" t="n">
        <f aca="false">IF(ISNUMBER(AD361),AE361-AE353,"")</f>
        <v>-0.0223252122141897</v>
      </c>
      <c r="AG361" s="145" t="n">
        <f aca="false">IF(ISNUMBER(AD361),U361*AB361,"")</f>
        <v>23.3364912933867</v>
      </c>
      <c r="AH361" s="146" t="n">
        <f aca="false">IF(ISNUMBER(AC361),AC361*U361,U361)</f>
        <v>34.8975114314257</v>
      </c>
      <c r="AI361" s="145" t="n">
        <f aca="false">AH361-AH353</f>
        <v>-1.60741527942166</v>
      </c>
      <c r="AJ361" s="103" t="s">
        <v>370</v>
      </c>
      <c r="AK361" s="136"/>
      <c r="AL361" s="102"/>
      <c r="AM361" s="102"/>
      <c r="AN361" s="147" t="s">
        <v>508</v>
      </c>
    </row>
    <row r="362" customFormat="false" ht="15" hidden="false" customHeight="false" outlineLevel="0" collapsed="false">
      <c r="A362" s="115" t="s">
        <v>318</v>
      </c>
      <c r="B362" s="0" t="s">
        <v>319</v>
      </c>
      <c r="C362" s="92" t="n">
        <f aca="false">C361</f>
        <v>3</v>
      </c>
      <c r="D362" s="90" t="n">
        <f aca="false">D361</f>
        <v>2</v>
      </c>
      <c r="E362" s="92" t="str">
        <f aca="false">E314</f>
        <v>MC</v>
      </c>
      <c r="F362" s="92" t="n">
        <f aca="false">F314</f>
        <v>2</v>
      </c>
      <c r="G362" s="130" t="s">
        <v>344</v>
      </c>
      <c r="H362" s="130" t="s">
        <v>334</v>
      </c>
      <c r="I362" s="130" t="n">
        <v>10</v>
      </c>
      <c r="J362" s="131" t="n">
        <v>41852</v>
      </c>
      <c r="K362" s="108" t="s">
        <v>536</v>
      </c>
      <c r="L362" s="131" t="n">
        <v>41855</v>
      </c>
      <c r="M362" s="108" t="s">
        <v>537</v>
      </c>
      <c r="N362" s="134" t="n">
        <v>72.35</v>
      </c>
      <c r="O362" s="134" t="n">
        <v>40</v>
      </c>
      <c r="P362" s="135" t="n">
        <v>0.0756666666666667</v>
      </c>
      <c r="Q362" s="134" t="n">
        <v>486.604433846154</v>
      </c>
      <c r="R362" s="134" t="n">
        <v>12481.7840961538</v>
      </c>
      <c r="S362" s="136" t="n">
        <f aca="false">R362-Q362</f>
        <v>11995.1796623077</v>
      </c>
      <c r="T362" s="137" t="n">
        <f aca="false">((S362/1000000)*(0.473-P362))*0.8/(0.08206*296)*1000000/(O362*N362)*12</f>
        <v>0.650895457102729</v>
      </c>
      <c r="U362" s="138" t="n">
        <f aca="false">IF(N362&lt;=48,T362* 48,T362* 72)</f>
        <v>46.8644729113965</v>
      </c>
      <c r="V362" s="139" t="n">
        <v>596.014884102885</v>
      </c>
      <c r="W362" s="150" t="n">
        <f aca="false">W314</f>
        <v>-21.3230515566104</v>
      </c>
      <c r="X362" s="141" t="n">
        <v>1159</v>
      </c>
      <c r="Y362" s="142" t="n">
        <f aca="false">((V362/1000+1)*0.0112372)/((V362/1000+1)*0.0112372+1)</f>
        <v>0.0176187507686894</v>
      </c>
      <c r="Z362" s="142" t="n">
        <f aca="false">((W362/1000+1)*0.0112372)/((W362/1000+1)*0.0112372+1)</f>
        <v>0.0108779573057363</v>
      </c>
      <c r="AA362" s="142" t="n">
        <f aca="false">IF(ISNUMBER(X362),((X362/1000+1)*0.0112372)/((X362/1000+1)*0.0112372+1),"")</f>
        <v>0.0236864549961338</v>
      </c>
      <c r="AB362" s="143" t="n">
        <f aca="false">IF(ISNUMBER(AA362),(Y362-Y354)/(AA362-Y354),"")</f>
        <v>0.526701494663791</v>
      </c>
      <c r="AC362" s="143" t="n">
        <f aca="false">IF(ISNUMBER(AB362),1-AB362,"")</f>
        <v>0.473298505336209</v>
      </c>
      <c r="AD362" s="144" t="n">
        <f aca="false">IF(ISNUMBER(AB362),AB362*T362,"")</f>
        <v>0.342827610125879</v>
      </c>
      <c r="AE362" s="144" t="n">
        <f aca="false">IF(ISNUMBER(AC362),AC362*T362,T362)</f>
        <v>0.30806784697685</v>
      </c>
      <c r="AF362" s="149" t="n">
        <f aca="false">IF(ISNUMBER(AD362),AE362-AE354,"")</f>
        <v>-0.0314560748733803</v>
      </c>
      <c r="AG362" s="145" t="n">
        <f aca="false">IF(ISNUMBER(AD362),U362*AB362,"")</f>
        <v>24.6835879290632</v>
      </c>
      <c r="AH362" s="146" t="n">
        <f aca="false">IF(ISNUMBER(AC362),AC362*U362,U362)</f>
        <v>22.1808849823332</v>
      </c>
      <c r="AI362" s="145" t="n">
        <f aca="false">AH362-AH354</f>
        <v>-2.26483739088338</v>
      </c>
      <c r="AJ362" s="103" t="s">
        <v>372</v>
      </c>
      <c r="AK362" s="136"/>
      <c r="AL362" s="102"/>
      <c r="AM362" s="102"/>
      <c r="AN362" s="147" t="s">
        <v>509</v>
      </c>
    </row>
    <row r="363" customFormat="false" ht="15" hidden="false" customHeight="false" outlineLevel="0" collapsed="false">
      <c r="A363" s="115" t="s">
        <v>318</v>
      </c>
      <c r="B363" s="0" t="s">
        <v>319</v>
      </c>
      <c r="C363" s="92" t="n">
        <f aca="false">C362</f>
        <v>3</v>
      </c>
      <c r="D363" s="90" t="n">
        <f aca="false">D362</f>
        <v>2</v>
      </c>
      <c r="E363" s="92" t="str">
        <f aca="false">E315</f>
        <v>MC</v>
      </c>
      <c r="F363" s="92" t="n">
        <f aca="false">F315</f>
        <v>3</v>
      </c>
      <c r="G363" s="130" t="s">
        <v>344</v>
      </c>
      <c r="H363" s="130" t="s">
        <v>334</v>
      </c>
      <c r="I363" s="130" t="n">
        <v>10</v>
      </c>
      <c r="J363" s="131" t="n">
        <v>41852</v>
      </c>
      <c r="K363" s="108" t="s">
        <v>536</v>
      </c>
      <c r="L363" s="131" t="n">
        <v>41855</v>
      </c>
      <c r="M363" s="108" t="s">
        <v>537</v>
      </c>
      <c r="N363" s="134" t="n">
        <v>72.35</v>
      </c>
      <c r="O363" s="134" t="n">
        <v>40</v>
      </c>
      <c r="P363" s="135" t="n">
        <v>0.0756666666666667</v>
      </c>
      <c r="Q363" s="134" t="n">
        <v>486.604433846154</v>
      </c>
      <c r="R363" s="134" t="n">
        <v>12816.6160961538</v>
      </c>
      <c r="S363" s="136" t="n">
        <f aca="false">R363-Q363</f>
        <v>12330.0116623077</v>
      </c>
      <c r="T363" s="137" t="n">
        <f aca="false">((S363/1000000)*(0.473-P363))*0.8/(0.08206*296)*1000000/(O363*N363)*12</f>
        <v>0.669064474477054</v>
      </c>
      <c r="U363" s="138" t="n">
        <f aca="false">IF(N363&lt;=48,T363* 48,T363* 72)</f>
        <v>48.1726421623479</v>
      </c>
      <c r="V363" s="139" t="n">
        <v>585.126295874828</v>
      </c>
      <c r="W363" s="150" t="n">
        <f aca="false">W315</f>
        <v>-21.3230515566104</v>
      </c>
      <c r="X363" s="141" t="n">
        <v>1159</v>
      </c>
      <c r="Y363" s="142" t="n">
        <f aca="false">((V363/1000+1)*0.0112372)/((V363/1000+1)*0.0112372+1)</f>
        <v>0.0175006529108967</v>
      </c>
      <c r="Z363" s="142" t="n">
        <f aca="false">((W363/1000+1)*0.0112372)/((W363/1000+1)*0.0112372+1)</f>
        <v>0.0108779573057363</v>
      </c>
      <c r="AA363" s="142" t="n">
        <f aca="false">IF(ISNUMBER(X363),((X363/1000+1)*0.0112372)/((X363/1000+1)*0.0112372+1),"")</f>
        <v>0.0236864549961338</v>
      </c>
      <c r="AB363" s="143" t="n">
        <f aca="false">IF(ISNUMBER(AA363),(Y363-Y355)/(AA363-Y355),"")</f>
        <v>0.516521522854268</v>
      </c>
      <c r="AC363" s="143" t="n">
        <f aca="false">IF(ISNUMBER(AB363),1-AB363,"")</f>
        <v>0.483478477145732</v>
      </c>
      <c r="AD363" s="144" t="n">
        <f aca="false">IF(ISNUMBER(AB363),AB363*T363,"")</f>
        <v>0.345586201244578</v>
      </c>
      <c r="AE363" s="144" t="n">
        <f aca="false">IF(ISNUMBER(AC363),AC363*T363,T363)</f>
        <v>0.323478273232476</v>
      </c>
      <c r="AF363" s="149" t="n">
        <f aca="false">IF(ISNUMBER(AD363),AE363-AE355,"")</f>
        <v>-0.0375679184633708</v>
      </c>
      <c r="AG363" s="145" t="n">
        <f aca="false">IF(ISNUMBER(AD363),U363*AB363,"")</f>
        <v>24.8822064896096</v>
      </c>
      <c r="AH363" s="146" t="n">
        <f aca="false">IF(ISNUMBER(AC363),AC363*U363,U363)</f>
        <v>23.2904356727382</v>
      </c>
      <c r="AI363" s="145" t="n">
        <f aca="false">AH363-AH355</f>
        <v>-2.70489012936269</v>
      </c>
      <c r="AJ363" s="103" t="s">
        <v>374</v>
      </c>
      <c r="AK363" s="136"/>
      <c r="AL363" s="102"/>
      <c r="AM363" s="102"/>
      <c r="AN363" s="147" t="s">
        <v>510</v>
      </c>
    </row>
    <row r="364" customFormat="false" ht="15" hidden="false" customHeight="false" outlineLevel="0" collapsed="false">
      <c r="A364" s="115" t="s">
        <v>318</v>
      </c>
      <c r="B364" s="0" t="s">
        <v>319</v>
      </c>
      <c r="C364" s="92" t="n">
        <f aca="false">C363</f>
        <v>3</v>
      </c>
      <c r="D364" s="90" t="n">
        <f aca="false">D363</f>
        <v>2</v>
      </c>
      <c r="E364" s="92" t="str">
        <f aca="false">E316</f>
        <v>MC</v>
      </c>
      <c r="F364" s="92" t="n">
        <f aca="false">F316</f>
        <v>4</v>
      </c>
      <c r="G364" s="130" t="s">
        <v>344</v>
      </c>
      <c r="H364" s="130" t="s">
        <v>334</v>
      </c>
      <c r="I364" s="130" t="n">
        <v>10</v>
      </c>
      <c r="J364" s="131" t="n">
        <v>41852</v>
      </c>
      <c r="K364" s="108" t="s">
        <v>536</v>
      </c>
      <c r="L364" s="131" t="n">
        <v>41855</v>
      </c>
      <c r="M364" s="108" t="s">
        <v>537</v>
      </c>
      <c r="N364" s="134" t="n">
        <v>72.35</v>
      </c>
      <c r="O364" s="134" t="n">
        <v>40</v>
      </c>
      <c r="P364" s="135" t="n">
        <v>0.0756666666666667</v>
      </c>
      <c r="Q364" s="134" t="n">
        <v>486.604433846154</v>
      </c>
      <c r="R364" s="134" t="n">
        <v>11964.7640961538</v>
      </c>
      <c r="S364" s="136" t="n">
        <f aca="false">R364-Q364</f>
        <v>11478.1596623077</v>
      </c>
      <c r="T364" s="137" t="n">
        <f aca="false">((S364/1000000)*(0.473-P364))*0.8/(0.08206*296)*1000000/(O364*N364)*12</f>
        <v>0.622840356745314</v>
      </c>
      <c r="U364" s="138" t="n">
        <f aca="false">IF(N364&lt;=48,T364* 48,T364* 72)</f>
        <v>44.8445056856626</v>
      </c>
      <c r="V364" s="139" t="n">
        <v>656.978823091329</v>
      </c>
      <c r="W364" s="150" t="n">
        <f aca="false">W316</f>
        <v>-21.3230515566104</v>
      </c>
      <c r="X364" s="141" t="n">
        <v>1159</v>
      </c>
      <c r="Y364" s="142" t="n">
        <f aca="false">((V364/1000+1)*0.0112372)/((V364/1000+1)*0.0112372+1)</f>
        <v>0.0182794428170427</v>
      </c>
      <c r="Z364" s="142" t="n">
        <f aca="false">((W364/1000+1)*0.0112372)/((W364/1000+1)*0.0112372+1)</f>
        <v>0.0108779573057363</v>
      </c>
      <c r="AA364" s="142" t="n">
        <f aca="false">IF(ISNUMBER(X364),((X364/1000+1)*0.0112372)/((X364/1000+1)*0.0112372+1),"")</f>
        <v>0.0236864549961338</v>
      </c>
      <c r="AB364" s="143" t="n">
        <f aca="false">IF(ISNUMBER(AA364),(Y364-Y356)/(AA364-Y356),"")</f>
        <v>0.576012373168012</v>
      </c>
      <c r="AC364" s="143" t="n">
        <f aca="false">IF(ISNUMBER(AB364),1-AB364,"")</f>
        <v>0.423987626831988</v>
      </c>
      <c r="AD364" s="144" t="n">
        <f aca="false">IF(ISNUMBER(AB364),AB364*T364,"")</f>
        <v>0.35876375199368</v>
      </c>
      <c r="AE364" s="144" t="n">
        <f aca="false">IF(ISNUMBER(AC364),AC364*T364,T364)</f>
        <v>0.264076604751635</v>
      </c>
      <c r="AF364" s="149" t="n">
        <f aca="false">IF(ISNUMBER(AD364),AE364-AE356,"")</f>
        <v>-0.00947107275807701</v>
      </c>
      <c r="AG364" s="145" t="n">
        <f aca="false">IF(ISNUMBER(AD364),U364*AB364,"")</f>
        <v>25.8309901435449</v>
      </c>
      <c r="AH364" s="146" t="n">
        <f aca="false">IF(ISNUMBER(AC364),AC364*U364,U364)</f>
        <v>19.0135155421177</v>
      </c>
      <c r="AI364" s="145" t="n">
        <f aca="false">AH364-AH356</f>
        <v>-0.681917238581548</v>
      </c>
      <c r="AJ364" s="103" t="s">
        <v>376</v>
      </c>
      <c r="AK364" s="136"/>
      <c r="AL364" s="102"/>
      <c r="AM364" s="102"/>
      <c r="AN364" s="147" t="s">
        <v>511</v>
      </c>
    </row>
    <row r="365" customFormat="false" ht="15" hidden="false" customHeight="false" outlineLevel="0" collapsed="false">
      <c r="A365" s="115" t="s">
        <v>318</v>
      </c>
      <c r="B365" s="0" t="s">
        <v>319</v>
      </c>
      <c r="C365" s="92" t="n">
        <f aca="false">C364</f>
        <v>3</v>
      </c>
      <c r="D365" s="90" t="n">
        <f aca="false">D364</f>
        <v>2</v>
      </c>
      <c r="E365" s="92" t="str">
        <f aca="false">E317</f>
        <v>PJ</v>
      </c>
      <c r="F365" s="92" t="n">
        <f aca="false">F317</f>
        <v>1</v>
      </c>
      <c r="G365" s="130" t="s">
        <v>321</v>
      </c>
      <c r="H365" s="130" t="s">
        <v>322</v>
      </c>
      <c r="I365" s="130" t="s">
        <v>322</v>
      </c>
      <c r="J365" s="131" t="n">
        <v>41852</v>
      </c>
      <c r="K365" s="108" t="s">
        <v>536</v>
      </c>
      <c r="L365" s="131" t="n">
        <v>41855</v>
      </c>
      <c r="M365" s="108" t="s">
        <v>537</v>
      </c>
      <c r="N365" s="134" t="n">
        <v>72.35</v>
      </c>
      <c r="O365" s="134" t="n">
        <v>40</v>
      </c>
      <c r="P365" s="135" t="n">
        <v>0.04875</v>
      </c>
      <c r="Q365" s="134" t="n">
        <v>486.604433846154</v>
      </c>
      <c r="R365" s="134" t="n">
        <v>3969.68013730769</v>
      </c>
      <c r="S365" s="136" t="n">
        <f aca="false">R365-Q365</f>
        <v>3483.07570346154</v>
      </c>
      <c r="T365" s="137" t="n">
        <f aca="false">((S365/1000000)*(0.473-P365))*0.8/(0.08206*296)*1000000/(O365*N365)*12</f>
        <v>0.201806080402709</v>
      </c>
      <c r="U365" s="138" t="n">
        <f aca="false">IF(N365&lt;=48,T365* 48,T365* 72)</f>
        <v>14.5300377889951</v>
      </c>
      <c r="V365" s="139" t="n">
        <v>-16.0100461432636</v>
      </c>
      <c r="W365" s="150" t="n">
        <f aca="false">W317</f>
        <v>-18.8575504316435</v>
      </c>
      <c r="X365" s="141" t="s">
        <v>106</v>
      </c>
      <c r="Y365" s="142" t="n">
        <f aca="false">((V365/1000+1)*0.0112372)/((V365/1000+1)*0.0112372+1)</f>
        <v>0.0109363653256446</v>
      </c>
      <c r="Z365" s="142" t="n">
        <f aca="false">((W365/1000+1)*0.0112372)/((W365/1000+1)*0.0112372+1)</f>
        <v>0.0109050624157837</v>
      </c>
      <c r="AA365" s="142" t="str">
        <f aca="false">IF(ISNUMBER(X365),((X365/1000+1)*0.0112372)/((X365/1000+1)*0.0112372+1),"")</f>
        <v/>
      </c>
      <c r="AB365" s="143" t="str">
        <f aca="false">IF(ISNUMBER(AA365),(Y365-Z365)/(AA365-Z365),"")</f>
        <v/>
      </c>
      <c r="AC365" s="143" t="str">
        <f aca="false">IF(ISNUMBER(AB365),1-AB365,"")</f>
        <v/>
      </c>
      <c r="AD365" s="144" t="str">
        <f aca="false">IF(ISNUMBER(AB365),AB365*T365,"")</f>
        <v/>
      </c>
      <c r="AE365" s="144" t="n">
        <f aca="false">IF(ISNUMBER(AC365),AC365*T365,T365)</f>
        <v>0.201806080402709</v>
      </c>
      <c r="AF365" s="102"/>
      <c r="AG365" s="145" t="str">
        <f aca="false">IF(ISNUMBER(AD365),U365*AB365,"")</f>
        <v/>
      </c>
      <c r="AH365" s="146" t="n">
        <f aca="false">IF(ISNUMBER(AC365),AC365*U365,U365)</f>
        <v>14.5300377889951</v>
      </c>
      <c r="AI365" s="102"/>
      <c r="AJ365" s="103" t="s">
        <v>379</v>
      </c>
      <c r="AK365" s="136"/>
      <c r="AL365" s="102"/>
      <c r="AM365" s="102"/>
      <c r="AN365" s="147" t="s">
        <v>512</v>
      </c>
    </row>
    <row r="366" customFormat="false" ht="15" hidden="false" customHeight="false" outlineLevel="0" collapsed="false">
      <c r="A366" s="115" t="s">
        <v>318</v>
      </c>
      <c r="B366" s="0" t="s">
        <v>319</v>
      </c>
      <c r="C366" s="92" t="n">
        <f aca="false">C365</f>
        <v>3</v>
      </c>
      <c r="D366" s="90" t="n">
        <f aca="false">D365</f>
        <v>2</v>
      </c>
      <c r="E366" s="92" t="str">
        <f aca="false">E318</f>
        <v>PJ</v>
      </c>
      <c r="F366" s="92" t="n">
        <f aca="false">F318</f>
        <v>2</v>
      </c>
      <c r="G366" s="130" t="s">
        <v>321</v>
      </c>
      <c r="H366" s="130" t="s">
        <v>322</v>
      </c>
      <c r="I366" s="130" t="s">
        <v>322</v>
      </c>
      <c r="J366" s="131" t="n">
        <v>41852</v>
      </c>
      <c r="K366" s="108" t="s">
        <v>536</v>
      </c>
      <c r="L366" s="131" t="n">
        <v>41855</v>
      </c>
      <c r="M366" s="108" t="s">
        <v>537</v>
      </c>
      <c r="N366" s="134" t="n">
        <v>72.35</v>
      </c>
      <c r="O366" s="134" t="n">
        <v>40</v>
      </c>
      <c r="P366" s="135" t="n">
        <v>0.04875</v>
      </c>
      <c r="Q366" s="134" t="n">
        <v>486.604433846154</v>
      </c>
      <c r="R366" s="134" t="n">
        <v>4365.77896730769</v>
      </c>
      <c r="S366" s="136" t="n">
        <f aca="false">R366-Q366</f>
        <v>3879.17453346154</v>
      </c>
      <c r="T366" s="137" t="n">
        <f aca="false">((S366/1000000)*(0.473-P366))*0.8/(0.08206*296)*1000000/(O366*N366)*12</f>
        <v>0.224755668393277</v>
      </c>
      <c r="U366" s="138" t="n">
        <f aca="false">IF(N366&lt;=48,T366* 48,T366* 72)</f>
        <v>16.182408124316</v>
      </c>
      <c r="V366" s="139" t="n">
        <v>-13.6184762030777</v>
      </c>
      <c r="W366" s="150" t="n">
        <f aca="false">W318</f>
        <v>-18.8575504316435</v>
      </c>
      <c r="X366" s="141" t="s">
        <v>106</v>
      </c>
      <c r="Y366" s="142" t="n">
        <f aca="false">((V366/1000+1)*0.0112372)/((V366/1000+1)*0.0112372+1)</f>
        <v>0.0109626545711098</v>
      </c>
      <c r="Z366" s="142" t="n">
        <f aca="false">((W366/1000+1)*0.0112372)/((W366/1000+1)*0.0112372+1)</f>
        <v>0.0109050624157837</v>
      </c>
      <c r="AA366" s="142" t="str">
        <f aca="false">IF(ISNUMBER(X366),((X366/1000+1)*0.0112372)/((X366/1000+1)*0.0112372+1),"")</f>
        <v/>
      </c>
      <c r="AB366" s="143" t="str">
        <f aca="false">IF(ISNUMBER(AA366),(Y366-Z366)/(AA366-Z366),"")</f>
        <v/>
      </c>
      <c r="AC366" s="143" t="str">
        <f aca="false">IF(ISNUMBER(AB366),1-AB366,"")</f>
        <v/>
      </c>
      <c r="AD366" s="144" t="str">
        <f aca="false">IF(ISNUMBER(AB366),AB366*T366,"")</f>
        <v/>
      </c>
      <c r="AE366" s="144" t="n">
        <f aca="false">IF(ISNUMBER(AC366),AC366*T366,T366)</f>
        <v>0.224755668393277</v>
      </c>
      <c r="AF366" s="102"/>
      <c r="AG366" s="145" t="str">
        <f aca="false">IF(ISNUMBER(AD366),U366*AB366,"")</f>
        <v/>
      </c>
      <c r="AH366" s="146" t="n">
        <f aca="false">IF(ISNUMBER(AC366),AC366*U366,U366)</f>
        <v>16.182408124316</v>
      </c>
      <c r="AI366" s="102"/>
      <c r="AJ366" s="103" t="s">
        <v>381</v>
      </c>
      <c r="AK366" s="136"/>
      <c r="AL366" s="102"/>
      <c r="AM366" s="102"/>
      <c r="AN366" s="147" t="s">
        <v>513</v>
      </c>
    </row>
    <row r="367" customFormat="false" ht="15" hidden="false" customHeight="false" outlineLevel="0" collapsed="false">
      <c r="A367" s="115" t="s">
        <v>318</v>
      </c>
      <c r="B367" s="0" t="s">
        <v>319</v>
      </c>
      <c r="C367" s="92" t="n">
        <f aca="false">C366</f>
        <v>3</v>
      </c>
      <c r="D367" s="90" t="n">
        <f aca="false">D366</f>
        <v>2</v>
      </c>
      <c r="E367" s="92" t="str">
        <f aca="false">E319</f>
        <v>PJ</v>
      </c>
      <c r="F367" s="92" t="n">
        <f aca="false">F319</f>
        <v>3</v>
      </c>
      <c r="G367" s="130" t="s">
        <v>321</v>
      </c>
      <c r="H367" s="130" t="s">
        <v>322</v>
      </c>
      <c r="I367" s="130" t="s">
        <v>322</v>
      </c>
      <c r="J367" s="131" t="n">
        <v>41852</v>
      </c>
      <c r="K367" s="108" t="s">
        <v>536</v>
      </c>
      <c r="L367" s="131" t="n">
        <v>41855</v>
      </c>
      <c r="M367" s="108" t="s">
        <v>537</v>
      </c>
      <c r="N367" s="134" t="n">
        <v>72.35</v>
      </c>
      <c r="O367" s="134" t="n">
        <v>40</v>
      </c>
      <c r="P367" s="135" t="n">
        <v>0.04875</v>
      </c>
      <c r="Q367" s="134" t="n">
        <v>486.604433846154</v>
      </c>
      <c r="R367" s="134" t="n">
        <v>3853.49445730769</v>
      </c>
      <c r="S367" s="136" t="n">
        <f aca="false">R367-Q367</f>
        <v>3366.89002346154</v>
      </c>
      <c r="T367" s="137" t="n">
        <f aca="false">((S367/1000000)*(0.473-P367))*0.8/(0.08206*296)*1000000/(O367*N367)*12</f>
        <v>0.195074393044774</v>
      </c>
      <c r="U367" s="138" t="n">
        <f aca="false">IF(N367&lt;=48,T367* 48,T367* 72)</f>
        <v>14.0453562992237</v>
      </c>
      <c r="V367" s="139" t="n">
        <v>-12.1639559511957</v>
      </c>
      <c r="W367" s="150" t="n">
        <f aca="false">W319</f>
        <v>-18.8575504316435</v>
      </c>
      <c r="X367" s="141" t="s">
        <v>106</v>
      </c>
      <c r="Y367" s="142" t="n">
        <f aca="false">((V367/1000+1)*0.0112372)/((V367/1000+1)*0.0112372+1)</f>
        <v>0.0109786426485678</v>
      </c>
      <c r="Z367" s="142" t="n">
        <f aca="false">((W367/1000+1)*0.0112372)/((W367/1000+1)*0.0112372+1)</f>
        <v>0.0109050624157837</v>
      </c>
      <c r="AA367" s="142" t="str">
        <f aca="false">IF(ISNUMBER(X367),((X367/1000+1)*0.0112372)/((X367/1000+1)*0.0112372+1),"")</f>
        <v/>
      </c>
      <c r="AB367" s="143" t="str">
        <f aca="false">IF(ISNUMBER(AA367),(Y367-Z367)/(AA367-Z367),"")</f>
        <v/>
      </c>
      <c r="AC367" s="143" t="str">
        <f aca="false">IF(ISNUMBER(AB367),1-AB367,"")</f>
        <v/>
      </c>
      <c r="AD367" s="144" t="str">
        <f aca="false">IF(ISNUMBER(AB367),AB367*T367,"")</f>
        <v/>
      </c>
      <c r="AE367" s="144" t="n">
        <f aca="false">IF(ISNUMBER(AC367),AC367*T367,T367)</f>
        <v>0.195074393044774</v>
      </c>
      <c r="AF367" s="102"/>
      <c r="AG367" s="145" t="str">
        <f aca="false">IF(ISNUMBER(AD367),U367*AB367,"")</f>
        <v/>
      </c>
      <c r="AH367" s="146" t="n">
        <f aca="false">IF(ISNUMBER(AC367),AC367*U367,U367)</f>
        <v>14.0453562992237</v>
      </c>
      <c r="AI367" s="102"/>
      <c r="AJ367" s="103" t="s">
        <v>383</v>
      </c>
      <c r="AK367" s="136"/>
      <c r="AL367" s="102"/>
      <c r="AM367" s="102"/>
      <c r="AN367" s="147" t="s">
        <v>514</v>
      </c>
    </row>
    <row r="368" customFormat="false" ht="15" hidden="false" customHeight="false" outlineLevel="0" collapsed="false">
      <c r="A368" s="115" t="s">
        <v>318</v>
      </c>
      <c r="B368" s="0" t="s">
        <v>319</v>
      </c>
      <c r="C368" s="92" t="n">
        <f aca="false">C367</f>
        <v>3</v>
      </c>
      <c r="D368" s="90" t="n">
        <f aca="false">D367</f>
        <v>2</v>
      </c>
      <c r="E368" s="92" t="str">
        <f aca="false">E320</f>
        <v>PJ</v>
      </c>
      <c r="F368" s="92" t="n">
        <f aca="false">F320</f>
        <v>4</v>
      </c>
      <c r="G368" s="130" t="s">
        <v>321</v>
      </c>
      <c r="H368" s="130" t="s">
        <v>322</v>
      </c>
      <c r="I368" s="130" t="s">
        <v>322</v>
      </c>
      <c r="J368" s="131" t="n">
        <v>41852</v>
      </c>
      <c r="K368" s="108" t="s">
        <v>536</v>
      </c>
      <c r="L368" s="131" t="n">
        <v>41855</v>
      </c>
      <c r="M368" s="108" t="s">
        <v>537</v>
      </c>
      <c r="N368" s="134" t="n">
        <v>72.35</v>
      </c>
      <c r="O368" s="134" t="n">
        <v>40</v>
      </c>
      <c r="P368" s="135" t="n">
        <v>0.04875</v>
      </c>
      <c r="Q368" s="134" t="n">
        <v>486.604433846154</v>
      </c>
      <c r="R368" s="134" t="n">
        <v>3890.09576730769</v>
      </c>
      <c r="S368" s="136" t="n">
        <f aca="false">R368-Q368</f>
        <v>3403.49133346154</v>
      </c>
      <c r="T368" s="137" t="n">
        <f aca="false">((S368/1000000)*(0.473-P368))*0.8/(0.08206*296)*1000000/(O368*N368)*12</f>
        <v>0.197195037996982</v>
      </c>
      <c r="U368" s="138" t="n">
        <f aca="false">IF(N368&lt;=48,T368* 48,T368* 72)</f>
        <v>14.1980427357827</v>
      </c>
      <c r="V368" s="139" t="n">
        <v>-20.040246415724</v>
      </c>
      <c r="W368" s="150" t="n">
        <f aca="false">W320</f>
        <v>-18.8575504316435</v>
      </c>
      <c r="X368" s="141" t="s">
        <v>106</v>
      </c>
      <c r="Y368" s="142" t="n">
        <f aca="false">((V368/1000+1)*0.0112372)/((V368/1000+1)*0.0112372+1)</f>
        <v>0.0108920603338125</v>
      </c>
      <c r="Z368" s="142" t="n">
        <f aca="false">((W368/1000+1)*0.0112372)/((W368/1000+1)*0.0112372+1)</f>
        <v>0.0109050624157837</v>
      </c>
      <c r="AA368" s="142" t="str">
        <f aca="false">IF(ISNUMBER(X368),((X368/1000+1)*0.0112372)/((X368/1000+1)*0.0112372+1),"")</f>
        <v/>
      </c>
      <c r="AB368" s="143" t="str">
        <f aca="false">IF(ISNUMBER(AA368),(Y368-Z368)/(AA368-Z368),"")</f>
        <v/>
      </c>
      <c r="AC368" s="143" t="str">
        <f aca="false">IF(ISNUMBER(AB368),1-AB368,"")</f>
        <v/>
      </c>
      <c r="AD368" s="144" t="str">
        <f aca="false">IF(ISNUMBER(AB368),AB368*T368,"")</f>
        <v/>
      </c>
      <c r="AE368" s="144" t="n">
        <f aca="false">IF(ISNUMBER(AC368),AC368*T368,T368)</f>
        <v>0.197195037996982</v>
      </c>
      <c r="AF368" s="102"/>
      <c r="AG368" s="145" t="str">
        <f aca="false">IF(ISNUMBER(AD368),U368*AB368,"")</f>
        <v/>
      </c>
      <c r="AH368" s="146" t="n">
        <f aca="false">IF(ISNUMBER(AC368),AC368*U368,U368)</f>
        <v>14.1980427357827</v>
      </c>
      <c r="AI368" s="102"/>
      <c r="AJ368" s="103" t="s">
        <v>385</v>
      </c>
      <c r="AK368" s="136"/>
      <c r="AL368" s="102"/>
      <c r="AM368" s="102"/>
      <c r="AN368" s="147" t="s">
        <v>515</v>
      </c>
    </row>
    <row r="369" customFormat="false" ht="15" hidden="false" customHeight="false" outlineLevel="0" collapsed="false">
      <c r="A369" s="115" t="s">
        <v>318</v>
      </c>
      <c r="B369" s="0" t="s">
        <v>319</v>
      </c>
      <c r="C369" s="92" t="n">
        <f aca="false">C368</f>
        <v>3</v>
      </c>
      <c r="D369" s="90" t="n">
        <f aca="false">D368</f>
        <v>2</v>
      </c>
      <c r="E369" s="92" t="str">
        <f aca="false">E321</f>
        <v>PJ</v>
      </c>
      <c r="F369" s="92" t="n">
        <f aca="false">F321</f>
        <v>1</v>
      </c>
      <c r="G369" s="130" t="s">
        <v>333</v>
      </c>
      <c r="H369" s="130" t="s">
        <v>334</v>
      </c>
      <c r="I369" s="148" t="s">
        <v>335</v>
      </c>
      <c r="J369" s="131" t="n">
        <v>41852</v>
      </c>
      <c r="K369" s="108" t="s">
        <v>536</v>
      </c>
      <c r="L369" s="131" t="n">
        <v>41855</v>
      </c>
      <c r="M369" s="108" t="s">
        <v>537</v>
      </c>
      <c r="N369" s="134" t="n">
        <v>72.35</v>
      </c>
      <c r="O369" s="134" t="n">
        <v>40</v>
      </c>
      <c r="P369" s="135" t="n">
        <v>0.04875</v>
      </c>
      <c r="Q369" s="134" t="n">
        <v>486.604433846154</v>
      </c>
      <c r="R369" s="134" t="n">
        <v>21086.0899673077</v>
      </c>
      <c r="S369" s="136" t="n">
        <f aca="false">R369-Q369</f>
        <v>20599.4855334615</v>
      </c>
      <c r="T369" s="137" t="n">
        <f aca="false">((S369/1000000)*(0.473-P369))*0.8/(0.08206*296)*1000000/(O369*N369)*12</f>
        <v>1.19351452214742</v>
      </c>
      <c r="U369" s="138" t="n">
        <f aca="false">IF(N369&lt;=48,T369* 48,T369* 72)</f>
        <v>85.9330455946143</v>
      </c>
      <c r="V369" s="139" t="n">
        <v>901.370735970936</v>
      </c>
      <c r="W369" s="150" t="n">
        <f aca="false">W321</f>
        <v>-18.8575504316435</v>
      </c>
      <c r="X369" s="141" t="n">
        <v>1159</v>
      </c>
      <c r="Y369" s="142" t="n">
        <f aca="false">((V369/1000+1)*0.0112372)/((V369/1000+1)*0.0112372+1)</f>
        <v>0.0209191235003564</v>
      </c>
      <c r="Z369" s="142" t="n">
        <f aca="false">((W369/1000+1)*0.0112372)/((W369/1000+1)*0.0112372+1)</f>
        <v>0.0109050624157837</v>
      </c>
      <c r="AA369" s="142" t="n">
        <f aca="false">IF(ISNUMBER(X369),((X369/1000+1)*0.0112372)/((X369/1000+1)*0.0112372+1),"")</f>
        <v>0.0236864549961338</v>
      </c>
      <c r="AB369" s="143" t="n">
        <f aca="false">IF(ISNUMBER(AA369),(Y369-Y365)/(AA369-Y365),"")</f>
        <v>0.782955918954631</v>
      </c>
      <c r="AC369" s="143" t="n">
        <f aca="false">IF(ISNUMBER(AB369),1-AB369,"")</f>
        <v>0.217044081045369</v>
      </c>
      <c r="AD369" s="144" t="n">
        <f aca="false">IF(ISNUMBER(AB369),AB369*T369,"")</f>
        <v>0.934469259473631</v>
      </c>
      <c r="AE369" s="144" t="n">
        <f aca="false">IF(ISNUMBER(AC369),AC369*T369,T369)</f>
        <v>0.25904526267379</v>
      </c>
      <c r="AF369" s="149" t="n">
        <f aca="false">IF(ISNUMBER(AD369),AE369-AE365,"")</f>
        <v>0.0572391822710804</v>
      </c>
      <c r="AG369" s="145" t="n">
        <f aca="false">IF(ISNUMBER(AD369),U369*AB369,"")</f>
        <v>67.2817866821014</v>
      </c>
      <c r="AH369" s="146" t="n">
        <f aca="false">IF(ISNUMBER(AC369),AC369*U369,U369)</f>
        <v>18.6512589125129</v>
      </c>
      <c r="AI369" s="145" t="n">
        <f aca="false">AH369-AH365</f>
        <v>4.12122112351779</v>
      </c>
      <c r="AJ369" s="103" t="s">
        <v>387</v>
      </c>
      <c r="AK369" s="136"/>
      <c r="AL369" s="102"/>
      <c r="AM369" s="102"/>
      <c r="AN369" s="147" t="s">
        <v>516</v>
      </c>
    </row>
    <row r="370" customFormat="false" ht="15" hidden="false" customHeight="false" outlineLevel="0" collapsed="false">
      <c r="A370" s="115" t="s">
        <v>318</v>
      </c>
      <c r="B370" s="0" t="s">
        <v>319</v>
      </c>
      <c r="C370" s="92" t="n">
        <f aca="false">C369</f>
        <v>3</v>
      </c>
      <c r="D370" s="90" t="n">
        <f aca="false">D369</f>
        <v>2</v>
      </c>
      <c r="E370" s="92" t="str">
        <f aca="false">E322</f>
        <v>PJ</v>
      </c>
      <c r="F370" s="92" t="n">
        <f aca="false">F322</f>
        <v>2</v>
      </c>
      <c r="G370" s="130" t="s">
        <v>333</v>
      </c>
      <c r="H370" s="130" t="s">
        <v>334</v>
      </c>
      <c r="I370" s="148" t="s">
        <v>335</v>
      </c>
      <c r="J370" s="131" t="n">
        <v>41852</v>
      </c>
      <c r="K370" s="108" t="s">
        <v>536</v>
      </c>
      <c r="L370" s="131" t="n">
        <v>41855</v>
      </c>
      <c r="M370" s="108" t="s">
        <v>537</v>
      </c>
      <c r="N370" s="134" t="n">
        <v>72.35</v>
      </c>
      <c r="O370" s="134" t="n">
        <v>40</v>
      </c>
      <c r="P370" s="135" t="n">
        <v>0.04875</v>
      </c>
      <c r="Q370" s="134" t="n">
        <v>486.604433846154</v>
      </c>
      <c r="R370" s="134" t="n">
        <v>18002.7007673077</v>
      </c>
      <c r="S370" s="136" t="n">
        <f aca="false">R370-Q370</f>
        <v>17516.0963334615</v>
      </c>
      <c r="T370" s="137" t="n">
        <f aca="false">((S370/1000000)*(0.473-P370))*0.8/(0.08206*296)*1000000/(O370*N370)*12</f>
        <v>1.01486589610991</v>
      </c>
      <c r="U370" s="138" t="n">
        <f aca="false">IF(N370&lt;=48,T370* 48,T370* 72)</f>
        <v>73.0703445199134</v>
      </c>
      <c r="V370" s="139" t="n">
        <v>816.387997681651</v>
      </c>
      <c r="W370" s="150" t="n">
        <f aca="false">W322</f>
        <v>-18.8575504316435</v>
      </c>
      <c r="X370" s="141" t="n">
        <v>1159</v>
      </c>
      <c r="Y370" s="142" t="n">
        <f aca="false">((V370/1000+1)*0.0112372)/((V370/1000+1)*0.0112372+1)</f>
        <v>0.0200028350371278</v>
      </c>
      <c r="Z370" s="142" t="n">
        <f aca="false">((W370/1000+1)*0.0112372)/((W370/1000+1)*0.0112372+1)</f>
        <v>0.0109050624157837</v>
      </c>
      <c r="AA370" s="142" t="n">
        <f aca="false">IF(ISNUMBER(X370),((X370/1000+1)*0.0112372)/((X370/1000+1)*0.0112372+1),"")</f>
        <v>0.0236864549961338</v>
      </c>
      <c r="AB370" s="143" t="n">
        <f aca="false">IF(ISNUMBER(AA370),(Y370-Y366)/(AA370-Y366),"")</f>
        <v>0.7104937333219</v>
      </c>
      <c r="AC370" s="143" t="n">
        <f aca="false">IF(ISNUMBER(AB370),1-AB370,"")</f>
        <v>0.289506266678099</v>
      </c>
      <c r="AD370" s="144" t="n">
        <f aca="false">IF(ISNUMBER(AB370),AB370*T370,"")</f>
        <v>0.721055859348204</v>
      </c>
      <c r="AE370" s="144" t="n">
        <f aca="false">IF(ISNUMBER(AC370),AC370*T370,T370)</f>
        <v>0.293810036761703</v>
      </c>
      <c r="AF370" s="149" t="n">
        <f aca="false">IF(ISNUMBER(AD370),AE370-AE366,"")</f>
        <v>0.0690543683684264</v>
      </c>
      <c r="AG370" s="145" t="n">
        <f aca="false">IF(ISNUMBER(AD370),U370*AB370,"")</f>
        <v>51.9160218730707</v>
      </c>
      <c r="AH370" s="146" t="n">
        <f aca="false">IF(ISNUMBER(AC370),AC370*U370,U370)</f>
        <v>21.1543226468426</v>
      </c>
      <c r="AI370" s="145" t="n">
        <f aca="false">AH370-AH366</f>
        <v>4.9719145225267</v>
      </c>
      <c r="AJ370" s="103" t="s">
        <v>389</v>
      </c>
      <c r="AK370" s="136"/>
      <c r="AL370" s="102"/>
      <c r="AM370" s="102"/>
      <c r="AN370" s="147" t="s">
        <v>517</v>
      </c>
    </row>
    <row r="371" customFormat="false" ht="15" hidden="false" customHeight="false" outlineLevel="0" collapsed="false">
      <c r="A371" s="115" t="s">
        <v>318</v>
      </c>
      <c r="B371" s="0" t="s">
        <v>319</v>
      </c>
      <c r="C371" s="92" t="n">
        <f aca="false">C370</f>
        <v>3</v>
      </c>
      <c r="D371" s="90" t="n">
        <f aca="false">D370</f>
        <v>2</v>
      </c>
      <c r="E371" s="92" t="str">
        <f aca="false">E323</f>
        <v>PJ</v>
      </c>
      <c r="F371" s="92" t="n">
        <f aca="false">F323</f>
        <v>3</v>
      </c>
      <c r="G371" s="130" t="s">
        <v>333</v>
      </c>
      <c r="H371" s="130" t="s">
        <v>334</v>
      </c>
      <c r="I371" s="148" t="s">
        <v>335</v>
      </c>
      <c r="J371" s="131" t="n">
        <v>41852</v>
      </c>
      <c r="K371" s="108" t="s">
        <v>536</v>
      </c>
      <c r="L371" s="131" t="n">
        <v>41855</v>
      </c>
      <c r="M371" s="108" t="s">
        <v>537</v>
      </c>
      <c r="N371" s="134" t="n">
        <v>72.35</v>
      </c>
      <c r="O371" s="134" t="n">
        <v>40</v>
      </c>
      <c r="P371" s="135" t="n">
        <v>0.04875</v>
      </c>
      <c r="Q371" s="134" t="n">
        <v>486.604433846154</v>
      </c>
      <c r="R371" s="134" t="n">
        <v>14427.7567673077</v>
      </c>
      <c r="S371" s="136" t="n">
        <f aca="false">R371-Q371</f>
        <v>13941.1523334615</v>
      </c>
      <c r="T371" s="137" t="n">
        <f aca="false">((S371/1000000)*(0.473-P371))*0.8/(0.08206*296)*1000000/(O371*N371)*12</f>
        <v>0.807737054327285</v>
      </c>
      <c r="U371" s="138" t="n">
        <f aca="false">IF(N371&lt;=48,T371* 48,T371* 72)</f>
        <v>58.1570679115645</v>
      </c>
      <c r="V371" s="139" t="n">
        <v>796.019359698917</v>
      </c>
      <c r="W371" s="150" t="n">
        <f aca="false">W323</f>
        <v>-18.8575504316435</v>
      </c>
      <c r="X371" s="141" t="n">
        <v>1159</v>
      </c>
      <c r="Y371" s="142" t="n">
        <f aca="false">((V371/1000+1)*0.0112372)/((V371/1000+1)*0.0112372+1)</f>
        <v>0.019782964435247</v>
      </c>
      <c r="Z371" s="142" t="n">
        <f aca="false">((W371/1000+1)*0.0112372)/((W371/1000+1)*0.0112372+1)</f>
        <v>0.0109050624157837</v>
      </c>
      <c r="AA371" s="142" t="n">
        <f aca="false">IF(ISNUMBER(X371),((X371/1000+1)*0.0112372)/((X371/1000+1)*0.0112372+1),"")</f>
        <v>0.0236864549961338</v>
      </c>
      <c r="AB371" s="143" t="n">
        <f aca="false">IF(ISNUMBER(AA371),(Y371-Y367)/(AA371-Y367),"")</f>
        <v>0.692827494290591</v>
      </c>
      <c r="AC371" s="143" t="n">
        <f aca="false">IF(ISNUMBER(AB371),1-AB371,"")</f>
        <v>0.307172505709409</v>
      </c>
      <c r="AD371" s="144" t="n">
        <f aca="false">IF(ISNUMBER(AB371),AB371*T371,"")</f>
        <v>0.559622439395236</v>
      </c>
      <c r="AE371" s="144" t="n">
        <f aca="false">IF(ISNUMBER(AC371),AC371*T371,T371)</f>
        <v>0.248114614932049</v>
      </c>
      <c r="AF371" s="149" t="n">
        <f aca="false">IF(ISNUMBER(AD371),AE371-AE367,"")</f>
        <v>0.0530402218872749</v>
      </c>
      <c r="AG371" s="145" t="n">
        <f aca="false">IF(ISNUMBER(AD371),U371*AB371,"")</f>
        <v>40.292815636457</v>
      </c>
      <c r="AH371" s="146" t="n">
        <f aca="false">IF(ISNUMBER(AC371),AC371*U371,U371)</f>
        <v>17.8642522751075</v>
      </c>
      <c r="AI371" s="145" t="n">
        <f aca="false">AH371-AH367</f>
        <v>3.81889597588379</v>
      </c>
      <c r="AJ371" s="103" t="s">
        <v>391</v>
      </c>
      <c r="AK371" s="136"/>
      <c r="AL371" s="102"/>
      <c r="AM371" s="102"/>
      <c r="AN371" s="147" t="s">
        <v>518</v>
      </c>
    </row>
    <row r="372" customFormat="false" ht="15" hidden="false" customHeight="false" outlineLevel="0" collapsed="false">
      <c r="A372" s="115" t="s">
        <v>318</v>
      </c>
      <c r="B372" s="0" t="s">
        <v>319</v>
      </c>
      <c r="C372" s="92" t="n">
        <f aca="false">C371</f>
        <v>3</v>
      </c>
      <c r="D372" s="90" t="n">
        <f aca="false">D371</f>
        <v>2</v>
      </c>
      <c r="E372" s="92" t="str">
        <f aca="false">E324</f>
        <v>PJ</v>
      </c>
      <c r="F372" s="92" t="n">
        <f aca="false">F324</f>
        <v>4</v>
      </c>
      <c r="G372" s="130" t="s">
        <v>333</v>
      </c>
      <c r="H372" s="130" t="s">
        <v>334</v>
      </c>
      <c r="I372" s="148" t="s">
        <v>335</v>
      </c>
      <c r="J372" s="131" t="n">
        <v>41852</v>
      </c>
      <c r="K372" s="108" t="s">
        <v>536</v>
      </c>
      <c r="L372" s="131" t="n">
        <v>41855</v>
      </c>
      <c r="M372" s="108" t="s">
        <v>537</v>
      </c>
      <c r="N372" s="134" t="n">
        <v>72.35</v>
      </c>
      <c r="O372" s="134" t="n">
        <v>40</v>
      </c>
      <c r="P372" s="135" t="n">
        <v>0.04875</v>
      </c>
      <c r="Q372" s="134" t="n">
        <v>486.604433846154</v>
      </c>
      <c r="R372" s="134" t="n">
        <v>18835.6130673077</v>
      </c>
      <c r="S372" s="136" t="n">
        <f aca="false">R372-Q372</f>
        <v>18349.0086334615</v>
      </c>
      <c r="T372" s="137" t="n">
        <f aca="false">((S372/1000000)*(0.473-P372))*0.8/(0.08206*296)*1000000/(O372*N372)*12</f>
        <v>1.06312403945579</v>
      </c>
      <c r="U372" s="138" t="n">
        <f aca="false">IF(N372&lt;=48,T372* 48,T372* 72)</f>
        <v>76.5449308408169</v>
      </c>
      <c r="V372" s="139" t="n">
        <v>889.242792670933</v>
      </c>
      <c r="W372" s="150" t="n">
        <f aca="false">W324</f>
        <v>-18.8575504316435</v>
      </c>
      <c r="X372" s="141" t="n">
        <v>1159</v>
      </c>
      <c r="Y372" s="142" t="n">
        <f aca="false">((V372/1000+1)*0.0112372)/((V372/1000+1)*0.0112372+1)</f>
        <v>0.0207884641912209</v>
      </c>
      <c r="Z372" s="142" t="n">
        <f aca="false">((W372/1000+1)*0.0112372)/((W372/1000+1)*0.0112372+1)</f>
        <v>0.0109050624157837</v>
      </c>
      <c r="AA372" s="142" t="n">
        <f aca="false">IF(ISNUMBER(X372),((X372/1000+1)*0.0112372)/((X372/1000+1)*0.0112372+1),"")</f>
        <v>0.0236864549961338</v>
      </c>
      <c r="AB372" s="143" t="n">
        <f aca="false">IF(ISNUMBER(AA372),(Y372-Y368)/(AA372-Y368),"")</f>
        <v>0.773495278096485</v>
      </c>
      <c r="AC372" s="143" t="n">
        <f aca="false">IF(ISNUMBER(AB372),1-AB372,"")</f>
        <v>0.226504721903515</v>
      </c>
      <c r="AD372" s="144" t="n">
        <f aca="false">IF(ISNUMBER(AB372),AB372*T372,"")</f>
        <v>0.822321424549915</v>
      </c>
      <c r="AE372" s="144" t="n">
        <f aca="false">IF(ISNUMBER(AC372),AC372*T372,T372)</f>
        <v>0.240802614905875</v>
      </c>
      <c r="AF372" s="149" t="n">
        <f aca="false">IF(ISNUMBER(AD372),AE372-AE368,"")</f>
        <v>0.0436075769088926</v>
      </c>
      <c r="AG372" s="145" t="n">
        <f aca="false">IF(ISNUMBER(AD372),U372*AB372,"")</f>
        <v>59.2071425675939</v>
      </c>
      <c r="AH372" s="146" t="n">
        <f aca="false">IF(ISNUMBER(AC372),AC372*U372,U372)</f>
        <v>17.337788273223</v>
      </c>
      <c r="AI372" s="145" t="n">
        <f aca="false">AH372-AH368</f>
        <v>3.13974553744027</v>
      </c>
      <c r="AJ372" s="103" t="s">
        <v>393</v>
      </c>
      <c r="AK372" s="136"/>
      <c r="AL372" s="102"/>
      <c r="AM372" s="102"/>
      <c r="AN372" s="147" t="s">
        <v>519</v>
      </c>
    </row>
    <row r="373" customFormat="false" ht="15" hidden="false" customHeight="false" outlineLevel="0" collapsed="false">
      <c r="A373" s="115" t="s">
        <v>318</v>
      </c>
      <c r="B373" s="0" t="s">
        <v>319</v>
      </c>
      <c r="C373" s="92" t="n">
        <f aca="false">C372</f>
        <v>3</v>
      </c>
      <c r="D373" s="90" t="n">
        <f aca="false">D372</f>
        <v>2</v>
      </c>
      <c r="E373" s="92" t="str">
        <f aca="false">E325</f>
        <v>PJ</v>
      </c>
      <c r="F373" s="92" t="n">
        <f aca="false">F325</f>
        <v>1</v>
      </c>
      <c r="G373" s="130" t="s">
        <v>344</v>
      </c>
      <c r="H373" s="130" t="s">
        <v>334</v>
      </c>
      <c r="I373" s="130" t="n">
        <v>10</v>
      </c>
      <c r="J373" s="131" t="n">
        <v>41852</v>
      </c>
      <c r="K373" s="108" t="s">
        <v>536</v>
      </c>
      <c r="L373" s="131" t="n">
        <v>41855</v>
      </c>
      <c r="M373" s="108" t="s">
        <v>537</v>
      </c>
      <c r="N373" s="134" t="n">
        <v>72.35</v>
      </c>
      <c r="O373" s="134" t="n">
        <v>40</v>
      </c>
      <c r="P373" s="135" t="n">
        <v>0.04875</v>
      </c>
      <c r="Q373" s="134" t="n">
        <v>486.604433846154</v>
      </c>
      <c r="R373" s="134" t="n">
        <v>13290.7259673077</v>
      </c>
      <c r="S373" s="136" t="n">
        <f aca="false">R373-Q373</f>
        <v>12804.1215334615</v>
      </c>
      <c r="T373" s="137" t="n">
        <f aca="false">((S373/1000000)*(0.473-P373))*0.8/(0.08206*296)*1000000/(O373*N373)*12</f>
        <v>0.741858575482534</v>
      </c>
      <c r="U373" s="138" t="n">
        <f aca="false">IF(N373&lt;=48,T373* 48,T373* 72)</f>
        <v>53.4138174347424</v>
      </c>
      <c r="V373" s="139" t="n">
        <v>868.656690441045</v>
      </c>
      <c r="W373" s="150" t="n">
        <f aca="false">W325</f>
        <v>-18.8575504316435</v>
      </c>
      <c r="X373" s="141" t="n">
        <v>1159</v>
      </c>
      <c r="Y373" s="142" t="n">
        <f aca="false">((V373/1000+1)*0.0112372)/((V373/1000+1)*0.0112372+1)</f>
        <v>0.0205666018120241</v>
      </c>
      <c r="Z373" s="142" t="n">
        <f aca="false">((W373/1000+1)*0.0112372)/((W373/1000+1)*0.0112372+1)</f>
        <v>0.0109050624157837</v>
      </c>
      <c r="AA373" s="142" t="n">
        <f aca="false">IF(ISNUMBER(X373),((X373/1000+1)*0.0112372)/((X373/1000+1)*0.0112372+1),"")</f>
        <v>0.0236864549961338</v>
      </c>
      <c r="AB373" s="143" t="n">
        <f aca="false">IF(ISNUMBER(AA373),(Y373-Y365)/(AA373-Y365),"")</f>
        <v>0.75530735353723</v>
      </c>
      <c r="AC373" s="143" t="n">
        <f aca="false">IF(ISNUMBER(AB373),1-AB373,"")</f>
        <v>0.24469264646277</v>
      </c>
      <c r="AD373" s="144" t="n">
        <f aca="false">IF(ISNUMBER(AB373),AB373*T373,"")</f>
        <v>0.560331237346612</v>
      </c>
      <c r="AE373" s="144" t="n">
        <f aca="false">IF(ISNUMBER(AC373),AC373*T373,T373)</f>
        <v>0.181527338135922</v>
      </c>
      <c r="AF373" s="149" t="n">
        <f aca="false">IF(ISNUMBER(AD373),AE373-AE365,"")</f>
        <v>-0.0202787422667873</v>
      </c>
      <c r="AG373" s="145" t="n">
        <f aca="false">IF(ISNUMBER(AD373),U373*AB373,"")</f>
        <v>40.343849088956</v>
      </c>
      <c r="AH373" s="146" t="n">
        <f aca="false">IF(ISNUMBER(AC373),AC373*U373,U373)</f>
        <v>13.0699683457864</v>
      </c>
      <c r="AI373" s="145" t="n">
        <f aca="false">AH373-AH365</f>
        <v>-1.46006944320868</v>
      </c>
      <c r="AJ373" s="103" t="s">
        <v>395</v>
      </c>
      <c r="AK373" s="136"/>
      <c r="AL373" s="102"/>
      <c r="AM373" s="102"/>
      <c r="AN373" s="147" t="s">
        <v>520</v>
      </c>
    </row>
    <row r="374" customFormat="false" ht="15" hidden="false" customHeight="false" outlineLevel="0" collapsed="false">
      <c r="A374" s="115" t="s">
        <v>318</v>
      </c>
      <c r="B374" s="0" t="s">
        <v>319</v>
      </c>
      <c r="C374" s="92" t="n">
        <f aca="false">C373</f>
        <v>3</v>
      </c>
      <c r="D374" s="90" t="n">
        <f aca="false">D373</f>
        <v>2</v>
      </c>
      <c r="E374" s="92" t="str">
        <f aca="false">E326</f>
        <v>PJ</v>
      </c>
      <c r="F374" s="92" t="n">
        <f aca="false">F326</f>
        <v>2</v>
      </c>
      <c r="G374" s="130" t="s">
        <v>344</v>
      </c>
      <c r="H374" s="130" t="s">
        <v>334</v>
      </c>
      <c r="I374" s="130" t="n">
        <v>10</v>
      </c>
      <c r="J374" s="131" t="n">
        <v>41852</v>
      </c>
      <c r="K374" s="108" t="s">
        <v>536</v>
      </c>
      <c r="L374" s="131" t="n">
        <v>41855</v>
      </c>
      <c r="M374" s="108" t="s">
        <v>537</v>
      </c>
      <c r="N374" s="134" t="n">
        <v>72.35</v>
      </c>
      <c r="O374" s="134" t="n">
        <v>40</v>
      </c>
      <c r="P374" s="135" t="n">
        <v>0.04875</v>
      </c>
      <c r="Q374" s="134" t="n">
        <v>486.604433846154</v>
      </c>
      <c r="R374" s="134" t="n">
        <v>12217.0014673077</v>
      </c>
      <c r="S374" s="136" t="n">
        <f aca="false">R374-Q374</f>
        <v>11730.3970334615</v>
      </c>
      <c r="T374" s="137" t="n">
        <f aca="false">((S374/1000000)*(0.473-P374))*0.8/(0.08206*296)*1000000/(O374*N374)*12</f>
        <v>0.679648003211017</v>
      </c>
      <c r="U374" s="138" t="n">
        <f aca="false">IF(N374&lt;=48,T374* 48,T374* 72)</f>
        <v>48.9346562311932</v>
      </c>
      <c r="V374" s="139" t="n">
        <v>821.739894805469</v>
      </c>
      <c r="W374" s="150" t="n">
        <f aca="false">W326</f>
        <v>-18.8575504316435</v>
      </c>
      <c r="X374" s="141" t="n">
        <v>1159</v>
      </c>
      <c r="Y374" s="142" t="n">
        <f aca="false">((V374/1000+1)*0.0112372)/((V374/1000+1)*0.0112372+1)</f>
        <v>0.0200605900799791</v>
      </c>
      <c r="Z374" s="142" t="n">
        <f aca="false">((W374/1000+1)*0.0112372)/((W374/1000+1)*0.0112372+1)</f>
        <v>0.0109050624157837</v>
      </c>
      <c r="AA374" s="142" t="n">
        <f aca="false">IF(ISNUMBER(X374),((X374/1000+1)*0.0112372)/((X374/1000+1)*0.0112372+1),"")</f>
        <v>0.0236864549961338</v>
      </c>
      <c r="AB374" s="143" t="n">
        <f aca="false">IF(ISNUMBER(AA374),(Y374-Y366)/(AA374-Y366),"")</f>
        <v>0.715032867929641</v>
      </c>
      <c r="AC374" s="143" t="n">
        <f aca="false">IF(ISNUMBER(AB374),1-AB374,"")</f>
        <v>0.284967132070359</v>
      </c>
      <c r="AD374" s="144" t="n">
        <f aca="false">IF(ISNUMBER(AB374),AB374*T374,"")</f>
        <v>0.485970660918627</v>
      </c>
      <c r="AE374" s="144" t="n">
        <f aca="false">IF(ISNUMBER(AC374),AC374*T374,T374)</f>
        <v>0.19367734229239</v>
      </c>
      <c r="AF374" s="149" t="n">
        <f aca="false">IF(ISNUMBER(AD374),AE374-AE366,"")</f>
        <v>-0.0310783261008872</v>
      </c>
      <c r="AG374" s="145" t="n">
        <f aca="false">IF(ISNUMBER(AD374),U374*AB374,"")</f>
        <v>34.9898875861412</v>
      </c>
      <c r="AH374" s="146" t="n">
        <f aca="false">IF(ISNUMBER(AC374),AC374*U374,U374)</f>
        <v>13.9447686450521</v>
      </c>
      <c r="AI374" s="145" t="n">
        <f aca="false">AH374-AH366</f>
        <v>-2.23763947926388</v>
      </c>
      <c r="AJ374" s="103" t="s">
        <v>397</v>
      </c>
      <c r="AK374" s="136"/>
      <c r="AL374" s="102"/>
      <c r="AM374" s="102"/>
      <c r="AN374" s="147" t="s">
        <v>521</v>
      </c>
    </row>
    <row r="375" customFormat="false" ht="15" hidden="false" customHeight="false" outlineLevel="0" collapsed="false">
      <c r="A375" s="115" t="s">
        <v>318</v>
      </c>
      <c r="B375" s="0" t="s">
        <v>319</v>
      </c>
      <c r="C375" s="92" t="n">
        <f aca="false">C374</f>
        <v>3</v>
      </c>
      <c r="D375" s="90" t="n">
        <f aca="false">D374</f>
        <v>2</v>
      </c>
      <c r="E375" s="92" t="str">
        <f aca="false">E327</f>
        <v>PJ</v>
      </c>
      <c r="F375" s="92" t="n">
        <f aca="false">F327</f>
        <v>3</v>
      </c>
      <c r="G375" s="130" t="s">
        <v>344</v>
      </c>
      <c r="H375" s="130" t="s">
        <v>334</v>
      </c>
      <c r="I375" s="130" t="n">
        <v>10</v>
      </c>
      <c r="J375" s="131" t="n">
        <v>41852</v>
      </c>
      <c r="K375" s="108" t="s">
        <v>536</v>
      </c>
      <c r="L375" s="131" t="n">
        <v>41855</v>
      </c>
      <c r="M375" s="108" t="s">
        <v>537</v>
      </c>
      <c r="N375" s="134" t="n">
        <v>72.35</v>
      </c>
      <c r="O375" s="134" t="n">
        <v>40</v>
      </c>
      <c r="P375" s="135" t="n">
        <v>0.04875</v>
      </c>
      <c r="Q375" s="134" t="n">
        <v>486.604433846154</v>
      </c>
      <c r="R375" s="134" t="n">
        <v>14015.6451673077</v>
      </c>
      <c r="S375" s="136" t="n">
        <f aca="false">R375-Q375</f>
        <v>13529.0407334615</v>
      </c>
      <c r="T375" s="137" t="n">
        <f aca="false">((S375/1000000)*(0.473-P375))*0.8/(0.08206*296)*1000000/(O375*N375)*12</f>
        <v>0.783859701732899</v>
      </c>
      <c r="U375" s="138" t="n">
        <f aca="false">IF(N375&lt;=48,T375* 48,T375* 72)</f>
        <v>56.4378985247687</v>
      </c>
      <c r="V375" s="139" t="n">
        <v>876.32895146639</v>
      </c>
      <c r="W375" s="150" t="n">
        <f aca="false">W327</f>
        <v>-18.8575504316435</v>
      </c>
      <c r="X375" s="141" t="n">
        <v>1159</v>
      </c>
      <c r="Y375" s="142" t="n">
        <f aca="false">((V375/1000+1)*0.0112372)/((V375/1000+1)*0.0112372+1)</f>
        <v>0.0206492997399115</v>
      </c>
      <c r="Z375" s="142" t="n">
        <f aca="false">((W375/1000+1)*0.0112372)/((W375/1000+1)*0.0112372+1)</f>
        <v>0.0109050624157837</v>
      </c>
      <c r="AA375" s="142" t="n">
        <f aca="false">IF(ISNUMBER(X375),((X375/1000+1)*0.0112372)/((X375/1000+1)*0.0112372+1),"")</f>
        <v>0.0236864549961338</v>
      </c>
      <c r="AB375" s="143" t="n">
        <f aca="false">IF(ISNUMBER(AA375),(Y375-Y367)/(AA375-Y367),"")</f>
        <v>0.761000936026255</v>
      </c>
      <c r="AC375" s="143" t="n">
        <f aca="false">IF(ISNUMBER(AB375),1-AB375,"")</f>
        <v>0.238999063973745</v>
      </c>
      <c r="AD375" s="144" t="n">
        <f aca="false">IF(ISNUMBER(AB375),AB375*T375,"")</f>
        <v>0.596517966731997</v>
      </c>
      <c r="AE375" s="144" t="n">
        <f aca="false">IF(ISNUMBER(AC375),AC375*T375,T375)</f>
        <v>0.187341735000902</v>
      </c>
      <c r="AF375" s="149" t="n">
        <f aca="false">IF(ISNUMBER(AD375),AE375-AE367,"")</f>
        <v>-0.00773265804387191</v>
      </c>
      <c r="AG375" s="145" t="n">
        <f aca="false">IF(ISNUMBER(AD375),U375*AB375,"")</f>
        <v>42.9492936047038</v>
      </c>
      <c r="AH375" s="146" t="n">
        <f aca="false">IF(ISNUMBER(AC375),AC375*U375,U375)</f>
        <v>13.488604920065</v>
      </c>
      <c r="AI375" s="145" t="n">
        <f aca="false">AH375-AH367</f>
        <v>-0.556751379158778</v>
      </c>
      <c r="AJ375" s="103" t="s">
        <v>399</v>
      </c>
      <c r="AK375" s="136"/>
      <c r="AL375" s="102"/>
      <c r="AM375" s="102"/>
      <c r="AN375" s="147" t="s">
        <v>522</v>
      </c>
    </row>
    <row r="376" customFormat="false" ht="15" hidden="false" customHeight="false" outlineLevel="0" collapsed="false">
      <c r="A376" s="115" t="s">
        <v>318</v>
      </c>
      <c r="B376" s="0" t="s">
        <v>319</v>
      </c>
      <c r="C376" s="92" t="n">
        <f aca="false">C375</f>
        <v>3</v>
      </c>
      <c r="D376" s="90" t="n">
        <f aca="false">D375</f>
        <v>2</v>
      </c>
      <c r="E376" s="92" t="str">
        <f aca="false">E328</f>
        <v>PJ</v>
      </c>
      <c r="F376" s="92" t="n">
        <f aca="false">F328</f>
        <v>4</v>
      </c>
      <c r="G376" s="130" t="s">
        <v>344</v>
      </c>
      <c r="H376" s="130" t="s">
        <v>334</v>
      </c>
      <c r="I376" s="130" t="n">
        <v>10</v>
      </c>
      <c r="J376" s="131" t="n">
        <v>41852</v>
      </c>
      <c r="K376" s="108" t="s">
        <v>536</v>
      </c>
      <c r="L376" s="131" t="n">
        <v>41855</v>
      </c>
      <c r="M376" s="108" t="s">
        <v>537</v>
      </c>
      <c r="N376" s="134" t="n">
        <v>72.35</v>
      </c>
      <c r="O376" s="134" t="n">
        <v>40</v>
      </c>
      <c r="P376" s="135" t="n">
        <v>0.04875</v>
      </c>
      <c r="Q376" s="134" t="n">
        <v>486.604433846154</v>
      </c>
      <c r="R376" s="134" t="n">
        <v>13870.4130673077</v>
      </c>
      <c r="S376" s="136" t="n">
        <f aca="false">R376-Q376</f>
        <v>13383.8086334615</v>
      </c>
      <c r="T376" s="137" t="n">
        <f aca="false">((S376/1000000)*(0.473-P376))*0.8/(0.08206*296)*1000000/(O376*N376)*12</f>
        <v>0.77544509253548</v>
      </c>
      <c r="U376" s="138" t="n">
        <f aca="false">IF(N376&lt;=48,T376* 48,T376* 72)</f>
        <v>55.8320466625546</v>
      </c>
      <c r="V376" s="139" t="n">
        <v>880.656241826346</v>
      </c>
      <c r="W376" s="150" t="n">
        <f aca="false">W328</f>
        <v>-18.8575504316435</v>
      </c>
      <c r="X376" s="141" t="n">
        <v>1159</v>
      </c>
      <c r="Y376" s="142" t="n">
        <f aca="false">((V376/1000+1)*0.0112372)/((V376/1000+1)*0.0112372+1)</f>
        <v>0.0206959366686558</v>
      </c>
      <c r="Z376" s="142" t="n">
        <f aca="false">((W376/1000+1)*0.0112372)/((W376/1000+1)*0.0112372+1)</f>
        <v>0.0109050624157837</v>
      </c>
      <c r="AA376" s="142" t="n">
        <f aca="false">IF(ISNUMBER(X376),((X376/1000+1)*0.0112372)/((X376/1000+1)*0.0112372+1),"")</f>
        <v>0.0236864549961338</v>
      </c>
      <c r="AB376" s="143" t="n">
        <f aca="false">IF(ISNUMBER(AA376),(Y376-Y368)/(AA376-Y368),"")</f>
        <v>0.766263398432995</v>
      </c>
      <c r="AC376" s="143" t="n">
        <f aca="false">IF(ISNUMBER(AB376),1-AB376,"")</f>
        <v>0.233736601567005</v>
      </c>
      <c r="AD376" s="144" t="n">
        <f aca="false">IF(ISNUMBER(AB376),AB376*T376,"")</f>
        <v>0.594195191904425</v>
      </c>
      <c r="AE376" s="144" t="n">
        <f aca="false">IF(ISNUMBER(AC376),AC376*T376,T376)</f>
        <v>0.181249900631055</v>
      </c>
      <c r="AF376" s="149" t="n">
        <f aca="false">IF(ISNUMBER(AD376),AE376-AE368,"")</f>
        <v>-0.015945137365927</v>
      </c>
      <c r="AG376" s="145" t="n">
        <f aca="false">IF(ISNUMBER(AD376),U376*AB376,"")</f>
        <v>42.7820538171186</v>
      </c>
      <c r="AH376" s="146" t="n">
        <f aca="false">IF(ISNUMBER(AC376),AC376*U376,U376)</f>
        <v>13.049992845436</v>
      </c>
      <c r="AI376" s="145" t="n">
        <f aca="false">AH376-AH368</f>
        <v>-1.14804989034675</v>
      </c>
      <c r="AJ376" s="103" t="s">
        <v>401</v>
      </c>
      <c r="AK376" s="136"/>
      <c r="AL376" s="102"/>
      <c r="AM376" s="102"/>
      <c r="AN376" s="147" t="s">
        <v>523</v>
      </c>
    </row>
    <row r="377" customFormat="false" ht="15" hidden="false" customHeight="false" outlineLevel="0" collapsed="false">
      <c r="A377" s="115" t="s">
        <v>318</v>
      </c>
      <c r="B377" s="0" t="s">
        <v>319</v>
      </c>
      <c r="C377" s="92" t="n">
        <f aca="false">C376</f>
        <v>3</v>
      </c>
      <c r="D377" s="90" t="n">
        <f aca="false">D376</f>
        <v>2</v>
      </c>
      <c r="E377" s="92" t="str">
        <f aca="false">E329</f>
        <v>PP</v>
      </c>
      <c r="F377" s="92" t="n">
        <f aca="false">F329</f>
        <v>1</v>
      </c>
      <c r="G377" s="130" t="s">
        <v>321</v>
      </c>
      <c r="H377" s="130" t="s">
        <v>322</v>
      </c>
      <c r="I377" s="130" t="s">
        <v>322</v>
      </c>
      <c r="J377" s="131" t="n">
        <v>41852</v>
      </c>
      <c r="K377" s="108" t="s">
        <v>536</v>
      </c>
      <c r="L377" s="131" t="n">
        <v>41855</v>
      </c>
      <c r="M377" s="108" t="s">
        <v>537</v>
      </c>
      <c r="N377" s="134" t="n">
        <v>72.35</v>
      </c>
      <c r="O377" s="134" t="n">
        <v>40</v>
      </c>
      <c r="P377" s="135" t="n">
        <v>0.0481666666666667</v>
      </c>
      <c r="Q377" s="134" t="n">
        <v>486.604433846154</v>
      </c>
      <c r="R377" s="134" t="n">
        <v>7149.27008730769</v>
      </c>
      <c r="S377" s="136" t="n">
        <f aca="false">R377-Q377</f>
        <v>6662.66565346154</v>
      </c>
      <c r="T377" s="137" t="n">
        <f aca="false">((S377/1000000)*(0.473-P377))*0.8/(0.08206*296)*1000000/(O377*N377)*12</f>
        <v>0.386559265726895</v>
      </c>
      <c r="U377" s="138" t="n">
        <f aca="false">IF(N377&lt;=48,T377* 48,T377* 72)</f>
        <v>27.8322671323364</v>
      </c>
      <c r="V377" s="139" t="n">
        <v>-22.6936414173508</v>
      </c>
      <c r="W377" s="150" t="n">
        <f aca="false">W329</f>
        <v>-20.5015371074412</v>
      </c>
      <c r="X377" s="141" t="s">
        <v>106</v>
      </c>
      <c r="Y377" s="142" t="n">
        <f aca="false">((V377/1000+1)*0.0112372)/((V377/1000+1)*0.0112372+1)</f>
        <v>0.0108628887370568</v>
      </c>
      <c r="Z377" s="142" t="n">
        <f aca="false">((W377/1000+1)*0.0112372)/((W377/1000+1)*0.0112372+1)</f>
        <v>0.0108869889975928</v>
      </c>
      <c r="AA377" s="142" t="str">
        <f aca="false">IF(ISNUMBER(X377),((X377/1000+1)*0.0112372)/((X377/1000+1)*0.0112372+1),"")</f>
        <v/>
      </c>
      <c r="AB377" s="143" t="str">
        <f aca="false">IF(ISNUMBER(AA377),(Y377-Z377)/(AA377-Z377),"")</f>
        <v/>
      </c>
      <c r="AC377" s="143" t="str">
        <f aca="false">IF(ISNUMBER(AB377),1-AB377,"")</f>
        <v/>
      </c>
      <c r="AD377" s="144" t="str">
        <f aca="false">IF(ISNUMBER(AB377),AB377*T377,"")</f>
        <v/>
      </c>
      <c r="AE377" s="144" t="n">
        <f aca="false">IF(ISNUMBER(AC377),AC377*T377,T377)</f>
        <v>0.386559265726895</v>
      </c>
      <c r="AF377" s="102"/>
      <c r="AG377" s="145" t="str">
        <f aca="false">IF(ISNUMBER(AD377),U377*AB377,"")</f>
        <v/>
      </c>
      <c r="AH377" s="146" t="n">
        <f aca="false">IF(ISNUMBER(AC377),AC377*U377,U377)</f>
        <v>27.8322671323364</v>
      </c>
      <c r="AI377" s="102"/>
      <c r="AJ377" s="103" t="s">
        <v>404</v>
      </c>
      <c r="AK377" s="136"/>
      <c r="AL377" s="102"/>
      <c r="AM377" s="102"/>
      <c r="AN377" s="147" t="s">
        <v>524</v>
      </c>
    </row>
    <row r="378" customFormat="false" ht="15" hidden="false" customHeight="false" outlineLevel="0" collapsed="false">
      <c r="A378" s="115" t="s">
        <v>318</v>
      </c>
      <c r="B378" s="0" t="s">
        <v>319</v>
      </c>
      <c r="C378" s="92" t="n">
        <f aca="false">C377</f>
        <v>3</v>
      </c>
      <c r="D378" s="90" t="n">
        <f aca="false">D377</f>
        <v>2</v>
      </c>
      <c r="E378" s="92" t="str">
        <f aca="false">E330</f>
        <v>PP</v>
      </c>
      <c r="F378" s="92" t="n">
        <f aca="false">F330</f>
        <v>2</v>
      </c>
      <c r="G378" s="130" t="s">
        <v>321</v>
      </c>
      <c r="H378" s="130" t="s">
        <v>322</v>
      </c>
      <c r="I378" s="130" t="s">
        <v>322</v>
      </c>
      <c r="J378" s="131" t="n">
        <v>41852</v>
      </c>
      <c r="K378" s="108" t="s">
        <v>536</v>
      </c>
      <c r="L378" s="131" t="n">
        <v>41855</v>
      </c>
      <c r="M378" s="108" t="s">
        <v>537</v>
      </c>
      <c r="N378" s="134" t="n">
        <v>72.35</v>
      </c>
      <c r="O378" s="134" t="n">
        <v>40</v>
      </c>
      <c r="P378" s="135" t="n">
        <v>0.0481666666666667</v>
      </c>
      <c r="Q378" s="134" t="n">
        <v>486.604433846154</v>
      </c>
      <c r="R378" s="134" t="n">
        <v>6782.71419730769</v>
      </c>
      <c r="S378" s="136" t="n">
        <f aca="false">R378-Q378</f>
        <v>6296.10976346154</v>
      </c>
      <c r="T378" s="137" t="n">
        <f aca="false">((S378/1000000)*(0.473-P378))*0.8/(0.08206*296)*1000000/(O378*N378)*12</f>
        <v>0.365292165881857</v>
      </c>
      <c r="U378" s="138" t="n">
        <f aca="false">IF(N378&lt;=48,T378* 48,T378* 72)</f>
        <v>26.3010359434937</v>
      </c>
      <c r="V378" s="139" t="n">
        <v>-21.6314619816312</v>
      </c>
      <c r="W378" s="150" t="n">
        <f aca="false">W330</f>
        <v>-20.5015371074412</v>
      </c>
      <c r="X378" s="141" t="s">
        <v>106</v>
      </c>
      <c r="Y378" s="142" t="n">
        <f aca="false">((V378/1000+1)*0.0112372)/((V378/1000+1)*0.0112372+1)</f>
        <v>0.010874566613205</v>
      </c>
      <c r="Z378" s="142" t="n">
        <f aca="false">((W378/1000+1)*0.0112372)/((W378/1000+1)*0.0112372+1)</f>
        <v>0.0108869889975928</v>
      </c>
      <c r="AA378" s="142" t="str">
        <f aca="false">IF(ISNUMBER(X378),((X378/1000+1)*0.0112372)/((X378/1000+1)*0.0112372+1),"")</f>
        <v/>
      </c>
      <c r="AB378" s="143" t="str">
        <f aca="false">IF(ISNUMBER(AA378),(Y378-Z378)/(AA378-Z378),"")</f>
        <v/>
      </c>
      <c r="AC378" s="143" t="str">
        <f aca="false">IF(ISNUMBER(AB378),1-AB378,"")</f>
        <v/>
      </c>
      <c r="AD378" s="144" t="str">
        <f aca="false">IF(ISNUMBER(AB378),AB378*T378,"")</f>
        <v/>
      </c>
      <c r="AE378" s="144" t="n">
        <f aca="false">IF(ISNUMBER(AC378),AC378*T378,T378)</f>
        <v>0.365292165881857</v>
      </c>
      <c r="AF378" s="102"/>
      <c r="AG378" s="145" t="str">
        <f aca="false">IF(ISNUMBER(AD378),U378*AB378,"")</f>
        <v/>
      </c>
      <c r="AH378" s="146" t="n">
        <f aca="false">IF(ISNUMBER(AC378),AC378*U378,U378)</f>
        <v>26.3010359434937</v>
      </c>
      <c r="AI378" s="102"/>
      <c r="AJ378" s="103" t="s">
        <v>406</v>
      </c>
      <c r="AK378" s="136"/>
      <c r="AL378" s="102"/>
      <c r="AM378" s="102"/>
      <c r="AN378" s="147" t="s">
        <v>525</v>
      </c>
    </row>
    <row r="379" customFormat="false" ht="15" hidden="false" customHeight="false" outlineLevel="0" collapsed="false">
      <c r="A379" s="115" t="s">
        <v>318</v>
      </c>
      <c r="B379" s="0" t="s">
        <v>319</v>
      </c>
      <c r="C379" s="92" t="n">
        <f aca="false">C378</f>
        <v>3</v>
      </c>
      <c r="D379" s="90" t="n">
        <f aca="false">D378</f>
        <v>2</v>
      </c>
      <c r="E379" s="92" t="str">
        <f aca="false">E331</f>
        <v>PP</v>
      </c>
      <c r="F379" s="92" t="n">
        <f aca="false">F331</f>
        <v>3</v>
      </c>
      <c r="G379" s="130" t="s">
        <v>321</v>
      </c>
      <c r="H379" s="130" t="s">
        <v>322</v>
      </c>
      <c r="I379" s="130" t="s">
        <v>322</v>
      </c>
      <c r="J379" s="131" t="n">
        <v>41852</v>
      </c>
      <c r="K379" s="108" t="s">
        <v>536</v>
      </c>
      <c r="L379" s="131" t="n">
        <v>41855</v>
      </c>
      <c r="M379" s="108" t="s">
        <v>537</v>
      </c>
      <c r="N379" s="134" t="n">
        <v>72.35</v>
      </c>
      <c r="O379" s="134" t="n">
        <v>40</v>
      </c>
      <c r="P379" s="135" t="n">
        <v>0.0481666666666667</v>
      </c>
      <c r="Q379" s="134" t="n">
        <v>486.604433846154</v>
      </c>
      <c r="R379" s="134" t="n">
        <v>5912.43876730769</v>
      </c>
      <c r="S379" s="136" t="n">
        <f aca="false">R379-Q379</f>
        <v>5425.83433346154</v>
      </c>
      <c r="T379" s="137" t="n">
        <f aca="false">((S379/1000000)*(0.473-P379))*0.8/(0.08206*296)*1000000/(O379*N379)*12</f>
        <v>0.314799908173236</v>
      </c>
      <c r="U379" s="138" t="n">
        <f aca="false">IF(N379&lt;=48,T379* 48,T379* 72)</f>
        <v>22.665593388473</v>
      </c>
      <c r="V379" s="139" t="n">
        <v>-13.1285319432221</v>
      </c>
      <c r="W379" s="150" t="n">
        <f aca="false">W331</f>
        <v>-20.5015371074412</v>
      </c>
      <c r="X379" s="141" t="s">
        <v>106</v>
      </c>
      <c r="Y379" s="142" t="n">
        <f aca="false">((V379/1000+1)*0.0112372)/((V379/1000+1)*0.0112372+1)</f>
        <v>0.0109680400930653</v>
      </c>
      <c r="Z379" s="142" t="n">
        <f aca="false">((W379/1000+1)*0.0112372)/((W379/1000+1)*0.0112372+1)</f>
        <v>0.0108869889975928</v>
      </c>
      <c r="AA379" s="142" t="str">
        <f aca="false">IF(ISNUMBER(X379),((X379/1000+1)*0.0112372)/((X379/1000+1)*0.0112372+1),"")</f>
        <v/>
      </c>
      <c r="AB379" s="143" t="str">
        <f aca="false">IF(ISNUMBER(AA379),(Y379-Z379)/(AA379-Z379),"")</f>
        <v/>
      </c>
      <c r="AC379" s="143" t="str">
        <f aca="false">IF(ISNUMBER(AB379),1-AB379,"")</f>
        <v/>
      </c>
      <c r="AD379" s="144" t="str">
        <f aca="false">IF(ISNUMBER(AB379),AB379*T379,"")</f>
        <v/>
      </c>
      <c r="AE379" s="144" t="n">
        <f aca="false">IF(ISNUMBER(AC379),AC379*T379,T379)</f>
        <v>0.314799908173236</v>
      </c>
      <c r="AF379" s="102"/>
      <c r="AG379" s="145" t="str">
        <f aca="false">IF(ISNUMBER(AD379),U379*AB379,"")</f>
        <v/>
      </c>
      <c r="AH379" s="146" t="n">
        <f aca="false">IF(ISNUMBER(AC379),AC379*U379,U379)</f>
        <v>22.665593388473</v>
      </c>
      <c r="AI379" s="102"/>
      <c r="AJ379" s="103" t="s">
        <v>408</v>
      </c>
      <c r="AK379" s="136"/>
      <c r="AL379" s="102"/>
      <c r="AM379" s="102"/>
      <c r="AN379" s="147" t="s">
        <v>526</v>
      </c>
    </row>
    <row r="380" customFormat="false" ht="15" hidden="false" customHeight="false" outlineLevel="0" collapsed="false">
      <c r="A380" s="115" t="s">
        <v>318</v>
      </c>
      <c r="B380" s="0" t="s">
        <v>319</v>
      </c>
      <c r="C380" s="92" t="n">
        <f aca="false">C379</f>
        <v>3</v>
      </c>
      <c r="D380" s="90" t="n">
        <f aca="false">D379</f>
        <v>2</v>
      </c>
      <c r="E380" s="92" t="str">
        <f aca="false">E332</f>
        <v>PP</v>
      </c>
      <c r="F380" s="92" t="n">
        <f aca="false">F332</f>
        <v>4</v>
      </c>
      <c r="G380" s="130" t="s">
        <v>321</v>
      </c>
      <c r="H380" s="130" t="s">
        <v>322</v>
      </c>
      <c r="I380" s="130" t="s">
        <v>322</v>
      </c>
      <c r="J380" s="131" t="n">
        <v>41852</v>
      </c>
      <c r="K380" s="108" t="s">
        <v>536</v>
      </c>
      <c r="L380" s="131" t="n">
        <v>41855</v>
      </c>
      <c r="M380" s="108" t="s">
        <v>537</v>
      </c>
      <c r="N380" s="134" t="n">
        <v>72.35</v>
      </c>
      <c r="O380" s="134" t="n">
        <v>40</v>
      </c>
      <c r="P380" s="135" t="n">
        <v>0.0481666666666667</v>
      </c>
      <c r="Q380" s="134" t="n">
        <v>486.604433846154</v>
      </c>
      <c r="R380" s="134" t="n">
        <v>5421.25635730769</v>
      </c>
      <c r="S380" s="136" t="n">
        <f aca="false">R380-Q380</f>
        <v>4934.65192346154</v>
      </c>
      <c r="T380" s="137" t="n">
        <f aca="false">((S380/1000000)*(0.473-P380))*0.8/(0.08206*296)*1000000/(O380*N380)*12</f>
        <v>0.286302138418135</v>
      </c>
      <c r="U380" s="138" t="n">
        <f aca="false">IF(N380&lt;=48,T380* 48,T380* 72)</f>
        <v>20.6137539661057</v>
      </c>
      <c r="V380" s="139" t="n">
        <v>-20.1422671480672</v>
      </c>
      <c r="W380" s="150" t="n">
        <f aca="false">W332</f>
        <v>-20.5015371074412</v>
      </c>
      <c r="X380" s="141" t="s">
        <v>106</v>
      </c>
      <c r="Y380" s="142" t="n">
        <f aca="false">((V380/1000+1)*0.0112372)/((V380/1000+1)*0.0112372+1)</f>
        <v>0.0108909387430708</v>
      </c>
      <c r="Z380" s="142" t="n">
        <f aca="false">((W380/1000+1)*0.0112372)/((W380/1000+1)*0.0112372+1)</f>
        <v>0.0108869889975928</v>
      </c>
      <c r="AA380" s="142" t="str">
        <f aca="false">IF(ISNUMBER(X380),((X380/1000+1)*0.0112372)/((X380/1000+1)*0.0112372+1),"")</f>
        <v/>
      </c>
      <c r="AB380" s="143" t="str">
        <f aca="false">IF(ISNUMBER(AA380),(Y380-Z380)/(AA380-Z380),"")</f>
        <v/>
      </c>
      <c r="AC380" s="143" t="str">
        <f aca="false">IF(ISNUMBER(AB380),1-AB380,"")</f>
        <v/>
      </c>
      <c r="AD380" s="144" t="str">
        <f aca="false">IF(ISNUMBER(AB380),AB380*T380,"")</f>
        <v/>
      </c>
      <c r="AE380" s="144" t="n">
        <f aca="false">IF(ISNUMBER(AC380),AC380*T380,T380)</f>
        <v>0.286302138418135</v>
      </c>
      <c r="AF380" s="102"/>
      <c r="AG380" s="145" t="str">
        <f aca="false">IF(ISNUMBER(AD380),U380*AB380,"")</f>
        <v/>
      </c>
      <c r="AH380" s="146" t="n">
        <f aca="false">IF(ISNUMBER(AC380),AC380*U380,U380)</f>
        <v>20.6137539661057</v>
      </c>
      <c r="AI380" s="102"/>
      <c r="AJ380" s="103" t="s">
        <v>410</v>
      </c>
      <c r="AK380" s="136"/>
      <c r="AL380" s="102"/>
      <c r="AM380" s="102"/>
      <c r="AN380" s="147" t="s">
        <v>527</v>
      </c>
    </row>
    <row r="381" customFormat="false" ht="15" hidden="false" customHeight="false" outlineLevel="0" collapsed="false">
      <c r="A381" s="115" t="s">
        <v>318</v>
      </c>
      <c r="B381" s="0" t="s">
        <v>319</v>
      </c>
      <c r="C381" s="92" t="n">
        <f aca="false">C380</f>
        <v>3</v>
      </c>
      <c r="D381" s="90" t="n">
        <f aca="false">D380</f>
        <v>2</v>
      </c>
      <c r="E381" s="92" t="str">
        <f aca="false">E333</f>
        <v>PP</v>
      </c>
      <c r="F381" s="92" t="n">
        <f aca="false">F333</f>
        <v>1</v>
      </c>
      <c r="G381" s="130" t="s">
        <v>333</v>
      </c>
      <c r="H381" s="130" t="s">
        <v>334</v>
      </c>
      <c r="I381" s="148" t="s">
        <v>335</v>
      </c>
      <c r="J381" s="131" t="n">
        <v>41852</v>
      </c>
      <c r="K381" s="108" t="s">
        <v>536</v>
      </c>
      <c r="L381" s="131" t="n">
        <v>41855</v>
      </c>
      <c r="M381" s="108" t="s">
        <v>537</v>
      </c>
      <c r="N381" s="134" t="n">
        <v>72.35</v>
      </c>
      <c r="O381" s="134" t="n">
        <v>40</v>
      </c>
      <c r="P381" s="135" t="n">
        <v>0.0481666666666667</v>
      </c>
      <c r="Q381" s="134" t="n">
        <v>486.604433846154</v>
      </c>
      <c r="R381" s="134" t="n">
        <v>17606.7260673077</v>
      </c>
      <c r="S381" s="136" t="n">
        <f aca="false">R381-Q381</f>
        <v>17120.1216334615</v>
      </c>
      <c r="T381" s="137" t="n">
        <f aca="false">((S381/1000000)*(0.473-P381))*0.8/(0.08206*296)*1000000/(O381*N381)*12</f>
        <v>0.993287370550811</v>
      </c>
      <c r="U381" s="138" t="n">
        <f aca="false">IF(N381&lt;=48,T381* 48,T381* 72)</f>
        <v>71.5166906796584</v>
      </c>
      <c r="V381" s="139" t="n">
        <v>617.038640218325</v>
      </c>
      <c r="W381" s="150" t="n">
        <f aca="false">W333</f>
        <v>-20.5015371074412</v>
      </c>
      <c r="X381" s="141" t="n">
        <v>1159</v>
      </c>
      <c r="Y381" s="142" t="n">
        <f aca="false">((V381/1000+1)*0.0112372)/((V381/1000+1)*0.0112372+1)</f>
        <v>0.0178466945600167</v>
      </c>
      <c r="Z381" s="142" t="n">
        <f aca="false">((W381/1000+1)*0.0112372)/((W381/1000+1)*0.0112372+1)</f>
        <v>0.0108869889975928</v>
      </c>
      <c r="AA381" s="142" t="n">
        <f aca="false">IF(ISNUMBER(X381),((X381/1000+1)*0.0112372)/((X381/1000+1)*0.0112372+1),"")</f>
        <v>0.0236864549961338</v>
      </c>
      <c r="AB381" s="143" t="n">
        <f aca="false">IF(ISNUMBER(AA381),(Y381-Y377)/(AA381-Y377),"")</f>
        <v>0.544607146082823</v>
      </c>
      <c r="AC381" s="143" t="n">
        <f aca="false">IF(ISNUMBER(AB381),1-AB381,"")</f>
        <v>0.455392853917177</v>
      </c>
      <c r="AD381" s="144" t="n">
        <f aca="false">IF(ISNUMBER(AB381),AB381*T381,"")</f>
        <v>0.540951400115789</v>
      </c>
      <c r="AE381" s="144" t="n">
        <f aca="false">IF(ISNUMBER(AC381),AC381*T381,T381)</f>
        <v>0.452335970435022</v>
      </c>
      <c r="AF381" s="149" t="n">
        <f aca="false">IF(ISNUMBER(AD381),AE381-AE377,"")</f>
        <v>0.0657767047081276</v>
      </c>
      <c r="AG381" s="145" t="n">
        <f aca="false">IF(ISNUMBER(AD381),U381*AB381,"")</f>
        <v>38.9485008083368</v>
      </c>
      <c r="AH381" s="146" t="n">
        <f aca="false">IF(ISNUMBER(AC381),AC381*U381,U381)</f>
        <v>32.5681898713216</v>
      </c>
      <c r="AI381" s="145" t="n">
        <f aca="false">AH381-AH377</f>
        <v>4.73592273898519</v>
      </c>
      <c r="AJ381" s="103" t="s">
        <v>412</v>
      </c>
      <c r="AK381" s="136"/>
      <c r="AL381" s="102"/>
      <c r="AM381" s="102"/>
      <c r="AN381" s="147" t="s">
        <v>528</v>
      </c>
    </row>
    <row r="382" customFormat="false" ht="15" hidden="false" customHeight="false" outlineLevel="0" collapsed="false">
      <c r="A382" s="115" t="s">
        <v>318</v>
      </c>
      <c r="B382" s="0" t="s">
        <v>319</v>
      </c>
      <c r="C382" s="92" t="n">
        <f aca="false">C381</f>
        <v>3</v>
      </c>
      <c r="D382" s="90" t="n">
        <f aca="false">D381</f>
        <v>2</v>
      </c>
      <c r="E382" s="92" t="str">
        <f aca="false">E334</f>
        <v>PP</v>
      </c>
      <c r="F382" s="92" t="n">
        <f aca="false">F334</f>
        <v>2</v>
      </c>
      <c r="G382" s="130" t="s">
        <v>333</v>
      </c>
      <c r="H382" s="130" t="s">
        <v>334</v>
      </c>
      <c r="I382" s="148" t="s">
        <v>335</v>
      </c>
      <c r="J382" s="131" t="n">
        <v>41852</v>
      </c>
      <c r="K382" s="108" t="s">
        <v>536</v>
      </c>
      <c r="L382" s="131" t="n">
        <v>41855</v>
      </c>
      <c r="M382" s="108" t="s">
        <v>537</v>
      </c>
      <c r="N382" s="134" t="n">
        <v>72.35</v>
      </c>
      <c r="O382" s="134" t="n">
        <v>40</v>
      </c>
      <c r="P382" s="135" t="n">
        <v>0.0481666666666667</v>
      </c>
      <c r="Q382" s="134" t="n">
        <v>486.604433846154</v>
      </c>
      <c r="R382" s="134" t="n">
        <v>17018.3498673077</v>
      </c>
      <c r="S382" s="136" t="n">
        <f aca="false">R382-Q382</f>
        <v>16531.7454334615</v>
      </c>
      <c r="T382" s="137" t="n">
        <f aca="false">((S382/1000000)*(0.473-P382))*0.8/(0.08206*296)*1000000/(O382*N382)*12</f>
        <v>0.959150542489356</v>
      </c>
      <c r="U382" s="138" t="n">
        <f aca="false">IF(N382&lt;=48,T382* 48,T382* 72)</f>
        <v>69.0588390592337</v>
      </c>
      <c r="V382" s="139" t="n">
        <v>620.770584362671</v>
      </c>
      <c r="W382" s="150" t="n">
        <f aca="false">W334</f>
        <v>-20.5015371074412</v>
      </c>
      <c r="X382" s="141" t="n">
        <v>1159</v>
      </c>
      <c r="Y382" s="142" t="n">
        <f aca="false">((V382/1000+1)*0.0112372)/((V382/1000+1)*0.0112372+1)</f>
        <v>0.0178871459941519</v>
      </c>
      <c r="Z382" s="142" t="n">
        <f aca="false">((W382/1000+1)*0.0112372)/((W382/1000+1)*0.0112372+1)</f>
        <v>0.0108869889975928</v>
      </c>
      <c r="AA382" s="142" t="n">
        <f aca="false">IF(ISNUMBER(X382),((X382/1000+1)*0.0112372)/((X382/1000+1)*0.0112372+1),"")</f>
        <v>0.0236864549961338</v>
      </c>
      <c r="AB382" s="143" t="n">
        <f aca="false">IF(ISNUMBER(AA382),(Y382-Y378)/(AA382-Y378),"")</f>
        <v>0.547349397009331</v>
      </c>
      <c r="AC382" s="143" t="n">
        <f aca="false">IF(ISNUMBER(AB382),1-AB382,"")</f>
        <v>0.452650602990669</v>
      </c>
      <c r="AD382" s="144" t="n">
        <f aca="false">IF(ISNUMBER(AB382),AB382*T382,"")</f>
        <v>0.524990471072722</v>
      </c>
      <c r="AE382" s="144" t="n">
        <f aca="false">IF(ISNUMBER(AC382),AC382*T382,T382)</f>
        <v>0.434160071416634</v>
      </c>
      <c r="AF382" s="149" t="n">
        <f aca="false">IF(ISNUMBER(AD382),AE382-AE378,"")</f>
        <v>0.0688679055347772</v>
      </c>
      <c r="AG382" s="145" t="n">
        <f aca="false">IF(ISNUMBER(AD382),U382*AB382,"")</f>
        <v>37.799313917236</v>
      </c>
      <c r="AH382" s="146" t="n">
        <f aca="false">IF(ISNUMBER(AC382),AC382*U382,U382)</f>
        <v>31.2595251419977</v>
      </c>
      <c r="AI382" s="145" t="n">
        <f aca="false">AH382-AH378</f>
        <v>4.95848919850396</v>
      </c>
      <c r="AJ382" s="103" t="s">
        <v>414</v>
      </c>
      <c r="AK382" s="136"/>
      <c r="AL382" s="102"/>
      <c r="AM382" s="102"/>
      <c r="AN382" s="147" t="s">
        <v>529</v>
      </c>
    </row>
    <row r="383" customFormat="false" ht="15" hidden="false" customHeight="false" outlineLevel="0" collapsed="false">
      <c r="A383" s="115" t="s">
        <v>318</v>
      </c>
      <c r="B383" s="0" t="s">
        <v>319</v>
      </c>
      <c r="C383" s="92" t="n">
        <f aca="false">C382</f>
        <v>3</v>
      </c>
      <c r="D383" s="90" t="n">
        <f aca="false">D382</f>
        <v>2</v>
      </c>
      <c r="E383" s="92" t="str">
        <f aca="false">E335</f>
        <v>PP</v>
      </c>
      <c r="F383" s="92" t="n">
        <f aca="false">F335</f>
        <v>3</v>
      </c>
      <c r="G383" s="130" t="s">
        <v>333</v>
      </c>
      <c r="H383" s="130" t="s">
        <v>334</v>
      </c>
      <c r="I383" s="148" t="s">
        <v>335</v>
      </c>
      <c r="J383" s="131" t="n">
        <v>41852</v>
      </c>
      <c r="K383" s="108" t="s">
        <v>536</v>
      </c>
      <c r="L383" s="131" t="n">
        <v>41855</v>
      </c>
      <c r="M383" s="108" t="s">
        <v>537</v>
      </c>
      <c r="N383" s="134" t="n">
        <v>72.35</v>
      </c>
      <c r="O383" s="134" t="n">
        <v>40</v>
      </c>
      <c r="P383" s="135" t="n">
        <v>0.0481666666666667</v>
      </c>
      <c r="Q383" s="134" t="n">
        <v>486.604433846154</v>
      </c>
      <c r="R383" s="134" t="n">
        <v>18903.8845673077</v>
      </c>
      <c r="S383" s="136" t="n">
        <f aca="false">R383-Q383</f>
        <v>18417.2801334615</v>
      </c>
      <c r="T383" s="137" t="n">
        <f aca="false">((S383/1000000)*(0.473-P383))*0.8/(0.08206*296)*1000000/(O383*N383)*12</f>
        <v>1.06854683326014</v>
      </c>
      <c r="U383" s="138" t="n">
        <f aca="false">IF(N383&lt;=48,T383* 48,T383* 72)</f>
        <v>76.9353719947299</v>
      </c>
      <c r="V383" s="139" t="n">
        <v>805.043712214985</v>
      </c>
      <c r="W383" s="150" t="n">
        <f aca="false">W335</f>
        <v>-20.5015371074412</v>
      </c>
      <c r="X383" s="141" t="n">
        <v>1159</v>
      </c>
      <c r="Y383" s="142" t="n">
        <f aca="false">((V383/1000+1)*0.0112372)/((V383/1000+1)*0.0112372+1)</f>
        <v>0.0198803905730662</v>
      </c>
      <c r="Z383" s="142" t="n">
        <f aca="false">((W383/1000+1)*0.0112372)/((W383/1000+1)*0.0112372+1)</f>
        <v>0.0108869889975928</v>
      </c>
      <c r="AA383" s="142" t="n">
        <f aca="false">IF(ISNUMBER(X383),((X383/1000+1)*0.0112372)/((X383/1000+1)*0.0112372+1),"")</f>
        <v>0.0236864549961338</v>
      </c>
      <c r="AB383" s="143" t="n">
        <f aca="false">IF(ISNUMBER(AA383),(Y383-Y379)/(AA383-Y379),"")</f>
        <v>0.700743807143031</v>
      </c>
      <c r="AC383" s="143" t="n">
        <f aca="false">IF(ISNUMBER(AB383),1-AB383,"")</f>
        <v>0.299256192856969</v>
      </c>
      <c r="AD383" s="144" t="n">
        <f aca="false">IF(ISNUMBER(AB383),AB383*T383,"")</f>
        <v>0.748777576049339</v>
      </c>
      <c r="AE383" s="144" t="n">
        <f aca="false">IF(ISNUMBER(AC383),AC383*T383,T383)</f>
        <v>0.319769257210799</v>
      </c>
      <c r="AF383" s="149" t="n">
        <f aca="false">IF(ISNUMBER(AD383),AE383-AE379,"")</f>
        <v>0.00496934903756335</v>
      </c>
      <c r="AG383" s="145" t="n">
        <f aca="false">IF(ISNUMBER(AD383),U383*AB383,"")</f>
        <v>53.9119854755524</v>
      </c>
      <c r="AH383" s="146" t="n">
        <f aca="false">IF(ISNUMBER(AC383),AC383*U383,U383)</f>
        <v>23.0233865191775</v>
      </c>
      <c r="AI383" s="145" t="n">
        <f aca="false">AH383-AH379</f>
        <v>0.357793130704557</v>
      </c>
      <c r="AJ383" s="103" t="s">
        <v>416</v>
      </c>
      <c r="AK383" s="136"/>
      <c r="AL383" s="102"/>
      <c r="AM383" s="102"/>
      <c r="AN383" s="147" t="s">
        <v>530</v>
      </c>
    </row>
    <row r="384" customFormat="false" ht="15" hidden="false" customHeight="false" outlineLevel="0" collapsed="false">
      <c r="A384" s="115" t="s">
        <v>318</v>
      </c>
      <c r="B384" s="0" t="s">
        <v>319</v>
      </c>
      <c r="C384" s="92" t="n">
        <f aca="false">C383</f>
        <v>3</v>
      </c>
      <c r="D384" s="90" t="n">
        <f aca="false">D383</f>
        <v>2</v>
      </c>
      <c r="E384" s="92" t="str">
        <f aca="false">E336</f>
        <v>PP</v>
      </c>
      <c r="F384" s="92" t="n">
        <f aca="false">F336</f>
        <v>4</v>
      </c>
      <c r="G384" s="130" t="s">
        <v>333</v>
      </c>
      <c r="H384" s="130" t="s">
        <v>334</v>
      </c>
      <c r="I384" s="148" t="s">
        <v>335</v>
      </c>
      <c r="J384" s="131" t="n">
        <v>41852</v>
      </c>
      <c r="K384" s="108" t="s">
        <v>536</v>
      </c>
      <c r="L384" s="131" t="n">
        <v>41855</v>
      </c>
      <c r="M384" s="108" t="s">
        <v>537</v>
      </c>
      <c r="N384" s="134" t="n">
        <v>72.35</v>
      </c>
      <c r="O384" s="134" t="n">
        <v>40</v>
      </c>
      <c r="P384" s="135" t="n">
        <v>0.0481666666666667</v>
      </c>
      <c r="Q384" s="134" t="n">
        <v>486.604433846154</v>
      </c>
      <c r="R384" s="134" t="n">
        <v>15986.8295673077</v>
      </c>
      <c r="S384" s="136" t="n">
        <f aca="false">R384-Q384</f>
        <v>15500.2251334615</v>
      </c>
      <c r="T384" s="137" t="n">
        <f aca="false">((S384/1000000)*(0.473-P384))*0.8/(0.08206*296)*1000000/(O384*N384)*12</f>
        <v>0.899303065444906</v>
      </c>
      <c r="U384" s="138" t="n">
        <f aca="false">IF(N384&lt;=48,T384* 48,T384* 72)</f>
        <v>64.7498207120332</v>
      </c>
      <c r="V384" s="139" t="n">
        <v>774.005765634604</v>
      </c>
      <c r="W384" s="150" t="n">
        <f aca="false">W336</f>
        <v>-20.5015371074412</v>
      </c>
      <c r="X384" s="141" t="n">
        <v>1159</v>
      </c>
      <c r="Y384" s="142" t="n">
        <f aca="false">((V384/1000+1)*0.0112372)/((V384/1000+1)*0.0112372+1)</f>
        <v>0.0195452262870015</v>
      </c>
      <c r="Z384" s="142" t="n">
        <f aca="false">((W384/1000+1)*0.0112372)/((W384/1000+1)*0.0112372+1)</f>
        <v>0.0108869889975928</v>
      </c>
      <c r="AA384" s="142" t="n">
        <f aca="false">IF(ISNUMBER(X384),((X384/1000+1)*0.0112372)/((X384/1000+1)*0.0112372+1),"")</f>
        <v>0.0236864549961338</v>
      </c>
      <c r="AB384" s="143" t="n">
        <f aca="false">IF(ISNUMBER(AA384),(Y384-Y380)/(AA384-Y380),"")</f>
        <v>0.676353135955656</v>
      </c>
      <c r="AC384" s="143" t="n">
        <f aca="false">IF(ISNUMBER(AB384),1-AB384,"")</f>
        <v>0.323646864044344</v>
      </c>
      <c r="AD384" s="144" t="n">
        <f aca="false">IF(ISNUMBER(AB384),AB384*T384,"")</f>
        <v>0.608246448488197</v>
      </c>
      <c r="AE384" s="144" t="n">
        <f aca="false">IF(ISNUMBER(AC384),AC384*T384,T384)</f>
        <v>0.29105661695671</v>
      </c>
      <c r="AF384" s="149" t="n">
        <f aca="false">IF(ISNUMBER(AD384),AE384-AE380,"")</f>
        <v>0.00475447853857441</v>
      </c>
      <c r="AG384" s="145" t="n">
        <f aca="false">IF(ISNUMBER(AD384),U384*AB384,"")</f>
        <v>43.7937442911502</v>
      </c>
      <c r="AH384" s="146" t="n">
        <f aca="false">IF(ISNUMBER(AC384),AC384*U384,U384)</f>
        <v>20.9560764208831</v>
      </c>
      <c r="AI384" s="145" t="n">
        <f aca="false">AH384-AH380</f>
        <v>0.342322454777356</v>
      </c>
      <c r="AJ384" s="103" t="s">
        <v>418</v>
      </c>
      <c r="AK384" s="136"/>
      <c r="AL384" s="102"/>
      <c r="AM384" s="102"/>
      <c r="AN384" s="147" t="s">
        <v>531</v>
      </c>
    </row>
    <row r="385" customFormat="false" ht="15" hidden="false" customHeight="false" outlineLevel="0" collapsed="false">
      <c r="A385" s="115" t="s">
        <v>318</v>
      </c>
      <c r="B385" s="0" t="s">
        <v>319</v>
      </c>
      <c r="C385" s="92" t="n">
        <f aca="false">C384</f>
        <v>3</v>
      </c>
      <c r="D385" s="90" t="n">
        <f aca="false">D384</f>
        <v>2</v>
      </c>
      <c r="E385" s="92" t="str">
        <f aca="false">E337</f>
        <v>PP</v>
      </c>
      <c r="F385" s="92" t="n">
        <f aca="false">F337</f>
        <v>1</v>
      </c>
      <c r="G385" s="130" t="s">
        <v>344</v>
      </c>
      <c r="H385" s="130" t="s">
        <v>334</v>
      </c>
      <c r="I385" s="130" t="n">
        <v>10</v>
      </c>
      <c r="J385" s="131" t="n">
        <v>41852</v>
      </c>
      <c r="K385" s="108" t="s">
        <v>536</v>
      </c>
      <c r="L385" s="131" t="n">
        <v>41855</v>
      </c>
      <c r="M385" s="108" t="s">
        <v>537</v>
      </c>
      <c r="N385" s="134" t="n">
        <v>72.35</v>
      </c>
      <c r="O385" s="134" t="n">
        <v>40</v>
      </c>
      <c r="P385" s="135" t="n">
        <v>0.0481666666666667</v>
      </c>
      <c r="Q385" s="134" t="n">
        <v>486.604433846154</v>
      </c>
      <c r="R385" s="134" t="n">
        <v>14272.5942673077</v>
      </c>
      <c r="S385" s="136" t="n">
        <f aca="false">R385-Q385</f>
        <v>13785.9898334615</v>
      </c>
      <c r="T385" s="137" t="n">
        <f aca="false">((S385/1000000)*(0.473-P385))*0.8/(0.08206*296)*1000000/(O385*N385)*12</f>
        <v>0.799845344869231</v>
      </c>
      <c r="U385" s="138" t="n">
        <f aca="false">IF(N385&lt;=48,T385* 48,T385* 72)</f>
        <v>57.5888648305847</v>
      </c>
      <c r="V385" s="139" t="n">
        <v>717.613005662083</v>
      </c>
      <c r="W385" s="150" t="n">
        <f aca="false">W337</f>
        <v>-20.5015371074412</v>
      </c>
      <c r="X385" s="141" t="n">
        <v>1159</v>
      </c>
      <c r="Y385" s="142" t="n">
        <f aca="false">((V385/1000+1)*0.0112372)/((V385/1000+1)*0.0112372+1)</f>
        <v>0.0189356802564656</v>
      </c>
      <c r="Z385" s="142" t="n">
        <f aca="false">((W385/1000+1)*0.0112372)/((W385/1000+1)*0.0112372+1)</f>
        <v>0.0108869889975928</v>
      </c>
      <c r="AA385" s="142" t="n">
        <f aca="false">IF(ISNUMBER(X385),((X385/1000+1)*0.0112372)/((X385/1000+1)*0.0112372+1),"")</f>
        <v>0.0236864549961338</v>
      </c>
      <c r="AB385" s="143" t="n">
        <f aca="false">IF(ISNUMBER(AA385),(Y385-Y377)/(AA385-Y377),"")</f>
        <v>0.629527805004677</v>
      </c>
      <c r="AC385" s="143" t="n">
        <f aca="false">IF(ISNUMBER(AB385),1-AB385,"")</f>
        <v>0.370472194995323</v>
      </c>
      <c r="AD385" s="144" t="n">
        <f aca="false">IF(ISNUMBER(AB385),AB385*T385,"")</f>
        <v>0.503524884298736</v>
      </c>
      <c r="AE385" s="144" t="n">
        <f aca="false">IF(ISNUMBER(AC385),AC385*T385,T385)</f>
        <v>0.296320460570496</v>
      </c>
      <c r="AF385" s="149" t="n">
        <f aca="false">IF(ISNUMBER(AD385),AE385-AE377,"")</f>
        <v>-0.090238805156399</v>
      </c>
      <c r="AG385" s="145" t="n">
        <f aca="false">IF(ISNUMBER(AD385),U385*AB385,"")</f>
        <v>36.253791669509</v>
      </c>
      <c r="AH385" s="146" t="n">
        <f aca="false">IF(ISNUMBER(AC385),AC385*U385,U385)</f>
        <v>21.3350731610757</v>
      </c>
      <c r="AI385" s="145" t="n">
        <f aca="false">AH385-AH377</f>
        <v>-6.49719397126073</v>
      </c>
      <c r="AJ385" s="103" t="s">
        <v>420</v>
      </c>
      <c r="AK385" s="136"/>
      <c r="AL385" s="102"/>
      <c r="AM385" s="102"/>
      <c r="AN385" s="147" t="s">
        <v>532</v>
      </c>
    </row>
    <row r="386" customFormat="false" ht="15" hidden="false" customHeight="false" outlineLevel="0" collapsed="false">
      <c r="A386" s="115" t="s">
        <v>318</v>
      </c>
      <c r="B386" s="0" t="s">
        <v>319</v>
      </c>
      <c r="C386" s="92" t="n">
        <f aca="false">C385</f>
        <v>3</v>
      </c>
      <c r="D386" s="90" t="n">
        <f aca="false">D385</f>
        <v>2</v>
      </c>
      <c r="E386" s="92" t="str">
        <f aca="false">E338</f>
        <v>PP</v>
      </c>
      <c r="F386" s="92" t="n">
        <f aca="false">F338</f>
        <v>2</v>
      </c>
      <c r="G386" s="130" t="s">
        <v>344</v>
      </c>
      <c r="H386" s="130" t="s">
        <v>334</v>
      </c>
      <c r="I386" s="130" t="n">
        <v>10</v>
      </c>
      <c r="J386" s="131" t="n">
        <v>41852</v>
      </c>
      <c r="K386" s="108" t="s">
        <v>536</v>
      </c>
      <c r="L386" s="131" t="n">
        <v>41855</v>
      </c>
      <c r="M386" s="108" t="s">
        <v>537</v>
      </c>
      <c r="N386" s="134" t="n">
        <v>72.35</v>
      </c>
      <c r="O386" s="134" t="n">
        <v>40</v>
      </c>
      <c r="P386" s="135" t="n">
        <v>0.0481666666666667</v>
      </c>
      <c r="Q386" s="134" t="n">
        <v>486.604433846154</v>
      </c>
      <c r="R386" s="134" t="n">
        <v>15152.6759673077</v>
      </c>
      <c r="S386" s="136" t="n">
        <f aca="false">R386-Q386</f>
        <v>14666.0715334615</v>
      </c>
      <c r="T386" s="137" t="n">
        <f aca="false">((S386/1000000)*(0.473-P386))*0.8/(0.08206*296)*1000000/(O386*N386)*12</f>
        <v>0.85090654971221</v>
      </c>
      <c r="U386" s="138" t="n">
        <f aca="false">IF(N386&lt;=48,T386* 48,T386* 72)</f>
        <v>61.2652715792791</v>
      </c>
      <c r="V386" s="139" t="n">
        <v>714.001151877296</v>
      </c>
      <c r="W386" s="150" t="n">
        <f aca="false">W338</f>
        <v>-20.5015371074412</v>
      </c>
      <c r="X386" s="141" t="n">
        <v>1159</v>
      </c>
      <c r="Y386" s="142" t="n">
        <f aca="false">((V386/1000+1)*0.0112372)/((V386/1000+1)*0.0112372+1)</f>
        <v>0.0188966141142191</v>
      </c>
      <c r="Z386" s="142" t="n">
        <f aca="false">((W386/1000+1)*0.0112372)/((W386/1000+1)*0.0112372+1)</f>
        <v>0.0108869889975928</v>
      </c>
      <c r="AA386" s="142" t="n">
        <f aca="false">IF(ISNUMBER(X386),((X386/1000+1)*0.0112372)/((X386/1000+1)*0.0112372+1),"")</f>
        <v>0.0236864549961338</v>
      </c>
      <c r="AB386" s="143" t="n">
        <f aca="false">IF(ISNUMBER(AA386),(Y386-Y378)/(AA386-Y378),"")</f>
        <v>0.626140913911104</v>
      </c>
      <c r="AC386" s="143" t="n">
        <f aca="false">IF(ISNUMBER(AB386),1-AB386,"")</f>
        <v>0.373859086088896</v>
      </c>
      <c r="AD386" s="144" t="n">
        <f aca="false">IF(ISNUMBER(AB386),AB386*T386,"")</f>
        <v>0.532787404689747</v>
      </c>
      <c r="AE386" s="144" t="n">
        <f aca="false">IF(ISNUMBER(AC386),AC386*T386,T386)</f>
        <v>0.318119145022463</v>
      </c>
      <c r="AF386" s="149" t="n">
        <f aca="false">IF(ISNUMBER(AD386),AE386-AE378,"")</f>
        <v>-0.0471730208593942</v>
      </c>
      <c r="AG386" s="145" t="n">
        <f aca="false">IF(ISNUMBER(AD386),U386*AB386,"")</f>
        <v>38.3606931376618</v>
      </c>
      <c r="AH386" s="146" t="n">
        <f aca="false">IF(ISNUMBER(AC386),AC386*U386,U386)</f>
        <v>22.9045784416173</v>
      </c>
      <c r="AI386" s="145" t="n">
        <f aca="false">AH386-AH378</f>
        <v>-3.39645750187638</v>
      </c>
      <c r="AJ386" s="103" t="s">
        <v>422</v>
      </c>
      <c r="AK386" s="136"/>
      <c r="AL386" s="102"/>
      <c r="AM386" s="102"/>
      <c r="AN386" s="147" t="s">
        <v>533</v>
      </c>
    </row>
    <row r="387" customFormat="false" ht="15" hidden="false" customHeight="false" outlineLevel="0" collapsed="false">
      <c r="A387" s="115" t="s">
        <v>318</v>
      </c>
      <c r="B387" s="0" t="s">
        <v>319</v>
      </c>
      <c r="C387" s="92" t="n">
        <f aca="false">C386</f>
        <v>3</v>
      </c>
      <c r="D387" s="90" t="n">
        <f aca="false">D386</f>
        <v>2</v>
      </c>
      <c r="E387" s="92" t="str">
        <f aca="false">E339</f>
        <v>PP</v>
      </c>
      <c r="F387" s="92" t="n">
        <f aca="false">F339</f>
        <v>3</v>
      </c>
      <c r="G387" s="130" t="s">
        <v>344</v>
      </c>
      <c r="H387" s="130" t="s">
        <v>334</v>
      </c>
      <c r="I387" s="130" t="n">
        <v>10</v>
      </c>
      <c r="J387" s="131" t="n">
        <v>41852</v>
      </c>
      <c r="K387" s="108" t="s">
        <v>536</v>
      </c>
      <c r="L387" s="131" t="n">
        <v>41855</v>
      </c>
      <c r="M387" s="108" t="s">
        <v>537</v>
      </c>
      <c r="N387" s="134" t="n">
        <v>72.35</v>
      </c>
      <c r="O387" s="134" t="n">
        <v>40</v>
      </c>
      <c r="P387" s="135" t="n">
        <v>0.0481666666666667</v>
      </c>
      <c r="Q387" s="134" t="n">
        <v>486.604433846154</v>
      </c>
      <c r="R387" s="134" t="n">
        <v>15337.6296673077</v>
      </c>
      <c r="S387" s="136" t="n">
        <f aca="false">R387-Q387</f>
        <v>14851.0252334615</v>
      </c>
      <c r="T387" s="137" t="n">
        <f aca="false">((S387/1000000)*(0.473-P387))*0.8/(0.08206*296)*1000000/(O387*N387)*12</f>
        <v>0.861637324777942</v>
      </c>
      <c r="U387" s="138" t="n">
        <f aca="false">IF(N387&lt;=48,T387* 48,T387* 72)</f>
        <v>62.0378873840118</v>
      </c>
      <c r="V387" s="139" t="n">
        <v>860.818508479077</v>
      </c>
      <c r="W387" s="150" t="n">
        <f aca="false">W339</f>
        <v>-20.5015371074412</v>
      </c>
      <c r="X387" s="141" t="n">
        <v>1159</v>
      </c>
      <c r="Y387" s="142" t="n">
        <f aca="false">((V387/1000+1)*0.0112372)/((V387/1000+1)*0.0112372+1)</f>
        <v>0.0204821010282157</v>
      </c>
      <c r="Z387" s="142" t="n">
        <f aca="false">((W387/1000+1)*0.0112372)/((W387/1000+1)*0.0112372+1)</f>
        <v>0.0108869889975928</v>
      </c>
      <c r="AA387" s="142" t="n">
        <f aca="false">IF(ISNUMBER(X387),((X387/1000+1)*0.0112372)/((X387/1000+1)*0.0112372+1),"")</f>
        <v>0.0236864549961338</v>
      </c>
      <c r="AB387" s="143" t="n">
        <f aca="false">IF(ISNUMBER(AA387),(Y387-Y379)/(AA387-Y379),"")</f>
        <v>0.74805398374408</v>
      </c>
      <c r="AC387" s="143" t="n">
        <f aca="false">IF(ISNUMBER(AB387),1-AB387,"")</f>
        <v>0.25194601625592</v>
      </c>
      <c r="AD387" s="144" t="n">
        <f aca="false">IF(ISNUMBER(AB387),AB387*T387,"")</f>
        <v>0.644551233342731</v>
      </c>
      <c r="AE387" s="144" t="n">
        <f aca="false">IF(ISNUMBER(AC387),AC387*T387,T387)</f>
        <v>0.217086091435211</v>
      </c>
      <c r="AF387" s="149" t="n">
        <f aca="false">IF(ISNUMBER(AD387),AE387-AE379,"")</f>
        <v>-0.0977138167380254</v>
      </c>
      <c r="AG387" s="145" t="n">
        <f aca="false">IF(ISNUMBER(AD387),U387*AB387,"")</f>
        <v>46.4076888006766</v>
      </c>
      <c r="AH387" s="146" t="n">
        <f aca="false">IF(ISNUMBER(AC387),AC387*U387,U387)</f>
        <v>15.6301985833352</v>
      </c>
      <c r="AI387" s="145" t="n">
        <f aca="false">AH387-AH379</f>
        <v>-7.03539480513783</v>
      </c>
      <c r="AJ387" s="103" t="s">
        <v>424</v>
      </c>
      <c r="AK387" s="136"/>
      <c r="AL387" s="102"/>
      <c r="AM387" s="102"/>
      <c r="AN387" s="147" t="s">
        <v>534</v>
      </c>
    </row>
    <row r="388" customFormat="false" ht="15" hidden="false" customHeight="false" outlineLevel="0" collapsed="false">
      <c r="A388" s="115" t="s">
        <v>318</v>
      </c>
      <c r="B388" s="0" t="s">
        <v>319</v>
      </c>
      <c r="C388" s="92" t="n">
        <f aca="false">C387</f>
        <v>3</v>
      </c>
      <c r="D388" s="90" t="n">
        <f aca="false">D387</f>
        <v>2</v>
      </c>
      <c r="E388" s="92" t="str">
        <f aca="false">E340</f>
        <v>PP</v>
      </c>
      <c r="F388" s="92" t="n">
        <f aca="false">F340</f>
        <v>4</v>
      </c>
      <c r="G388" s="130" t="s">
        <v>344</v>
      </c>
      <c r="H388" s="130" t="s">
        <v>334</v>
      </c>
      <c r="I388" s="130" t="n">
        <v>10</v>
      </c>
      <c r="J388" s="131" t="n">
        <v>41852</v>
      </c>
      <c r="K388" s="108" t="s">
        <v>536</v>
      </c>
      <c r="L388" s="131" t="n">
        <v>41855</v>
      </c>
      <c r="M388" s="108" t="s">
        <v>537</v>
      </c>
      <c r="N388" s="134" t="n">
        <v>72.35</v>
      </c>
      <c r="O388" s="134" t="n">
        <v>40</v>
      </c>
      <c r="P388" s="135" t="n">
        <v>0.0481666666666667</v>
      </c>
      <c r="Q388" s="134" t="n">
        <v>486.604433846154</v>
      </c>
      <c r="R388" s="134" t="n">
        <v>26724.0745673077</v>
      </c>
      <c r="S388" s="136" t="n">
        <f aca="false">R388-Q388</f>
        <v>26237.4701334615</v>
      </c>
      <c r="T388" s="137" t="n">
        <f aca="false">((S388/1000000)*(0.473-P388))*0.8/(0.08206*296)*1000000/(O388*N388)*12</f>
        <v>1.52226416825416</v>
      </c>
      <c r="U388" s="138" t="n">
        <f aca="false">IF(N388&lt;=48,T388* 48,T388* 72)</f>
        <v>109.6030201143</v>
      </c>
      <c r="V388" s="139" t="n">
        <v>1035.00871279011</v>
      </c>
      <c r="W388" s="150" t="n">
        <f aca="false">W340</f>
        <v>-20.5015371074412</v>
      </c>
      <c r="X388" s="141" t="n">
        <v>1159</v>
      </c>
      <c r="Y388" s="142" t="n">
        <f aca="false">((V388/1000+1)*0.0112372)/((V388/1000+1)*0.0112372+1)</f>
        <v>0.0223565546881386</v>
      </c>
      <c r="Z388" s="142" t="n">
        <f aca="false">((W388/1000+1)*0.0112372)/((W388/1000+1)*0.0112372+1)</f>
        <v>0.0108869889975928</v>
      </c>
      <c r="AA388" s="142" t="n">
        <f aca="false">IF(ISNUMBER(X388),((X388/1000+1)*0.0112372)/((X388/1000+1)*0.0112372+1),"")</f>
        <v>0.0236864549961338</v>
      </c>
      <c r="AB388" s="143" t="n">
        <f aca="false">IF(ISNUMBER(AA388),(Y388-Y380)/(AA388-Y380),"")</f>
        <v>0.896065130808863</v>
      </c>
      <c r="AC388" s="143" t="n">
        <f aca="false">IF(ISNUMBER(AB388),1-AB388,"")</f>
        <v>0.103934869191137</v>
      </c>
      <c r="AD388" s="144" t="n">
        <f aca="false">IF(ISNUMBER(AB388),AB388*T388,"")</f>
        <v>1.36404784105231</v>
      </c>
      <c r="AE388" s="144" t="n">
        <f aca="false">IF(ISNUMBER(AC388),AC388*T388,T388)</f>
        <v>0.158216327201852</v>
      </c>
      <c r="AF388" s="149" t="n">
        <f aca="false">IF(ISNUMBER(AD388),AE388-AE380,"")</f>
        <v>-0.128085811216283</v>
      </c>
      <c r="AG388" s="145" t="n">
        <f aca="false">IF(ISNUMBER(AD388),U388*AB388,"")</f>
        <v>98.2114445557665</v>
      </c>
      <c r="AH388" s="146" t="n">
        <f aca="false">IF(ISNUMBER(AC388),AC388*U388,U388)</f>
        <v>11.3915755585333</v>
      </c>
      <c r="AI388" s="145" t="n">
        <f aca="false">AH388-AH380</f>
        <v>-9.22217840757241</v>
      </c>
      <c r="AJ388" s="103" t="s">
        <v>426</v>
      </c>
      <c r="AK388" s="136"/>
      <c r="AL388" s="102"/>
      <c r="AM388" s="102"/>
      <c r="AN388" s="147" t="s">
        <v>535</v>
      </c>
    </row>
    <row r="389" customFormat="false" ht="15" hidden="false" customHeight="false" outlineLevel="0" collapsed="false">
      <c r="A389" s="115" t="s">
        <v>318</v>
      </c>
      <c r="B389" s="0" t="s">
        <v>319</v>
      </c>
      <c r="C389" s="92" t="n">
        <f aca="false">C245+1</f>
        <v>3</v>
      </c>
      <c r="D389" s="92" t="n">
        <f aca="false">D245</f>
        <v>3</v>
      </c>
      <c r="E389" s="92" t="str">
        <f aca="false">E341</f>
        <v>GL</v>
      </c>
      <c r="F389" s="92" t="n">
        <f aca="false">F341</f>
        <v>1</v>
      </c>
      <c r="G389" s="130" t="s">
        <v>321</v>
      </c>
      <c r="H389" s="130" t="s">
        <v>322</v>
      </c>
      <c r="I389" s="130" t="s">
        <v>322</v>
      </c>
      <c r="J389" s="131" t="n">
        <v>41855</v>
      </c>
      <c r="K389" s="108" t="s">
        <v>538</v>
      </c>
      <c r="L389" s="131" t="n">
        <v>41857</v>
      </c>
      <c r="M389" s="108" t="s">
        <v>539</v>
      </c>
      <c r="N389" s="151" t="n">
        <v>44.6833333333333</v>
      </c>
      <c r="O389" s="134" t="n">
        <v>40</v>
      </c>
      <c r="P389" s="135" t="n">
        <v>0.0514166666666667</v>
      </c>
      <c r="Q389" s="134" t="n">
        <v>514.591692307693</v>
      </c>
      <c r="R389" s="134" t="n">
        <v>4608.47236923077</v>
      </c>
      <c r="S389" s="136" t="n">
        <f aca="false">R389-Q389</f>
        <v>4093.88067692308</v>
      </c>
      <c r="T389" s="137" t="n">
        <f aca="false">((S389/1000000)*(0.473-P389))*0.8/(0.08206*296)*1000000/(O389*N389)*12</f>
        <v>0.381646310303504</v>
      </c>
      <c r="U389" s="138" t="n">
        <f aca="false">IF(N389&lt;=48,T389* 48,T389* 72)</f>
        <v>18.3190228945682</v>
      </c>
      <c r="V389" s="139" t="n">
        <v>-10.628646680161</v>
      </c>
      <c r="W389" s="150" t="n">
        <f aca="false">W341</f>
        <v>-18.16875699075</v>
      </c>
      <c r="X389" s="141" t="s">
        <v>106</v>
      </c>
      <c r="Y389" s="142" t="n">
        <f aca="false">((V389/1000+1)*0.0112372)/((V389/1000+1)*0.0112372+1)</f>
        <v>0.0109955181976586</v>
      </c>
      <c r="Z389" s="142" t="n">
        <f aca="false">((W389/1000+1)*0.0112372)/((W389/1000+1)*0.0112372+1)</f>
        <v>0.0109126345751666</v>
      </c>
      <c r="AA389" s="142" t="str">
        <f aca="false">IF(ISNUMBER(X389),((X389/1000+1)*0.0112372)/((X389/1000+1)*0.0112372+1),"")</f>
        <v/>
      </c>
      <c r="AB389" s="143" t="str">
        <f aca="false">IF(ISNUMBER(AA389),(Y389-Z389)/(AA389-Z389),"")</f>
        <v/>
      </c>
      <c r="AC389" s="143" t="str">
        <f aca="false">IF(ISNUMBER(AB389),1-AB389,"")</f>
        <v/>
      </c>
      <c r="AD389" s="144" t="str">
        <f aca="false">IF(ISNUMBER(AB389),AB389*T389,"")</f>
        <v/>
      </c>
      <c r="AE389" s="144" t="n">
        <f aca="false">IF(ISNUMBER(AC389),AC389*T389,T389)</f>
        <v>0.381646310303504</v>
      </c>
      <c r="AF389" s="102"/>
      <c r="AG389" s="145" t="str">
        <f aca="false">IF(ISNUMBER(AD389),U389*AB389,"")</f>
        <v/>
      </c>
      <c r="AH389" s="146" t="n">
        <f aca="false">IF(ISNUMBER(AC389),AC389*U389,U389)</f>
        <v>18.3190228945682</v>
      </c>
      <c r="AI389" s="102"/>
      <c r="AJ389" s="103" t="s">
        <v>325</v>
      </c>
      <c r="AK389" s="136"/>
      <c r="AL389" s="102"/>
      <c r="AM389" s="102"/>
      <c r="AN389" s="147" t="s">
        <v>488</v>
      </c>
    </row>
    <row r="390" customFormat="false" ht="15" hidden="false" customHeight="false" outlineLevel="0" collapsed="false">
      <c r="A390" s="115" t="s">
        <v>318</v>
      </c>
      <c r="B390" s="0" t="s">
        <v>319</v>
      </c>
      <c r="C390" s="92" t="n">
        <f aca="false">C389</f>
        <v>3</v>
      </c>
      <c r="D390" s="90" t="n">
        <f aca="false">D389</f>
        <v>3</v>
      </c>
      <c r="E390" s="92" t="str">
        <f aca="false">E342</f>
        <v>GL</v>
      </c>
      <c r="F390" s="92" t="n">
        <f aca="false">F342</f>
        <v>2</v>
      </c>
      <c r="G390" s="130" t="s">
        <v>321</v>
      </c>
      <c r="H390" s="130" t="s">
        <v>322</v>
      </c>
      <c r="I390" s="130" t="s">
        <v>322</v>
      </c>
      <c r="J390" s="131" t="n">
        <v>41855</v>
      </c>
      <c r="K390" s="108" t="s">
        <v>538</v>
      </c>
      <c r="L390" s="131" t="n">
        <v>41857</v>
      </c>
      <c r="M390" s="108" t="s">
        <v>539</v>
      </c>
      <c r="N390" s="134" t="n">
        <v>44.6833333333333</v>
      </c>
      <c r="O390" s="134" t="n">
        <v>40</v>
      </c>
      <c r="P390" s="135" t="n">
        <v>0.0514166666666667</v>
      </c>
      <c r="Q390" s="134" t="n">
        <v>514.591692307693</v>
      </c>
      <c r="R390" s="134" t="n">
        <v>4215.19549923077</v>
      </c>
      <c r="S390" s="136" t="n">
        <f aca="false">R390-Q390</f>
        <v>3700.60380692308</v>
      </c>
      <c r="T390" s="137" t="n">
        <f aca="false">((S390/1000000)*(0.473-P390))*0.8/(0.08206*296)*1000000/(O390*N390)*12</f>
        <v>0.344983623183854</v>
      </c>
      <c r="U390" s="138" t="n">
        <f aca="false">IF(N390&lt;=48,T390* 48,T390* 72)</f>
        <v>16.559213912825</v>
      </c>
      <c r="V390" s="139" t="n">
        <v>-14.0381993078922</v>
      </c>
      <c r="W390" s="150" t="n">
        <f aca="false">W342</f>
        <v>-18.16875699075</v>
      </c>
      <c r="X390" s="141" t="s">
        <v>106</v>
      </c>
      <c r="Y390" s="142" t="n">
        <f aca="false">((V390/1000+1)*0.0112372)/((V390/1000+1)*0.0112372+1)</f>
        <v>0.0109580408812789</v>
      </c>
      <c r="Z390" s="142" t="n">
        <f aca="false">((W390/1000+1)*0.0112372)/((W390/1000+1)*0.0112372+1)</f>
        <v>0.0109126345751666</v>
      </c>
      <c r="AA390" s="142" t="str">
        <f aca="false">IF(ISNUMBER(X390),((X390/1000+1)*0.0112372)/((X390/1000+1)*0.0112372+1),"")</f>
        <v/>
      </c>
      <c r="AB390" s="143" t="str">
        <f aca="false">IF(ISNUMBER(AA390),(Y390-Z390)/(AA390-Z390),"")</f>
        <v/>
      </c>
      <c r="AC390" s="143" t="str">
        <f aca="false">IF(ISNUMBER(AB390),1-AB390,"")</f>
        <v/>
      </c>
      <c r="AD390" s="144" t="str">
        <f aca="false">IF(ISNUMBER(AB390),AB390*T390,"")</f>
        <v/>
      </c>
      <c r="AE390" s="144" t="n">
        <f aca="false">IF(ISNUMBER(AC390),AC390*T390,T390)</f>
        <v>0.344983623183854</v>
      </c>
      <c r="AF390" s="102"/>
      <c r="AG390" s="145" t="str">
        <f aca="false">IF(ISNUMBER(AD390),U390*AB390,"")</f>
        <v/>
      </c>
      <c r="AH390" s="146" t="n">
        <f aca="false">IF(ISNUMBER(AC390),AC390*U390,U390)</f>
        <v>16.559213912825</v>
      </c>
      <c r="AI390" s="102"/>
      <c r="AJ390" s="103" t="s">
        <v>327</v>
      </c>
      <c r="AK390" s="136"/>
      <c r="AL390" s="102"/>
      <c r="AM390" s="102"/>
      <c r="AN390" s="147" t="s">
        <v>489</v>
      </c>
    </row>
    <row r="391" customFormat="false" ht="15" hidden="false" customHeight="false" outlineLevel="0" collapsed="false">
      <c r="A391" s="115" t="s">
        <v>318</v>
      </c>
      <c r="B391" s="0" t="s">
        <v>319</v>
      </c>
      <c r="C391" s="92" t="n">
        <f aca="false">C390</f>
        <v>3</v>
      </c>
      <c r="D391" s="90" t="n">
        <f aca="false">D390</f>
        <v>3</v>
      </c>
      <c r="E391" s="92" t="str">
        <f aca="false">E343</f>
        <v>GL</v>
      </c>
      <c r="F391" s="92" t="n">
        <f aca="false">F343</f>
        <v>3</v>
      </c>
      <c r="G391" s="130" t="s">
        <v>321</v>
      </c>
      <c r="H391" s="130" t="s">
        <v>322</v>
      </c>
      <c r="I391" s="130" t="s">
        <v>322</v>
      </c>
      <c r="J391" s="131" t="n">
        <v>41855</v>
      </c>
      <c r="K391" s="108" t="s">
        <v>538</v>
      </c>
      <c r="L391" s="131" t="n">
        <v>41857</v>
      </c>
      <c r="M391" s="108" t="s">
        <v>539</v>
      </c>
      <c r="N391" s="134" t="n">
        <v>44.6833333333333</v>
      </c>
      <c r="O391" s="134" t="n">
        <v>40</v>
      </c>
      <c r="P391" s="135" t="n">
        <v>0.0514166666666667</v>
      </c>
      <c r="Q391" s="134" t="n">
        <v>514.591692307693</v>
      </c>
      <c r="R391" s="134" t="n">
        <v>4424.77549923077</v>
      </c>
      <c r="S391" s="136" t="n">
        <f aca="false">R391-Q391</f>
        <v>3910.18380692308</v>
      </c>
      <c r="T391" s="137" t="n">
        <f aca="false">((S391/1000000)*(0.473-P391))*0.8/(0.08206*296)*1000000/(O391*N391)*12</f>
        <v>0.364521426072023</v>
      </c>
      <c r="U391" s="138" t="n">
        <f aca="false">IF(N391&lt;=48,T391* 48,T391* 72)</f>
        <v>17.4970284514571</v>
      </c>
      <c r="V391" s="139" t="n">
        <v>-16.4040026432879</v>
      </c>
      <c r="W391" s="150" t="n">
        <f aca="false">W343</f>
        <v>-18.16875699075</v>
      </c>
      <c r="X391" s="141" t="s">
        <v>106</v>
      </c>
      <c r="Y391" s="142" t="n">
        <f aca="false">((V391/1000+1)*0.0112372)/((V391/1000+1)*0.0112372+1)</f>
        <v>0.0109320346390952</v>
      </c>
      <c r="Z391" s="142" t="n">
        <f aca="false">((W391/1000+1)*0.0112372)/((W391/1000+1)*0.0112372+1)</f>
        <v>0.0109126345751666</v>
      </c>
      <c r="AA391" s="142" t="str">
        <f aca="false">IF(ISNUMBER(X391),((X391/1000+1)*0.0112372)/((X391/1000+1)*0.0112372+1),"")</f>
        <v/>
      </c>
      <c r="AB391" s="143" t="str">
        <f aca="false">IF(ISNUMBER(AA391),(Y391-Z391)/(AA391-Z391),"")</f>
        <v/>
      </c>
      <c r="AC391" s="143" t="str">
        <f aca="false">IF(ISNUMBER(AB391),1-AB391,"")</f>
        <v/>
      </c>
      <c r="AD391" s="144" t="str">
        <f aca="false">IF(ISNUMBER(AB391),AB391*T391,"")</f>
        <v/>
      </c>
      <c r="AE391" s="144" t="n">
        <f aca="false">IF(ISNUMBER(AC391),AC391*T391,T391)</f>
        <v>0.364521426072023</v>
      </c>
      <c r="AF391" s="102"/>
      <c r="AG391" s="145" t="str">
        <f aca="false">IF(ISNUMBER(AD391),U391*AB391,"")</f>
        <v/>
      </c>
      <c r="AH391" s="146" t="n">
        <f aca="false">IF(ISNUMBER(AC391),AC391*U391,U391)</f>
        <v>17.4970284514571</v>
      </c>
      <c r="AI391" s="102"/>
      <c r="AJ391" s="103" t="s">
        <v>329</v>
      </c>
      <c r="AK391" s="136"/>
      <c r="AL391" s="102"/>
      <c r="AM391" s="102"/>
      <c r="AN391" s="147" t="s">
        <v>490</v>
      </c>
    </row>
    <row r="392" customFormat="false" ht="15" hidden="false" customHeight="false" outlineLevel="0" collapsed="false">
      <c r="A392" s="115" t="s">
        <v>318</v>
      </c>
      <c r="B392" s="0" t="s">
        <v>319</v>
      </c>
      <c r="C392" s="92" t="n">
        <f aca="false">C391</f>
        <v>3</v>
      </c>
      <c r="D392" s="90" t="n">
        <f aca="false">D391</f>
        <v>3</v>
      </c>
      <c r="E392" s="92" t="str">
        <f aca="false">E344</f>
        <v>GL</v>
      </c>
      <c r="F392" s="92" t="n">
        <f aca="false">F344</f>
        <v>4</v>
      </c>
      <c r="G392" s="130" t="s">
        <v>321</v>
      </c>
      <c r="H392" s="130" t="s">
        <v>322</v>
      </c>
      <c r="I392" s="130" t="s">
        <v>322</v>
      </c>
      <c r="J392" s="131" t="n">
        <v>41855</v>
      </c>
      <c r="K392" s="108" t="s">
        <v>538</v>
      </c>
      <c r="L392" s="131" t="n">
        <v>41857</v>
      </c>
      <c r="M392" s="108" t="s">
        <v>539</v>
      </c>
      <c r="N392" s="134" t="n">
        <v>44.6833333333333</v>
      </c>
      <c r="O392" s="134" t="n">
        <v>40</v>
      </c>
      <c r="P392" s="135" t="n">
        <v>0.0514166666666667</v>
      </c>
      <c r="Q392" s="134" t="n">
        <v>514.591692307693</v>
      </c>
      <c r="R392" s="134" t="n">
        <v>4312.75498923077</v>
      </c>
      <c r="S392" s="136" t="n">
        <f aca="false">R392-Q392</f>
        <v>3798.16329692308</v>
      </c>
      <c r="T392" s="137" t="n">
        <f aca="false">((S392/1000000)*(0.473-P392))*0.8/(0.08206*296)*1000000/(O392*N392)*12</f>
        <v>0.354078470428297</v>
      </c>
      <c r="U392" s="138" t="n">
        <f aca="false">IF(N392&lt;=48,T392* 48,T392* 72)</f>
        <v>16.9957665805582</v>
      </c>
      <c r="V392" s="139" t="n">
        <v>-17.8577030333195</v>
      </c>
      <c r="W392" s="150" t="n">
        <f aca="false">W344</f>
        <v>-18.16875699075</v>
      </c>
      <c r="X392" s="141" t="s">
        <v>106</v>
      </c>
      <c r="Y392" s="142" t="n">
        <f aca="false">((V392/1000+1)*0.0112372)/((V392/1000+1)*0.0112372+1)</f>
        <v>0.0109160540676122</v>
      </c>
      <c r="Z392" s="142" t="n">
        <f aca="false">((W392/1000+1)*0.0112372)/((W392/1000+1)*0.0112372+1)</f>
        <v>0.0109126345751666</v>
      </c>
      <c r="AA392" s="142" t="str">
        <f aca="false">IF(ISNUMBER(X392),((X392/1000+1)*0.0112372)/((X392/1000+1)*0.0112372+1),"")</f>
        <v/>
      </c>
      <c r="AB392" s="143" t="str">
        <f aca="false">IF(ISNUMBER(AA392),(Y392-Z392)/(AA392-Z392),"")</f>
        <v/>
      </c>
      <c r="AC392" s="143" t="str">
        <f aca="false">IF(ISNUMBER(AB392),1-AB392,"")</f>
        <v/>
      </c>
      <c r="AD392" s="144" t="str">
        <f aca="false">IF(ISNUMBER(AB392),AB392*T392,"")</f>
        <v/>
      </c>
      <c r="AE392" s="144" t="n">
        <f aca="false">IF(ISNUMBER(AC392),AC392*T392,T392)</f>
        <v>0.354078470428297</v>
      </c>
      <c r="AF392" s="102"/>
      <c r="AG392" s="145" t="str">
        <f aca="false">IF(ISNUMBER(AD392),U392*AB392,"")</f>
        <v/>
      </c>
      <c r="AH392" s="146" t="n">
        <f aca="false">IF(ISNUMBER(AC392),AC392*U392,U392)</f>
        <v>16.9957665805582</v>
      </c>
      <c r="AI392" s="102"/>
      <c r="AJ392" s="103" t="s">
        <v>331</v>
      </c>
      <c r="AK392" s="136"/>
      <c r="AL392" s="102"/>
      <c r="AM392" s="102"/>
      <c r="AN392" s="147" t="s">
        <v>491</v>
      </c>
    </row>
    <row r="393" customFormat="false" ht="15" hidden="false" customHeight="false" outlineLevel="0" collapsed="false">
      <c r="A393" s="115" t="s">
        <v>318</v>
      </c>
      <c r="B393" s="0" t="s">
        <v>319</v>
      </c>
      <c r="C393" s="92" t="n">
        <f aca="false">C392</f>
        <v>3</v>
      </c>
      <c r="D393" s="90" t="n">
        <f aca="false">D392</f>
        <v>3</v>
      </c>
      <c r="E393" s="92" t="str">
        <f aca="false">E345</f>
        <v>GL</v>
      </c>
      <c r="F393" s="92" t="n">
        <f aca="false">F345</f>
        <v>1</v>
      </c>
      <c r="G393" s="130" t="s">
        <v>333</v>
      </c>
      <c r="H393" s="130" t="s">
        <v>334</v>
      </c>
      <c r="I393" s="148" t="s">
        <v>335</v>
      </c>
      <c r="J393" s="131" t="n">
        <v>41855</v>
      </c>
      <c r="K393" s="108" t="s">
        <v>538</v>
      </c>
      <c r="L393" s="131" t="n">
        <v>41857</v>
      </c>
      <c r="M393" s="108" t="s">
        <v>539</v>
      </c>
      <c r="N393" s="134" t="n">
        <v>44.6833333333333</v>
      </c>
      <c r="O393" s="134" t="n">
        <v>40</v>
      </c>
      <c r="P393" s="135" t="n">
        <v>0.0514166666666667</v>
      </c>
      <c r="Q393" s="134" t="n">
        <v>514.591692307693</v>
      </c>
      <c r="R393" s="134" t="n">
        <v>8556.85477923077</v>
      </c>
      <c r="S393" s="136" t="n">
        <f aca="false">R393-Q393</f>
        <v>8042.26308692308</v>
      </c>
      <c r="T393" s="137" t="n">
        <f aca="false">((S393/1000000)*(0.473-P393))*0.8/(0.08206*296)*1000000/(O393*N393)*12</f>
        <v>0.74972874781517</v>
      </c>
      <c r="U393" s="138" t="n">
        <f aca="false">IF(N393&lt;=48,T393* 48,T393* 72)</f>
        <v>35.9869798951281</v>
      </c>
      <c r="V393" s="139" t="n">
        <v>540.252842954334</v>
      </c>
      <c r="W393" s="150" t="n">
        <f aca="false">W345</f>
        <v>-18.16875699075</v>
      </c>
      <c r="X393" s="141" t="n">
        <v>1159</v>
      </c>
      <c r="Y393" s="142" t="n">
        <f aca="false">((V393/1000+1)*0.0112372)/((V393/1000+1)*0.0112372+1)</f>
        <v>0.0170136547121277</v>
      </c>
      <c r="Z393" s="142" t="n">
        <f aca="false">((W393/1000+1)*0.0112372)/((W393/1000+1)*0.0112372+1)</f>
        <v>0.0109126345751666</v>
      </c>
      <c r="AA393" s="142" t="n">
        <f aca="false">IF(ISNUMBER(X393),((X393/1000+1)*0.0112372)/((X393/1000+1)*0.0112372+1),"")</f>
        <v>0.0236864549961338</v>
      </c>
      <c r="AB393" s="143" t="n">
        <f aca="false">IF(ISNUMBER(AA393),(Y393-Y389)/(AA393-Y389),"")</f>
        <v>0.474207429288609</v>
      </c>
      <c r="AC393" s="143" t="n">
        <f aca="false">IF(ISNUMBER(AB393),1-AB393,"")</f>
        <v>0.525792570711391</v>
      </c>
      <c r="AD393" s="144" t="n">
        <f aca="false">IF(ISNUMBER(AB393),AB393*T393,"")</f>
        <v>0.355526942165199</v>
      </c>
      <c r="AE393" s="144" t="n">
        <f aca="false">IF(ISNUMBER(AC393),AC393*T393,T393)</f>
        <v>0.39420180564997</v>
      </c>
      <c r="AF393" s="149" t="n">
        <f aca="false">IF(ISNUMBER(AD393),AE393-AE389,"")</f>
        <v>0.0125554953464666</v>
      </c>
      <c r="AG393" s="145" t="n">
        <f aca="false">IF(ISNUMBER(AD393),U393*AB393,"")</f>
        <v>17.0652932239296</v>
      </c>
      <c r="AH393" s="146" t="n">
        <f aca="false">IF(ISNUMBER(AC393),AC393*U393,U393)</f>
        <v>18.9216866711986</v>
      </c>
      <c r="AI393" s="145" t="n">
        <f aca="false">AH393-AH389</f>
        <v>0.60266377663039</v>
      </c>
      <c r="AJ393" s="103" t="s">
        <v>336</v>
      </c>
      <c r="AK393" s="136"/>
      <c r="AL393" s="102"/>
      <c r="AM393" s="102"/>
      <c r="AN393" s="147" t="s">
        <v>492</v>
      </c>
    </row>
    <row r="394" customFormat="false" ht="15" hidden="false" customHeight="false" outlineLevel="0" collapsed="false">
      <c r="A394" s="115" t="s">
        <v>318</v>
      </c>
      <c r="B394" s="0" t="s">
        <v>319</v>
      </c>
      <c r="C394" s="92" t="n">
        <f aca="false">C393</f>
        <v>3</v>
      </c>
      <c r="D394" s="90" t="n">
        <f aca="false">D393</f>
        <v>3</v>
      </c>
      <c r="E394" s="92" t="str">
        <f aca="false">E346</f>
        <v>GL</v>
      </c>
      <c r="F394" s="92" t="n">
        <f aca="false">F346</f>
        <v>2</v>
      </c>
      <c r="G394" s="130" t="s">
        <v>333</v>
      </c>
      <c r="H394" s="130" t="s">
        <v>334</v>
      </c>
      <c r="I394" s="148" t="s">
        <v>335</v>
      </c>
      <c r="J394" s="131" t="n">
        <v>41855</v>
      </c>
      <c r="K394" s="108" t="s">
        <v>538</v>
      </c>
      <c r="L394" s="131" t="n">
        <v>41857</v>
      </c>
      <c r="M394" s="108" t="s">
        <v>539</v>
      </c>
      <c r="N394" s="134" t="n">
        <v>44.6833333333333</v>
      </c>
      <c r="O394" s="134" t="n">
        <v>40</v>
      </c>
      <c r="P394" s="135" t="n">
        <v>0.0514166666666667</v>
      </c>
      <c r="Q394" s="134" t="n">
        <v>514.591692307693</v>
      </c>
      <c r="R394" s="134" t="n">
        <v>8769.57847923077</v>
      </c>
      <c r="S394" s="136" t="n">
        <f aca="false">R394-Q394</f>
        <v>8254.98678692308</v>
      </c>
      <c r="T394" s="137" t="n">
        <f aca="false">((S394/1000000)*(0.473-P394))*0.8/(0.08206*296)*1000000/(O394*N394)*12</f>
        <v>0.769559617746662</v>
      </c>
      <c r="U394" s="138" t="n">
        <f aca="false">IF(N394&lt;=48,T394* 48,T394* 72)</f>
        <v>36.9388616518398</v>
      </c>
      <c r="V394" s="139" t="n">
        <v>519.389920208789</v>
      </c>
      <c r="W394" s="150" t="n">
        <f aca="false">W346</f>
        <v>-18.16875699075</v>
      </c>
      <c r="X394" s="141" t="n">
        <v>1159</v>
      </c>
      <c r="Y394" s="142" t="n">
        <f aca="false">((V394/1000+1)*0.0112372)/((V394/1000+1)*0.0112372+1)</f>
        <v>0.0167870711885573</v>
      </c>
      <c r="Z394" s="142" t="n">
        <f aca="false">((W394/1000+1)*0.0112372)/((W394/1000+1)*0.0112372+1)</f>
        <v>0.0109126345751666</v>
      </c>
      <c r="AA394" s="142" t="n">
        <f aca="false">IF(ISNUMBER(X394),((X394/1000+1)*0.0112372)/((X394/1000+1)*0.0112372+1),"")</f>
        <v>0.0236864549961338</v>
      </c>
      <c r="AB394" s="143" t="n">
        <f aca="false">IF(ISNUMBER(AA394),(Y394-Y390)/(AA394-Y390),"")</f>
        <v>0.457954168891749</v>
      </c>
      <c r="AC394" s="143" t="n">
        <f aca="false">IF(ISNUMBER(AB394),1-AB394,"")</f>
        <v>0.542045831108251</v>
      </c>
      <c r="AD394" s="144" t="n">
        <f aca="false">IF(ISNUMBER(AB394),AB394*T394,"")</f>
        <v>0.352423035157825</v>
      </c>
      <c r="AE394" s="144" t="n">
        <f aca="false">IF(ISNUMBER(AC394),AC394*T394,T394)</f>
        <v>0.417136582588837</v>
      </c>
      <c r="AF394" s="149" t="n">
        <f aca="false">IF(ISNUMBER(AD394),AE394-AE390,"")</f>
        <v>0.072152959404983</v>
      </c>
      <c r="AG394" s="145" t="n">
        <f aca="false">IF(ISNUMBER(AD394),U394*AB394,"")</f>
        <v>16.9163056875756</v>
      </c>
      <c r="AH394" s="146" t="n">
        <f aca="false">IF(ISNUMBER(AC394),AC394*U394,U394)</f>
        <v>20.0225559642642</v>
      </c>
      <c r="AI394" s="145" t="n">
        <f aca="false">AH394-AH390</f>
        <v>3.46334205143918</v>
      </c>
      <c r="AJ394" s="103" t="s">
        <v>338</v>
      </c>
      <c r="AK394" s="136"/>
      <c r="AL394" s="102"/>
      <c r="AM394" s="102"/>
      <c r="AN394" s="147" t="s">
        <v>493</v>
      </c>
    </row>
    <row r="395" customFormat="false" ht="15" hidden="false" customHeight="false" outlineLevel="0" collapsed="false">
      <c r="A395" s="115" t="s">
        <v>318</v>
      </c>
      <c r="B395" s="0" t="s">
        <v>319</v>
      </c>
      <c r="C395" s="92" t="n">
        <f aca="false">C394</f>
        <v>3</v>
      </c>
      <c r="D395" s="90" t="n">
        <f aca="false">D394</f>
        <v>3</v>
      </c>
      <c r="E395" s="92" t="str">
        <f aca="false">E347</f>
        <v>GL</v>
      </c>
      <c r="F395" s="92" t="n">
        <f aca="false">F347</f>
        <v>3</v>
      </c>
      <c r="G395" s="130" t="s">
        <v>333</v>
      </c>
      <c r="H395" s="130" t="s">
        <v>334</v>
      </c>
      <c r="I395" s="148" t="s">
        <v>335</v>
      </c>
      <c r="J395" s="131" t="n">
        <v>41855</v>
      </c>
      <c r="K395" s="108" t="s">
        <v>538</v>
      </c>
      <c r="L395" s="131" t="n">
        <v>41857</v>
      </c>
      <c r="M395" s="108" t="s">
        <v>539</v>
      </c>
      <c r="N395" s="134" t="n">
        <v>44.6833333333333</v>
      </c>
      <c r="O395" s="134" t="n">
        <v>40</v>
      </c>
      <c r="P395" s="135" t="n">
        <v>0.0514166666666667</v>
      </c>
      <c r="Q395" s="134" t="n">
        <v>514.591692307693</v>
      </c>
      <c r="R395" s="134" t="n">
        <v>8423.77147923077</v>
      </c>
      <c r="S395" s="136" t="n">
        <f aca="false">R395-Q395</f>
        <v>7909.17978692307</v>
      </c>
      <c r="T395" s="137" t="n">
        <f aca="false">((S395/1000000)*(0.473-P395))*0.8/(0.08206*296)*1000000/(O395*N395)*12</f>
        <v>0.737322242981182</v>
      </c>
      <c r="U395" s="138" t="n">
        <f aca="false">IF(N395&lt;=48,T395* 48,T395* 72)</f>
        <v>35.3914676630967</v>
      </c>
      <c r="V395" s="139" t="n">
        <v>609.421682392693</v>
      </c>
      <c r="W395" s="150" t="n">
        <f aca="false">W347</f>
        <v>-18.16875699075</v>
      </c>
      <c r="X395" s="141" t="n">
        <v>1159</v>
      </c>
      <c r="Y395" s="142" t="n">
        <f aca="false">((V395/1000+1)*0.0112372)/((V395/1000+1)*0.0112372+1)</f>
        <v>0.0177641221923827</v>
      </c>
      <c r="Z395" s="142" t="n">
        <f aca="false">((W395/1000+1)*0.0112372)/((W395/1000+1)*0.0112372+1)</f>
        <v>0.0109126345751666</v>
      </c>
      <c r="AA395" s="142" t="n">
        <f aca="false">IF(ISNUMBER(X395),((X395/1000+1)*0.0112372)/((X395/1000+1)*0.0112372+1),"")</f>
        <v>0.0236864549961338</v>
      </c>
      <c r="AB395" s="143" t="n">
        <f aca="false">IF(ISNUMBER(AA395),(Y395-Y391)/(AA395-Y391),"")</f>
        <v>0.535664292224555</v>
      </c>
      <c r="AC395" s="143" t="n">
        <f aca="false">IF(ISNUMBER(AB395),1-AB395,"")</f>
        <v>0.464335707775445</v>
      </c>
      <c r="AD395" s="144" t="n">
        <f aca="false">IF(ISNUMBER(AB395),AB395*T395,"")</f>
        <v>0.394957197427936</v>
      </c>
      <c r="AE395" s="144" t="n">
        <f aca="false">IF(ISNUMBER(AC395),AC395*T395,T395)</f>
        <v>0.342365045553246</v>
      </c>
      <c r="AF395" s="149" t="n">
        <f aca="false">IF(ISNUMBER(AD395),AE395-AE391,"")</f>
        <v>-0.0221563805187776</v>
      </c>
      <c r="AG395" s="145" t="n">
        <f aca="false">IF(ISNUMBER(AD395),U395*AB395,"")</f>
        <v>18.957945476541</v>
      </c>
      <c r="AH395" s="146" t="n">
        <f aca="false">IF(ISNUMBER(AC395),AC395*U395,U395)</f>
        <v>16.4335221865558</v>
      </c>
      <c r="AI395" s="145" t="n">
        <f aca="false">AH395-AH391</f>
        <v>-1.06350626490132</v>
      </c>
      <c r="AJ395" s="103" t="s">
        <v>340</v>
      </c>
      <c r="AK395" s="136"/>
      <c r="AL395" s="102"/>
      <c r="AM395" s="102"/>
      <c r="AN395" s="147" t="s">
        <v>494</v>
      </c>
    </row>
    <row r="396" customFormat="false" ht="15" hidden="false" customHeight="false" outlineLevel="0" collapsed="false">
      <c r="A396" s="115" t="s">
        <v>318</v>
      </c>
      <c r="B396" s="0" t="s">
        <v>319</v>
      </c>
      <c r="C396" s="92" t="n">
        <f aca="false">C395</f>
        <v>3</v>
      </c>
      <c r="D396" s="90" t="n">
        <f aca="false">D395</f>
        <v>3</v>
      </c>
      <c r="E396" s="92" t="str">
        <f aca="false">E348</f>
        <v>GL</v>
      </c>
      <c r="F396" s="92" t="n">
        <f aca="false">F348</f>
        <v>4</v>
      </c>
      <c r="G396" s="130" t="s">
        <v>333</v>
      </c>
      <c r="H396" s="130" t="s">
        <v>334</v>
      </c>
      <c r="I396" s="148" t="s">
        <v>335</v>
      </c>
      <c r="J396" s="131" t="n">
        <v>41855</v>
      </c>
      <c r="K396" s="108" t="s">
        <v>538</v>
      </c>
      <c r="L396" s="131" t="n">
        <v>41857</v>
      </c>
      <c r="M396" s="108" t="s">
        <v>539</v>
      </c>
      <c r="N396" s="134" t="n">
        <v>44.6833333333333</v>
      </c>
      <c r="O396" s="134" t="n">
        <v>40</v>
      </c>
      <c r="P396" s="135" t="n">
        <v>0.0514166666666667</v>
      </c>
      <c r="Q396" s="134" t="n">
        <v>514.591692307693</v>
      </c>
      <c r="R396" s="134" t="n">
        <v>5535.33991923077</v>
      </c>
      <c r="S396" s="136" t="n">
        <f aca="false">R396-Q396</f>
        <v>5020.74822692308</v>
      </c>
      <c r="T396" s="137" t="n">
        <f aca="false">((S396/1000000)*(0.473-P396))*0.8/(0.08206*296)*1000000/(O396*N396)*12</f>
        <v>0.468052243576433</v>
      </c>
      <c r="U396" s="138" t="n">
        <f aca="false">IF(N396&lt;=48,T396* 48,T396* 72)</f>
        <v>22.4665076916688</v>
      </c>
      <c r="V396" s="139" t="n">
        <v>601.62516694239</v>
      </c>
      <c r="W396" s="150" t="n">
        <f aca="false">W348</f>
        <v>-18.16875699075</v>
      </c>
      <c r="X396" s="141" t="n">
        <v>1159</v>
      </c>
      <c r="Y396" s="142" t="n">
        <f aca="false">((V396/1000+1)*0.0112372)/((V396/1000+1)*0.0112372+1)</f>
        <v>0.017679588932741</v>
      </c>
      <c r="Z396" s="142" t="n">
        <f aca="false">((W396/1000+1)*0.0112372)/((W396/1000+1)*0.0112372+1)</f>
        <v>0.0109126345751666</v>
      </c>
      <c r="AA396" s="142" t="n">
        <f aca="false">IF(ISNUMBER(X396),((X396/1000+1)*0.0112372)/((X396/1000+1)*0.0112372+1),"")</f>
        <v>0.0236864549961338</v>
      </c>
      <c r="AB396" s="143" t="n">
        <f aca="false">IF(ISNUMBER(AA396),(Y396-Y392)/(AA396-Y392),"")</f>
        <v>0.529625882772643</v>
      </c>
      <c r="AC396" s="143" t="n">
        <f aca="false">IF(ISNUMBER(AB396),1-AB396,"")</f>
        <v>0.470374117227357</v>
      </c>
      <c r="AD396" s="144" t="n">
        <f aca="false">IF(ISNUMBER(AB396),AB396*T396,"")</f>
        <v>0.247892582687884</v>
      </c>
      <c r="AE396" s="144" t="n">
        <f aca="false">IF(ISNUMBER(AC396),AC396*T396,T396)</f>
        <v>0.220159660888548</v>
      </c>
      <c r="AF396" s="149" t="n">
        <f aca="false">IF(ISNUMBER(AD396),AE396-AE392,"")</f>
        <v>-0.133918809539748</v>
      </c>
      <c r="AG396" s="145" t="n">
        <f aca="false">IF(ISNUMBER(AD396),U396*AB396,"")</f>
        <v>11.8988439690184</v>
      </c>
      <c r="AH396" s="146" t="n">
        <f aca="false">IF(ISNUMBER(AC396),AC396*U396,U396)</f>
        <v>10.5676637226503</v>
      </c>
      <c r="AI396" s="145" t="n">
        <f aca="false">AH396-AH392</f>
        <v>-6.42810285790792</v>
      </c>
      <c r="AJ396" s="103" t="s">
        <v>342</v>
      </c>
      <c r="AK396" s="136"/>
      <c r="AL396" s="102"/>
      <c r="AM396" s="102"/>
      <c r="AN396" s="147" t="s">
        <v>495</v>
      </c>
    </row>
    <row r="397" customFormat="false" ht="15" hidden="false" customHeight="false" outlineLevel="0" collapsed="false">
      <c r="A397" s="115" t="s">
        <v>318</v>
      </c>
      <c r="B397" s="0" t="s">
        <v>319</v>
      </c>
      <c r="C397" s="92" t="n">
        <f aca="false">C396</f>
        <v>3</v>
      </c>
      <c r="D397" s="90" t="n">
        <f aca="false">D396</f>
        <v>3</v>
      </c>
      <c r="E397" s="92" t="str">
        <f aca="false">E349</f>
        <v>GL</v>
      </c>
      <c r="F397" s="92" t="n">
        <f aca="false">F349</f>
        <v>1</v>
      </c>
      <c r="G397" s="130" t="s">
        <v>344</v>
      </c>
      <c r="H397" s="130" t="s">
        <v>334</v>
      </c>
      <c r="I397" s="130" t="n">
        <v>10</v>
      </c>
      <c r="J397" s="131" t="n">
        <v>41855</v>
      </c>
      <c r="K397" s="108" t="s">
        <v>538</v>
      </c>
      <c r="L397" s="131" t="n">
        <v>41857</v>
      </c>
      <c r="M397" s="108" t="s">
        <v>539</v>
      </c>
      <c r="N397" s="134" t="n">
        <v>44.6833333333333</v>
      </c>
      <c r="O397" s="134" t="n">
        <v>40</v>
      </c>
      <c r="P397" s="135" t="n">
        <v>0.0514166666666667</v>
      </c>
      <c r="Q397" s="134" t="n">
        <v>514.591692307693</v>
      </c>
      <c r="R397" s="134" t="n">
        <v>6544.15324923077</v>
      </c>
      <c r="S397" s="136" t="n">
        <f aca="false">R397-Q397</f>
        <v>6029.56155692308</v>
      </c>
      <c r="T397" s="137" t="n">
        <f aca="false">((S397/1000000)*(0.473-P397))*0.8/(0.08206*296)*1000000/(O397*N397)*12</f>
        <v>0.562097457778636</v>
      </c>
      <c r="U397" s="138" t="n">
        <f aca="false">IF(N397&lt;=48,T397* 48,T397* 72)</f>
        <v>26.9806779733745</v>
      </c>
      <c r="V397" s="139" t="n">
        <v>578.207616126956</v>
      </c>
      <c r="W397" s="150" t="n">
        <f aca="false">W349</f>
        <v>-18.16875699075</v>
      </c>
      <c r="X397" s="141" t="n">
        <v>1159</v>
      </c>
      <c r="Y397" s="142" t="n">
        <f aca="false">((V397/1000+1)*0.0112372)/((V397/1000+1)*0.0112372+1)</f>
        <v>0.0174255980101285</v>
      </c>
      <c r="Z397" s="142" t="n">
        <f aca="false">((W397/1000+1)*0.0112372)/((W397/1000+1)*0.0112372+1)</f>
        <v>0.0109126345751666</v>
      </c>
      <c r="AA397" s="142" t="n">
        <f aca="false">IF(ISNUMBER(X397),((X397/1000+1)*0.0112372)/((X397/1000+1)*0.0112372+1),"")</f>
        <v>0.0236864549961338</v>
      </c>
      <c r="AB397" s="143" t="n">
        <f aca="false">IF(ISNUMBER(AA397),(Y397-Y389)/(AA397-Y389),"")</f>
        <v>0.50666707387925</v>
      </c>
      <c r="AC397" s="143" t="n">
        <f aca="false">IF(ISNUMBER(AB397),1-AB397,"")</f>
        <v>0.49333292612075</v>
      </c>
      <c r="AD397" s="144" t="n">
        <f aca="false">IF(ISNUMBER(AB397),AB397*T397,"")</f>
        <v>0.284796274167667</v>
      </c>
      <c r="AE397" s="144" t="n">
        <f aca="false">IF(ISNUMBER(AC397),AC397*T397,T397)</f>
        <v>0.277301183610969</v>
      </c>
      <c r="AF397" s="149" t="n">
        <f aca="false">IF(ISNUMBER(AD397),AE397-AE389,"")</f>
        <v>-0.104345126692535</v>
      </c>
      <c r="AG397" s="145" t="n">
        <f aca="false">IF(ISNUMBER(AD397),U397*AB397,"")</f>
        <v>13.670221160048</v>
      </c>
      <c r="AH397" s="146" t="n">
        <f aca="false">IF(ISNUMBER(AC397),AC397*U397,U397)</f>
        <v>13.3104568133265</v>
      </c>
      <c r="AI397" s="145" t="n">
        <f aca="false">AH397-AH389</f>
        <v>-5.00856608124167</v>
      </c>
      <c r="AJ397" s="103" t="s">
        <v>345</v>
      </c>
      <c r="AK397" s="136"/>
      <c r="AL397" s="102"/>
      <c r="AM397" s="102"/>
      <c r="AN397" s="147" t="s">
        <v>496</v>
      </c>
    </row>
    <row r="398" customFormat="false" ht="15" hidden="false" customHeight="false" outlineLevel="0" collapsed="false">
      <c r="A398" s="115" t="s">
        <v>318</v>
      </c>
      <c r="B398" s="0" t="s">
        <v>319</v>
      </c>
      <c r="C398" s="92" t="n">
        <f aca="false">C397</f>
        <v>3</v>
      </c>
      <c r="D398" s="90" t="n">
        <f aca="false">D397</f>
        <v>3</v>
      </c>
      <c r="E398" s="92" t="str">
        <f aca="false">E350</f>
        <v>GL</v>
      </c>
      <c r="F398" s="92" t="n">
        <f aca="false">F350</f>
        <v>2</v>
      </c>
      <c r="G398" s="130" t="s">
        <v>344</v>
      </c>
      <c r="H398" s="130" t="s">
        <v>334</v>
      </c>
      <c r="I398" s="130" t="n">
        <v>10</v>
      </c>
      <c r="J398" s="131" t="n">
        <v>41855</v>
      </c>
      <c r="K398" s="108" t="s">
        <v>538</v>
      </c>
      <c r="L398" s="131" t="n">
        <v>41857</v>
      </c>
      <c r="M398" s="108" t="s">
        <v>539</v>
      </c>
      <c r="N398" s="134" t="n">
        <v>44.6833333333333</v>
      </c>
      <c r="O398" s="134" t="n">
        <v>40</v>
      </c>
      <c r="P398" s="135" t="n">
        <v>0.0514166666666667</v>
      </c>
      <c r="Q398" s="134" t="n">
        <v>514.591692307693</v>
      </c>
      <c r="R398" s="134" t="n">
        <v>6561.54838923077</v>
      </c>
      <c r="S398" s="136" t="n">
        <f aca="false">R398-Q398</f>
        <v>6046.95669692308</v>
      </c>
      <c r="T398" s="137" t="n">
        <f aca="false">((S398/1000000)*(0.473-P398))*0.8/(0.08206*296)*1000000/(O398*N398)*12</f>
        <v>0.563719095418354</v>
      </c>
      <c r="U398" s="138" t="n">
        <f aca="false">IF(N398&lt;=48,T398* 48,T398* 72)</f>
        <v>27.058516580081</v>
      </c>
      <c r="V398" s="139" t="n">
        <v>579.502394741564</v>
      </c>
      <c r="W398" s="150" t="n">
        <f aca="false">W350</f>
        <v>-18.16875699075</v>
      </c>
      <c r="X398" s="141" t="n">
        <v>1159</v>
      </c>
      <c r="Y398" s="142" t="n">
        <f aca="false">((V398/1000+1)*0.0112372)/((V398/1000+1)*0.0112372+1)</f>
        <v>0.0174396448396271</v>
      </c>
      <c r="Z398" s="142" t="n">
        <f aca="false">((W398/1000+1)*0.0112372)/((W398/1000+1)*0.0112372+1)</f>
        <v>0.0109126345751666</v>
      </c>
      <c r="AA398" s="142" t="n">
        <f aca="false">IF(ISNUMBER(X398),((X398/1000+1)*0.0112372)/((X398/1000+1)*0.0112372+1),"")</f>
        <v>0.0236864549961338</v>
      </c>
      <c r="AB398" s="143" t="n">
        <f aca="false">IF(ISNUMBER(AA398),(Y398-Y390)/(AA398-Y390),"")</f>
        <v>0.509223215073098</v>
      </c>
      <c r="AC398" s="143" t="n">
        <f aca="false">IF(ISNUMBER(AB398),1-AB398,"")</f>
        <v>0.490776784926902</v>
      </c>
      <c r="AD398" s="144" t="n">
        <f aca="false">IF(ISNUMBER(AB398),AB398*T398,"")</f>
        <v>0.287058850167033</v>
      </c>
      <c r="AE398" s="144" t="n">
        <f aca="false">IF(ISNUMBER(AC398),AC398*T398,T398)</f>
        <v>0.276660245251321</v>
      </c>
      <c r="AF398" s="149" t="n">
        <f aca="false">IF(ISNUMBER(AD398),AE398-AE390,"")</f>
        <v>-0.0683233779325329</v>
      </c>
      <c r="AG398" s="145" t="n">
        <f aca="false">IF(ISNUMBER(AD398),U398*AB398,"")</f>
        <v>13.7788248080176</v>
      </c>
      <c r="AH398" s="146" t="n">
        <f aca="false">IF(ISNUMBER(AC398),AC398*U398,U398)</f>
        <v>13.2796917720634</v>
      </c>
      <c r="AI398" s="145" t="n">
        <f aca="false">AH398-AH390</f>
        <v>-3.27952214076158</v>
      </c>
      <c r="AJ398" s="103" t="s">
        <v>347</v>
      </c>
      <c r="AK398" s="136"/>
      <c r="AL398" s="102"/>
      <c r="AM398" s="102"/>
      <c r="AN398" s="147" t="s">
        <v>497</v>
      </c>
    </row>
    <row r="399" customFormat="false" ht="15" hidden="false" customHeight="false" outlineLevel="0" collapsed="false">
      <c r="A399" s="115" t="s">
        <v>318</v>
      </c>
      <c r="B399" s="0" t="s">
        <v>319</v>
      </c>
      <c r="C399" s="92" t="n">
        <f aca="false">C398</f>
        <v>3</v>
      </c>
      <c r="D399" s="90" t="n">
        <f aca="false">D398</f>
        <v>3</v>
      </c>
      <c r="E399" s="92" t="str">
        <f aca="false">E351</f>
        <v>GL</v>
      </c>
      <c r="F399" s="92" t="n">
        <f aca="false">F351</f>
        <v>3</v>
      </c>
      <c r="G399" s="130" t="s">
        <v>344</v>
      </c>
      <c r="H399" s="130" t="s">
        <v>334</v>
      </c>
      <c r="I399" s="130" t="n">
        <v>10</v>
      </c>
      <c r="J399" s="131" t="n">
        <v>41855</v>
      </c>
      <c r="K399" s="108" t="s">
        <v>538</v>
      </c>
      <c r="L399" s="131" t="n">
        <v>41857</v>
      </c>
      <c r="M399" s="108" t="s">
        <v>539</v>
      </c>
      <c r="N399" s="134" t="n">
        <v>44.6833333333333</v>
      </c>
      <c r="O399" s="134" t="n">
        <v>40</v>
      </c>
      <c r="P399" s="135" t="n">
        <v>0.0514166666666667</v>
      </c>
      <c r="Q399" s="134" t="n">
        <v>514.591692307693</v>
      </c>
      <c r="R399" s="134" t="n">
        <v>5914.36534923077</v>
      </c>
      <c r="S399" s="136" t="n">
        <f aca="false">R399-Q399</f>
        <v>5399.77365692308</v>
      </c>
      <c r="T399" s="137" t="n">
        <f aca="false">((S399/1000000)*(0.473-P399))*0.8/(0.08206*296)*1000000/(O399*N399)*12</f>
        <v>0.503386360099687</v>
      </c>
      <c r="U399" s="138" t="n">
        <f aca="false">IF(N399&lt;=48,T399* 48,T399* 72)</f>
        <v>24.162545284785</v>
      </c>
      <c r="V399" s="139" t="n">
        <v>630.36031080891</v>
      </c>
      <c r="W399" s="150" t="n">
        <f aca="false">W351</f>
        <v>-18.16875699075</v>
      </c>
      <c r="X399" s="141" t="n">
        <v>1159</v>
      </c>
      <c r="Y399" s="142" t="n">
        <f aca="false">((V399/1000+1)*0.0112372)/((V399/1000+1)*0.0112372+1)</f>
        <v>0.0179910760495822</v>
      </c>
      <c r="Z399" s="142" t="n">
        <f aca="false">((W399/1000+1)*0.0112372)/((W399/1000+1)*0.0112372+1)</f>
        <v>0.0109126345751666</v>
      </c>
      <c r="AA399" s="142" t="n">
        <f aca="false">IF(ISNUMBER(X399),((X399/1000+1)*0.0112372)/((X399/1000+1)*0.0112372+1),"")</f>
        <v>0.0236864549961338</v>
      </c>
      <c r="AB399" s="143" t="n">
        <f aca="false">IF(ISNUMBER(AA399),(Y399-Y391)/(AA399-Y391),"")</f>
        <v>0.553458425618808</v>
      </c>
      <c r="AC399" s="143" t="n">
        <f aca="false">IF(ISNUMBER(AB399),1-AB399,"")</f>
        <v>0.446541574381192</v>
      </c>
      <c r="AD399" s="144" t="n">
        <f aca="false">IF(ISNUMBER(AB399),AB399*T399,"")</f>
        <v>0.278603422338755</v>
      </c>
      <c r="AE399" s="144" t="n">
        <f aca="false">IF(ISNUMBER(AC399),AC399*T399,T399)</f>
        <v>0.224782937760932</v>
      </c>
      <c r="AF399" s="149" t="n">
        <f aca="false">IF(ISNUMBER(AD399),AE399-AE391,"")</f>
        <v>-0.139738488311092</v>
      </c>
      <c r="AG399" s="145" t="n">
        <f aca="false">IF(ISNUMBER(AD399),U399*AB399,"")</f>
        <v>13.3729642722603</v>
      </c>
      <c r="AH399" s="146" t="n">
        <f aca="false">IF(ISNUMBER(AC399),AC399*U399,U399)</f>
        <v>10.7895810125247</v>
      </c>
      <c r="AI399" s="145" t="n">
        <f aca="false">AH399-AH391</f>
        <v>-6.7074474389324</v>
      </c>
      <c r="AJ399" s="103" t="s">
        <v>349</v>
      </c>
      <c r="AK399" s="136"/>
      <c r="AL399" s="102"/>
      <c r="AM399" s="102"/>
      <c r="AN399" s="147" t="s">
        <v>498</v>
      </c>
    </row>
    <row r="400" customFormat="false" ht="15" hidden="false" customHeight="false" outlineLevel="0" collapsed="false">
      <c r="A400" s="115" t="s">
        <v>318</v>
      </c>
      <c r="B400" s="0" t="s">
        <v>319</v>
      </c>
      <c r="C400" s="92" t="n">
        <f aca="false">C399</f>
        <v>3</v>
      </c>
      <c r="D400" s="90" t="n">
        <f aca="false">D399</f>
        <v>3</v>
      </c>
      <c r="E400" s="92" t="str">
        <f aca="false">E352</f>
        <v>GL</v>
      </c>
      <c r="F400" s="92" t="n">
        <f aca="false">F352</f>
        <v>4</v>
      </c>
      <c r="G400" s="130" t="s">
        <v>344</v>
      </c>
      <c r="H400" s="130" t="s">
        <v>334</v>
      </c>
      <c r="I400" s="130" t="n">
        <v>10</v>
      </c>
      <c r="J400" s="131" t="n">
        <v>41855</v>
      </c>
      <c r="K400" s="108" t="s">
        <v>538</v>
      </c>
      <c r="L400" s="131" t="n">
        <v>41857</v>
      </c>
      <c r="M400" s="108" t="s">
        <v>539</v>
      </c>
      <c r="N400" s="134" t="n">
        <v>44.6833333333333</v>
      </c>
      <c r="O400" s="134" t="n">
        <v>40</v>
      </c>
      <c r="P400" s="135" t="n">
        <v>0.0514166666666667</v>
      </c>
      <c r="Q400" s="134" t="n">
        <v>514.591692307693</v>
      </c>
      <c r="R400" s="134" t="n">
        <v>6287.73211923077</v>
      </c>
      <c r="S400" s="136" t="n">
        <f aca="false">R400-Q400</f>
        <v>5773.14042692308</v>
      </c>
      <c r="T400" s="137" t="n">
        <f aca="false">((S400/1000000)*(0.473-P400))*0.8/(0.08206*296)*1000000/(O400*N400)*12</f>
        <v>0.53819295594496</v>
      </c>
      <c r="U400" s="138" t="n">
        <f aca="false">IF(N400&lt;=48,T400* 48,T400* 72)</f>
        <v>25.8332618853581</v>
      </c>
      <c r="V400" s="139" t="n">
        <v>617.486720287353</v>
      </c>
      <c r="W400" s="150" t="n">
        <f aca="false">W352</f>
        <v>-18.16875699075</v>
      </c>
      <c r="X400" s="141" t="n">
        <v>1159</v>
      </c>
      <c r="Y400" s="142" t="n">
        <f aca="false">((V400/1000+1)*0.0112372)/((V400/1000+1)*0.0112372+1)</f>
        <v>0.0178515515829556</v>
      </c>
      <c r="Z400" s="142" t="n">
        <f aca="false">((W400/1000+1)*0.0112372)/((W400/1000+1)*0.0112372+1)</f>
        <v>0.0109126345751666</v>
      </c>
      <c r="AA400" s="142" t="n">
        <f aca="false">IF(ISNUMBER(X400),((X400/1000+1)*0.0112372)/((X400/1000+1)*0.0112372+1),"")</f>
        <v>0.0236864549961338</v>
      </c>
      <c r="AB400" s="143" t="n">
        <f aca="false">IF(ISNUMBER(AA400),(Y400-Y392)/(AA400-Y392),"")</f>
        <v>0.543091603322617</v>
      </c>
      <c r="AC400" s="143" t="n">
        <f aca="false">IF(ISNUMBER(AB400),1-AB400,"")</f>
        <v>0.456908396677383</v>
      </c>
      <c r="AD400" s="144" t="n">
        <f aca="false">IF(ISNUMBER(AB400),AB400*T400,"")</f>
        <v>0.292288075341087</v>
      </c>
      <c r="AE400" s="144" t="n">
        <f aca="false">IF(ISNUMBER(AC400),AC400*T400,T400)</f>
        <v>0.245904880603873</v>
      </c>
      <c r="AF400" s="149" t="n">
        <f aca="false">IF(ISNUMBER(AD400),AE400-AE392,"")</f>
        <v>-0.108173589824423</v>
      </c>
      <c r="AG400" s="145" t="n">
        <f aca="false">IF(ISNUMBER(AD400),U400*AB400,"")</f>
        <v>14.0298276163722</v>
      </c>
      <c r="AH400" s="146" t="n">
        <f aca="false">IF(ISNUMBER(AC400),AC400*U400,U400)</f>
        <v>11.8034342689859</v>
      </c>
      <c r="AI400" s="145" t="n">
        <f aca="false">AH400-AH392</f>
        <v>-5.19233231157232</v>
      </c>
      <c r="AJ400" s="103" t="s">
        <v>351</v>
      </c>
      <c r="AK400" s="136"/>
      <c r="AL400" s="102"/>
      <c r="AM400" s="102"/>
      <c r="AN400" s="147" t="s">
        <v>499</v>
      </c>
    </row>
    <row r="401" customFormat="false" ht="15" hidden="false" customHeight="false" outlineLevel="0" collapsed="false">
      <c r="A401" s="115" t="s">
        <v>318</v>
      </c>
      <c r="B401" s="0" t="s">
        <v>319</v>
      </c>
      <c r="C401" s="92" t="n">
        <f aca="false">C400</f>
        <v>3</v>
      </c>
      <c r="D401" s="90" t="n">
        <f aca="false">D400</f>
        <v>3</v>
      </c>
      <c r="E401" s="92" t="str">
        <f aca="false">E353</f>
        <v>MC</v>
      </c>
      <c r="F401" s="92" t="n">
        <f aca="false">F353</f>
        <v>1</v>
      </c>
      <c r="G401" s="130" t="s">
        <v>321</v>
      </c>
      <c r="H401" s="130" t="s">
        <v>322</v>
      </c>
      <c r="I401" s="130" t="s">
        <v>322</v>
      </c>
      <c r="J401" s="131" t="n">
        <v>41855</v>
      </c>
      <c r="K401" s="108" t="s">
        <v>538</v>
      </c>
      <c r="L401" s="131" t="n">
        <v>41857</v>
      </c>
      <c r="M401" s="108" t="s">
        <v>539</v>
      </c>
      <c r="N401" s="134" t="n">
        <v>44.6833333333333</v>
      </c>
      <c r="O401" s="134" t="n">
        <v>40</v>
      </c>
      <c r="P401" s="135" t="n">
        <v>0.0756666666666667</v>
      </c>
      <c r="Q401" s="134" t="n">
        <v>514.591692307693</v>
      </c>
      <c r="R401" s="134" t="n">
        <v>5394.71173923077</v>
      </c>
      <c r="S401" s="136" t="n">
        <f aca="false">R401-Q401</f>
        <v>4880.12004692308</v>
      </c>
      <c r="T401" s="137" t="n">
        <f aca="false">((S401/1000000)*(0.473-P401))*0.8/(0.08206*296)*1000000/(O401*N401)*12</f>
        <v>0.428773523924457</v>
      </c>
      <c r="U401" s="138" t="n">
        <f aca="false">IF(N401&lt;=48,T401* 48,T401* 72)</f>
        <v>20.581129148374</v>
      </c>
      <c r="V401" s="139" t="n">
        <v>-25.4936653308791</v>
      </c>
      <c r="W401" s="150" t="n">
        <f aca="false">W353</f>
        <v>-21.3230515566104</v>
      </c>
      <c r="X401" s="141" t="s">
        <v>106</v>
      </c>
      <c r="Y401" s="142" t="n">
        <f aca="false">((V401/1000+1)*0.0112372)/((V401/1000+1)*0.0112372+1)</f>
        <v>0.0108321032265097</v>
      </c>
      <c r="Z401" s="142" t="n">
        <f aca="false">((W401/1000+1)*0.0112372)/((W401/1000+1)*0.0112372+1)</f>
        <v>0.0108779573057363</v>
      </c>
      <c r="AA401" s="142" t="str">
        <f aca="false">IF(ISNUMBER(X401),((X401/1000+1)*0.0112372)/((X401/1000+1)*0.0112372+1),"")</f>
        <v/>
      </c>
      <c r="AB401" s="143" t="str">
        <f aca="false">IF(ISNUMBER(AA401),(Y401-Z401)/(AA401-Z401),"")</f>
        <v/>
      </c>
      <c r="AC401" s="143" t="str">
        <f aca="false">IF(ISNUMBER(AB401),1-AB401,"")</f>
        <v/>
      </c>
      <c r="AD401" s="144" t="str">
        <f aca="false">IF(ISNUMBER(AB401),AB401*T401,"")</f>
        <v/>
      </c>
      <c r="AE401" s="144" t="n">
        <f aca="false">IF(ISNUMBER(AC401),AC401*T401,T401)</f>
        <v>0.428773523924457</v>
      </c>
      <c r="AF401" s="102"/>
      <c r="AG401" s="145" t="str">
        <f aca="false">IF(ISNUMBER(AD401),U401*AB401,"")</f>
        <v/>
      </c>
      <c r="AH401" s="146" t="n">
        <f aca="false">IF(ISNUMBER(AC401),AC401*U401,U401)</f>
        <v>20.581129148374</v>
      </c>
      <c r="AI401" s="102"/>
      <c r="AJ401" s="103" t="s">
        <v>354</v>
      </c>
      <c r="AK401" s="136"/>
      <c r="AL401" s="102"/>
      <c r="AM401" s="102"/>
      <c r="AN401" s="147" t="s">
        <v>500</v>
      </c>
    </row>
    <row r="402" customFormat="false" ht="15" hidden="false" customHeight="false" outlineLevel="0" collapsed="false">
      <c r="A402" s="115" t="s">
        <v>318</v>
      </c>
      <c r="B402" s="0" t="s">
        <v>319</v>
      </c>
      <c r="C402" s="92" t="n">
        <f aca="false">C401</f>
        <v>3</v>
      </c>
      <c r="D402" s="90" t="n">
        <f aca="false">D401</f>
        <v>3</v>
      </c>
      <c r="E402" s="92" t="str">
        <f aca="false">E354</f>
        <v>MC</v>
      </c>
      <c r="F402" s="92" t="n">
        <f aca="false">F354</f>
        <v>2</v>
      </c>
      <c r="G402" s="130" t="s">
        <v>321</v>
      </c>
      <c r="H402" s="130" t="s">
        <v>322</v>
      </c>
      <c r="I402" s="130" t="s">
        <v>322</v>
      </c>
      <c r="J402" s="131" t="n">
        <v>41855</v>
      </c>
      <c r="K402" s="108" t="s">
        <v>538</v>
      </c>
      <c r="L402" s="131" t="n">
        <v>41857</v>
      </c>
      <c r="M402" s="108" t="s">
        <v>539</v>
      </c>
      <c r="N402" s="134" t="n">
        <v>44.6833333333333</v>
      </c>
      <c r="O402" s="134" t="n">
        <v>40</v>
      </c>
      <c r="P402" s="135" t="n">
        <v>0.0756666666666667</v>
      </c>
      <c r="Q402" s="134" t="n">
        <v>514.591692307693</v>
      </c>
      <c r="R402" s="134" t="n">
        <v>3811.85878923077</v>
      </c>
      <c r="S402" s="136" t="n">
        <f aca="false">R402-Q402</f>
        <v>3297.26709692308</v>
      </c>
      <c r="T402" s="137" t="n">
        <f aca="false">((S402/1000000)*(0.473-P402))*0.8/(0.08206*296)*1000000/(O402*N402)*12</f>
        <v>0.289702060374368</v>
      </c>
      <c r="U402" s="138" t="n">
        <f aca="false">IF(N402&lt;=48,T402* 48,T402* 72)</f>
        <v>13.9056988979697</v>
      </c>
      <c r="V402" s="139" t="n">
        <v>-22.6488017448672</v>
      </c>
      <c r="W402" s="150" t="n">
        <f aca="false">W354</f>
        <v>-21.3230515566104</v>
      </c>
      <c r="X402" s="141" t="s">
        <v>106</v>
      </c>
      <c r="Y402" s="142" t="n">
        <f aca="false">((V402/1000+1)*0.0112372)/((V402/1000+1)*0.0112372+1)</f>
        <v>0.0108633817216179</v>
      </c>
      <c r="Z402" s="142" t="n">
        <f aca="false">((W402/1000+1)*0.0112372)/((W402/1000+1)*0.0112372+1)</f>
        <v>0.0108779573057363</v>
      </c>
      <c r="AA402" s="142" t="str">
        <f aca="false">IF(ISNUMBER(X402),((X402/1000+1)*0.0112372)/((X402/1000+1)*0.0112372+1),"")</f>
        <v/>
      </c>
      <c r="AB402" s="143" t="str">
        <f aca="false">IF(ISNUMBER(AA402),(Y402-Z402)/(AA402-Z402),"")</f>
        <v/>
      </c>
      <c r="AC402" s="143" t="str">
        <f aca="false">IF(ISNUMBER(AB402),1-AB402,"")</f>
        <v/>
      </c>
      <c r="AD402" s="144" t="str">
        <f aca="false">IF(ISNUMBER(AB402),AB402*T402,"")</f>
        <v/>
      </c>
      <c r="AE402" s="144" t="n">
        <f aca="false">IF(ISNUMBER(AC402),AC402*T402,T402)</f>
        <v>0.289702060374368</v>
      </c>
      <c r="AF402" s="102"/>
      <c r="AG402" s="145" t="str">
        <f aca="false">IF(ISNUMBER(AD402),U402*AB402,"")</f>
        <v/>
      </c>
      <c r="AH402" s="146" t="n">
        <f aca="false">IF(ISNUMBER(AC402),AC402*U402,U402)</f>
        <v>13.9056988979697</v>
      </c>
      <c r="AI402" s="102"/>
      <c r="AJ402" s="103" t="s">
        <v>356</v>
      </c>
      <c r="AK402" s="136"/>
      <c r="AL402" s="102"/>
      <c r="AM402" s="102"/>
      <c r="AN402" s="147" t="s">
        <v>501</v>
      </c>
    </row>
    <row r="403" customFormat="false" ht="15" hidden="false" customHeight="false" outlineLevel="0" collapsed="false">
      <c r="A403" s="115" t="s">
        <v>318</v>
      </c>
      <c r="B403" s="0" t="s">
        <v>319</v>
      </c>
      <c r="C403" s="92" t="n">
        <f aca="false">C402</f>
        <v>3</v>
      </c>
      <c r="D403" s="90" t="n">
        <f aca="false">D402</f>
        <v>3</v>
      </c>
      <c r="E403" s="92" t="str">
        <f aca="false">E355</f>
        <v>MC</v>
      </c>
      <c r="F403" s="92" t="n">
        <f aca="false">F355</f>
        <v>3</v>
      </c>
      <c r="G403" s="130" t="s">
        <v>321</v>
      </c>
      <c r="H403" s="130" t="s">
        <v>322</v>
      </c>
      <c r="I403" s="130" t="s">
        <v>322</v>
      </c>
      <c r="J403" s="131" t="n">
        <v>41855</v>
      </c>
      <c r="K403" s="108" t="s">
        <v>538</v>
      </c>
      <c r="L403" s="131" t="n">
        <v>41857</v>
      </c>
      <c r="M403" s="108" t="s">
        <v>539</v>
      </c>
      <c r="N403" s="134" t="n">
        <v>44.6833333333333</v>
      </c>
      <c r="O403" s="134" t="n">
        <v>40</v>
      </c>
      <c r="P403" s="135" t="n">
        <v>0.0756666666666667</v>
      </c>
      <c r="Q403" s="134" t="n">
        <v>514.591692307693</v>
      </c>
      <c r="R403" s="134" t="n">
        <v>4120.98928923077</v>
      </c>
      <c r="S403" s="136" t="n">
        <f aca="false">R403-Q403</f>
        <v>3606.39759692308</v>
      </c>
      <c r="T403" s="137" t="n">
        <f aca="false">((S403/1000000)*(0.473-P403))*0.8/(0.08206*296)*1000000/(O403*N403)*12</f>
        <v>0.316862657360317</v>
      </c>
      <c r="U403" s="138" t="n">
        <f aca="false">IF(N403&lt;=48,T403* 48,T403* 72)</f>
        <v>15.2094075532952</v>
      </c>
      <c r="V403" s="139" t="n">
        <v>-19.4663487572669</v>
      </c>
      <c r="W403" s="150" t="n">
        <f aca="false">W355</f>
        <v>-21.3230515566104</v>
      </c>
      <c r="X403" s="141" t="s">
        <v>106</v>
      </c>
      <c r="Y403" s="142" t="n">
        <f aca="false">((V403/1000+1)*0.0112372)/((V403/1000+1)*0.0112372+1)</f>
        <v>0.0108983695755707</v>
      </c>
      <c r="Z403" s="142" t="n">
        <f aca="false">((W403/1000+1)*0.0112372)/((W403/1000+1)*0.0112372+1)</f>
        <v>0.0108779573057363</v>
      </c>
      <c r="AA403" s="142" t="str">
        <f aca="false">IF(ISNUMBER(X403),((X403/1000+1)*0.0112372)/((X403/1000+1)*0.0112372+1),"")</f>
        <v/>
      </c>
      <c r="AB403" s="143" t="str">
        <f aca="false">IF(ISNUMBER(AA403),(Y403-Z403)/(AA403-Z403),"")</f>
        <v/>
      </c>
      <c r="AC403" s="143" t="str">
        <f aca="false">IF(ISNUMBER(AB403),1-AB403,"")</f>
        <v/>
      </c>
      <c r="AD403" s="144" t="str">
        <f aca="false">IF(ISNUMBER(AB403),AB403*T403,"")</f>
        <v/>
      </c>
      <c r="AE403" s="144" t="n">
        <f aca="false">IF(ISNUMBER(AC403),AC403*T403,T403)</f>
        <v>0.316862657360317</v>
      </c>
      <c r="AF403" s="102"/>
      <c r="AG403" s="145" t="str">
        <f aca="false">IF(ISNUMBER(AD403),U403*AB403,"")</f>
        <v/>
      </c>
      <c r="AH403" s="146" t="n">
        <f aca="false">IF(ISNUMBER(AC403),AC403*U403,U403)</f>
        <v>15.2094075532952</v>
      </c>
      <c r="AI403" s="102"/>
      <c r="AJ403" s="103" t="s">
        <v>358</v>
      </c>
      <c r="AK403" s="136"/>
      <c r="AL403" s="102"/>
      <c r="AM403" s="102"/>
      <c r="AN403" s="147" t="s">
        <v>502</v>
      </c>
    </row>
    <row r="404" customFormat="false" ht="15" hidden="false" customHeight="false" outlineLevel="0" collapsed="false">
      <c r="A404" s="115" t="s">
        <v>318</v>
      </c>
      <c r="B404" s="0" t="s">
        <v>319</v>
      </c>
      <c r="C404" s="92" t="n">
        <f aca="false">C403</f>
        <v>3</v>
      </c>
      <c r="D404" s="90" t="n">
        <f aca="false">D403</f>
        <v>3</v>
      </c>
      <c r="E404" s="92" t="str">
        <f aca="false">E356</f>
        <v>MC</v>
      </c>
      <c r="F404" s="92" t="n">
        <f aca="false">F356</f>
        <v>4</v>
      </c>
      <c r="G404" s="130" t="s">
        <v>321</v>
      </c>
      <c r="H404" s="130" t="s">
        <v>322</v>
      </c>
      <c r="I404" s="130" t="s">
        <v>322</v>
      </c>
      <c r="J404" s="131" t="n">
        <v>41855</v>
      </c>
      <c r="K404" s="108" t="s">
        <v>538</v>
      </c>
      <c r="L404" s="131" t="n">
        <v>41857</v>
      </c>
      <c r="M404" s="108" t="s">
        <v>539</v>
      </c>
      <c r="N404" s="134" t="n">
        <v>44.6833333333333</v>
      </c>
      <c r="O404" s="134" t="n">
        <v>40</v>
      </c>
      <c r="P404" s="135" t="n">
        <v>0.0756666666666667</v>
      </c>
      <c r="Q404" s="134" t="n">
        <v>514.591692307693</v>
      </c>
      <c r="R404" s="134" t="n">
        <v>3049.40674923077</v>
      </c>
      <c r="S404" s="136" t="n">
        <f aca="false">R404-Q404</f>
        <v>2534.81505692308</v>
      </c>
      <c r="T404" s="137" t="n">
        <f aca="false">((S404/1000000)*(0.473-P404))*0.8/(0.08206*296)*1000000/(O404*N404)*12</f>
        <v>0.222712059130379</v>
      </c>
      <c r="U404" s="138" t="n">
        <f aca="false">IF(N404&lt;=48,T404* 48,T404* 72)</f>
        <v>10.6901788382582</v>
      </c>
      <c r="V404" s="139" t="n">
        <v>-16.9062398690089</v>
      </c>
      <c r="W404" s="150" t="n">
        <f aca="false">W356</f>
        <v>-21.3230515566104</v>
      </c>
      <c r="X404" s="141" t="s">
        <v>106</v>
      </c>
      <c r="Y404" s="142" t="n">
        <f aca="false">((V404/1000+1)*0.0112372)/((V404/1000+1)*0.0112372+1)</f>
        <v>0.0109265135887693</v>
      </c>
      <c r="Z404" s="142" t="n">
        <f aca="false">((W404/1000+1)*0.0112372)/((W404/1000+1)*0.0112372+1)</f>
        <v>0.0108779573057363</v>
      </c>
      <c r="AA404" s="142" t="str">
        <f aca="false">IF(ISNUMBER(X404),((X404/1000+1)*0.0112372)/((X404/1000+1)*0.0112372+1),"")</f>
        <v/>
      </c>
      <c r="AB404" s="143" t="str">
        <f aca="false">IF(ISNUMBER(AA404),(Y404-Z404)/(AA404-Z404),"")</f>
        <v/>
      </c>
      <c r="AC404" s="143" t="str">
        <f aca="false">IF(ISNUMBER(AB404),1-AB404,"")</f>
        <v/>
      </c>
      <c r="AD404" s="144" t="str">
        <f aca="false">IF(ISNUMBER(AB404),AB404*T404,"")</f>
        <v/>
      </c>
      <c r="AE404" s="144" t="n">
        <f aca="false">IF(ISNUMBER(AC404),AC404*T404,T404)</f>
        <v>0.222712059130379</v>
      </c>
      <c r="AF404" s="102"/>
      <c r="AG404" s="145" t="str">
        <f aca="false">IF(ISNUMBER(AD404),U404*AB404,"")</f>
        <v/>
      </c>
      <c r="AH404" s="146" t="n">
        <f aca="false">IF(ISNUMBER(AC404),AC404*U404,U404)</f>
        <v>10.6901788382582</v>
      </c>
      <c r="AI404" s="102"/>
      <c r="AJ404" s="103" t="s">
        <v>360</v>
      </c>
      <c r="AK404" s="136"/>
      <c r="AL404" s="102"/>
      <c r="AM404" s="102"/>
      <c r="AN404" s="147" t="s">
        <v>503</v>
      </c>
    </row>
    <row r="405" customFormat="false" ht="15" hidden="false" customHeight="false" outlineLevel="0" collapsed="false">
      <c r="A405" s="115" t="s">
        <v>318</v>
      </c>
      <c r="B405" s="0" t="s">
        <v>319</v>
      </c>
      <c r="C405" s="92" t="n">
        <f aca="false">C404</f>
        <v>3</v>
      </c>
      <c r="D405" s="90" t="n">
        <f aca="false">D404</f>
        <v>3</v>
      </c>
      <c r="E405" s="92" t="str">
        <f aca="false">E357</f>
        <v>MC</v>
      </c>
      <c r="F405" s="92" t="n">
        <f aca="false">F357</f>
        <v>1</v>
      </c>
      <c r="G405" s="130" t="s">
        <v>333</v>
      </c>
      <c r="H405" s="130" t="s">
        <v>334</v>
      </c>
      <c r="I405" s="148" t="s">
        <v>335</v>
      </c>
      <c r="J405" s="131" t="n">
        <v>41855</v>
      </c>
      <c r="K405" s="108" t="s">
        <v>538</v>
      </c>
      <c r="L405" s="131" t="n">
        <v>41857</v>
      </c>
      <c r="M405" s="108" t="s">
        <v>539</v>
      </c>
      <c r="N405" s="134" t="n">
        <v>44.6833333333333</v>
      </c>
      <c r="O405" s="134" t="n">
        <v>40</v>
      </c>
      <c r="P405" s="135" t="n">
        <v>0.0756666666666667</v>
      </c>
      <c r="Q405" s="134" t="n">
        <v>514.591692307693</v>
      </c>
      <c r="R405" s="134" t="n">
        <v>7791.88777923077</v>
      </c>
      <c r="S405" s="136" t="n">
        <f aca="false">R405-Q405</f>
        <v>7277.29608692308</v>
      </c>
      <c r="T405" s="137" t="n">
        <f aca="false">((S405/1000000)*(0.473-P405))*0.8/(0.08206*296)*1000000/(O405*N405)*12</f>
        <v>0.639392444822957</v>
      </c>
      <c r="U405" s="138" t="n">
        <f aca="false">IF(N405&lt;=48,T405* 48,T405* 72)</f>
        <v>30.6908373515019</v>
      </c>
      <c r="V405" s="139" t="n">
        <v>323.945272999336</v>
      </c>
      <c r="W405" s="150" t="n">
        <f aca="false">W357</f>
        <v>-21.3230515566104</v>
      </c>
      <c r="X405" s="141" t="n">
        <v>1159</v>
      </c>
      <c r="Y405" s="142" t="n">
        <f aca="false">((V405/1000+1)*0.0112372)/((V405/1000+1)*0.0112372+1)</f>
        <v>0.0146593443378541</v>
      </c>
      <c r="Z405" s="142" t="n">
        <f aca="false">((W405/1000+1)*0.0112372)/((W405/1000+1)*0.0112372+1)</f>
        <v>0.0108779573057363</v>
      </c>
      <c r="AA405" s="142" t="n">
        <f aca="false">IF(ISNUMBER(X405),((X405/1000+1)*0.0112372)/((X405/1000+1)*0.0112372+1),"")</f>
        <v>0.0236864549961338</v>
      </c>
      <c r="AB405" s="143" t="n">
        <f aca="false">IF(ISNUMBER(AA405),(Y405-Y401)/(AA405-Y401),"")</f>
        <v>0.297738943194983</v>
      </c>
      <c r="AC405" s="143" t="n">
        <f aca="false">IF(ISNUMBER(AB405),1-AB405,"")</f>
        <v>0.702261056805017</v>
      </c>
      <c r="AD405" s="144" t="n">
        <f aca="false">IF(ISNUMBER(AB405),AB405*T405,"")</f>
        <v>0.190372030808443</v>
      </c>
      <c r="AE405" s="144" t="n">
        <f aca="false">IF(ISNUMBER(AC405),AC405*T405,T405)</f>
        <v>0.449020414014514</v>
      </c>
      <c r="AF405" s="149" t="n">
        <f aca="false">IF(ISNUMBER(AD405),AE405-AE401,"")</f>
        <v>0.0202468900900565</v>
      </c>
      <c r="AG405" s="145" t="n">
        <f aca="false">IF(ISNUMBER(AD405),U405*AB405,"")</f>
        <v>9.13785747880529</v>
      </c>
      <c r="AH405" s="146" t="n">
        <f aca="false">IF(ISNUMBER(AC405),AC405*U405,U405)</f>
        <v>21.5529798726967</v>
      </c>
      <c r="AI405" s="145" t="n">
        <f aca="false">AH405-AH401</f>
        <v>0.97185072432271</v>
      </c>
      <c r="AJ405" s="103" t="s">
        <v>362</v>
      </c>
      <c r="AK405" s="136"/>
      <c r="AL405" s="102"/>
      <c r="AM405" s="102"/>
      <c r="AN405" s="147" t="s">
        <v>504</v>
      </c>
    </row>
    <row r="406" customFormat="false" ht="15" hidden="false" customHeight="false" outlineLevel="0" collapsed="false">
      <c r="A406" s="115" t="s">
        <v>318</v>
      </c>
      <c r="B406" s="0" t="s">
        <v>319</v>
      </c>
      <c r="C406" s="92" t="n">
        <f aca="false">C405</f>
        <v>3</v>
      </c>
      <c r="D406" s="90" t="n">
        <f aca="false">D405</f>
        <v>3</v>
      </c>
      <c r="E406" s="92" t="str">
        <f aca="false">E358</f>
        <v>MC</v>
      </c>
      <c r="F406" s="92" t="n">
        <f aca="false">F358</f>
        <v>2</v>
      </c>
      <c r="G406" s="130" t="s">
        <v>333</v>
      </c>
      <c r="H406" s="130" t="s">
        <v>334</v>
      </c>
      <c r="I406" s="148" t="s">
        <v>335</v>
      </c>
      <c r="J406" s="131" t="n">
        <v>41855</v>
      </c>
      <c r="K406" s="108" t="s">
        <v>538</v>
      </c>
      <c r="L406" s="131" t="n">
        <v>41857</v>
      </c>
      <c r="M406" s="108" t="s">
        <v>539</v>
      </c>
      <c r="N406" s="134" t="n">
        <v>44.6833333333333</v>
      </c>
      <c r="O406" s="134" t="n">
        <v>40</v>
      </c>
      <c r="P406" s="135" t="n">
        <v>0.0756666666666667</v>
      </c>
      <c r="Q406" s="134" t="n">
        <v>514.591692307693</v>
      </c>
      <c r="R406" s="134" t="n">
        <v>5851.59613923077</v>
      </c>
      <c r="S406" s="136" t="n">
        <f aca="false">R406-Q406</f>
        <v>5337.00444692308</v>
      </c>
      <c r="T406" s="137" t="n">
        <f aca="false">((S406/1000000)*(0.473-P406))*0.8/(0.08206*296)*1000000/(O406*N406)*12</f>
        <v>0.468915965571487</v>
      </c>
      <c r="U406" s="138" t="n">
        <f aca="false">IF(N406&lt;=48,T406* 48,T406* 72)</f>
        <v>22.5079663474314</v>
      </c>
      <c r="V406" s="139" t="n">
        <v>435.28677032852</v>
      </c>
      <c r="W406" s="150" t="n">
        <f aca="false">W358</f>
        <v>-21.3230515566104</v>
      </c>
      <c r="X406" s="141" t="n">
        <v>1159</v>
      </c>
      <c r="Y406" s="142" t="n">
        <f aca="false">((V406/1000+1)*0.0112372)/((V406/1000+1)*0.0112372+1)</f>
        <v>0.0158726015822995</v>
      </c>
      <c r="Z406" s="142" t="n">
        <f aca="false">((W406/1000+1)*0.0112372)/((W406/1000+1)*0.0112372+1)</f>
        <v>0.0108779573057363</v>
      </c>
      <c r="AA406" s="142" t="n">
        <f aca="false">IF(ISNUMBER(X406),((X406/1000+1)*0.0112372)/((X406/1000+1)*0.0112372+1),"")</f>
        <v>0.0236864549961338</v>
      </c>
      <c r="AB406" s="143" t="n">
        <f aca="false">IF(ISNUMBER(AA406),(Y406-Y402)/(AA406-Y402),"")</f>
        <v>0.390641132078435</v>
      </c>
      <c r="AC406" s="143" t="n">
        <f aca="false">IF(ISNUMBER(AB406),1-AB406,"")</f>
        <v>0.609358867921565</v>
      </c>
      <c r="AD406" s="144" t="n">
        <f aca="false">IF(ISNUMBER(AB406),AB406*T406,"")</f>
        <v>0.183177863640498</v>
      </c>
      <c r="AE406" s="144" t="n">
        <f aca="false">IF(ISNUMBER(AC406),AC406*T406,T406)</f>
        <v>0.285738101930989</v>
      </c>
      <c r="AF406" s="149" t="n">
        <f aca="false">IF(ISNUMBER(AD406),AE406-AE402,"")</f>
        <v>-0.00396395844337905</v>
      </c>
      <c r="AG406" s="145" t="n">
        <f aca="false">IF(ISNUMBER(AD406),U406*AB406,"")</f>
        <v>8.79253745474393</v>
      </c>
      <c r="AH406" s="146" t="n">
        <f aca="false">IF(ISNUMBER(AC406),AC406*U406,U406)</f>
        <v>13.7154288926875</v>
      </c>
      <c r="AI406" s="145" t="n">
        <f aca="false">AH406-AH402</f>
        <v>-0.190270005282194</v>
      </c>
      <c r="AJ406" s="103" t="s">
        <v>364</v>
      </c>
      <c r="AK406" s="136"/>
      <c r="AL406" s="102"/>
      <c r="AM406" s="102"/>
      <c r="AN406" s="147" t="s">
        <v>505</v>
      </c>
    </row>
    <row r="407" customFormat="false" ht="15" hidden="false" customHeight="false" outlineLevel="0" collapsed="false">
      <c r="A407" s="115" t="s">
        <v>318</v>
      </c>
      <c r="B407" s="0" t="s">
        <v>319</v>
      </c>
      <c r="C407" s="92" t="n">
        <f aca="false">C406</f>
        <v>3</v>
      </c>
      <c r="D407" s="90" t="n">
        <f aca="false">D406</f>
        <v>3</v>
      </c>
      <c r="E407" s="92" t="str">
        <f aca="false">E359</f>
        <v>MC</v>
      </c>
      <c r="F407" s="92" t="n">
        <f aca="false">F359</f>
        <v>3</v>
      </c>
      <c r="G407" s="130" t="s">
        <v>333</v>
      </c>
      <c r="H407" s="130" t="s">
        <v>334</v>
      </c>
      <c r="I407" s="148" t="s">
        <v>335</v>
      </c>
      <c r="J407" s="131" t="n">
        <v>41855</v>
      </c>
      <c r="K407" s="108" t="s">
        <v>538</v>
      </c>
      <c r="L407" s="131" t="n">
        <v>41857</v>
      </c>
      <c r="M407" s="108" t="s">
        <v>539</v>
      </c>
      <c r="N407" s="134" t="n">
        <v>44.6833333333333</v>
      </c>
      <c r="O407" s="134" t="n">
        <v>40</v>
      </c>
      <c r="P407" s="135" t="n">
        <v>0.0756666666666667</v>
      </c>
      <c r="Q407" s="134" t="n">
        <v>514.591692307693</v>
      </c>
      <c r="R407" s="134" t="n">
        <v>5881.35649923077</v>
      </c>
      <c r="S407" s="136" t="n">
        <f aca="false">R407-Q407</f>
        <v>5366.76480692308</v>
      </c>
      <c r="T407" s="137" t="n">
        <f aca="false">((S407/1000000)*(0.473-P407))*0.8/(0.08206*296)*1000000/(O407*N407)*12</f>
        <v>0.471530748467762</v>
      </c>
      <c r="U407" s="138" t="n">
        <f aca="false">IF(N407&lt;=48,T407* 48,T407* 72)</f>
        <v>22.6334759264526</v>
      </c>
      <c r="V407" s="139" t="n">
        <v>434.37339774048</v>
      </c>
      <c r="W407" s="150" t="n">
        <f aca="false">W359</f>
        <v>-21.3230515566104</v>
      </c>
      <c r="X407" s="141" t="n">
        <v>1159</v>
      </c>
      <c r="Y407" s="142" t="n">
        <f aca="false">((V407/1000+1)*0.0112372)/((V407/1000+1)*0.0112372+1)</f>
        <v>0.0158626609704439</v>
      </c>
      <c r="Z407" s="142" t="n">
        <f aca="false">((W407/1000+1)*0.0112372)/((W407/1000+1)*0.0112372+1)</f>
        <v>0.0108779573057363</v>
      </c>
      <c r="AA407" s="142" t="n">
        <f aca="false">IF(ISNUMBER(X407),((X407/1000+1)*0.0112372)/((X407/1000+1)*0.0112372+1),"")</f>
        <v>0.0236864549961338</v>
      </c>
      <c r="AB407" s="143" t="n">
        <f aca="false">IF(ISNUMBER(AA407),(Y407-Y403)/(AA407-Y403),"")</f>
        <v>0.388196608922445</v>
      </c>
      <c r="AC407" s="143" t="n">
        <f aca="false">IF(ISNUMBER(AB407),1-AB407,"")</f>
        <v>0.611803391077555</v>
      </c>
      <c r="AD407" s="144" t="n">
        <f aca="false">IF(ISNUMBER(AB407),AB407*T407,"")</f>
        <v>0.183046637557848</v>
      </c>
      <c r="AE407" s="144" t="n">
        <f aca="false">IF(ISNUMBER(AC407),AC407*T407,T407)</f>
        <v>0.288484110909914</v>
      </c>
      <c r="AF407" s="149" t="n">
        <f aca="false">IF(ISNUMBER(AD407),AE407-AE403,"")</f>
        <v>-0.028378546450403</v>
      </c>
      <c r="AG407" s="145" t="n">
        <f aca="false">IF(ISNUMBER(AD407),U407*AB407,"")</f>
        <v>8.78623860277669</v>
      </c>
      <c r="AH407" s="146" t="n">
        <f aca="false">IF(ISNUMBER(AC407),AC407*U407,U407)</f>
        <v>13.8472373236759</v>
      </c>
      <c r="AI407" s="145" t="n">
        <f aca="false">AH407-AH403</f>
        <v>-1.36217022961934</v>
      </c>
      <c r="AJ407" s="103" t="s">
        <v>366</v>
      </c>
      <c r="AK407" s="136"/>
      <c r="AL407" s="102"/>
      <c r="AM407" s="102"/>
      <c r="AN407" s="147" t="s">
        <v>506</v>
      </c>
    </row>
    <row r="408" customFormat="false" ht="15" hidden="false" customHeight="false" outlineLevel="0" collapsed="false">
      <c r="A408" s="115" t="s">
        <v>318</v>
      </c>
      <c r="B408" s="0" t="s">
        <v>319</v>
      </c>
      <c r="C408" s="92" t="n">
        <f aca="false">C407</f>
        <v>3</v>
      </c>
      <c r="D408" s="90" t="n">
        <f aca="false">D407</f>
        <v>3</v>
      </c>
      <c r="E408" s="92" t="str">
        <f aca="false">E360</f>
        <v>MC</v>
      </c>
      <c r="F408" s="92" t="n">
        <f aca="false">F360</f>
        <v>4</v>
      </c>
      <c r="G408" s="130" t="s">
        <v>333</v>
      </c>
      <c r="H408" s="130" t="s">
        <v>334</v>
      </c>
      <c r="I408" s="148" t="s">
        <v>335</v>
      </c>
      <c r="J408" s="131" t="n">
        <v>41855</v>
      </c>
      <c r="K408" s="108" t="s">
        <v>538</v>
      </c>
      <c r="L408" s="131" t="n">
        <v>41857</v>
      </c>
      <c r="M408" s="108" t="s">
        <v>539</v>
      </c>
      <c r="N408" s="134" t="n">
        <v>44.6833333333333</v>
      </c>
      <c r="O408" s="134" t="n">
        <v>40</v>
      </c>
      <c r="P408" s="135" t="n">
        <v>0.0756666666666667</v>
      </c>
      <c r="Q408" s="134" t="n">
        <v>514.591692307693</v>
      </c>
      <c r="R408" s="134" t="n">
        <v>7314.04537923077</v>
      </c>
      <c r="S408" s="136" t="n">
        <f aca="false">R408-Q408</f>
        <v>6799.45368692308</v>
      </c>
      <c r="T408" s="137" t="n">
        <f aca="false">((S408/1000000)*(0.473-P408))*0.8/(0.08206*296)*1000000/(O408*N408)*12</f>
        <v>0.5974086067701</v>
      </c>
      <c r="U408" s="138" t="n">
        <f aca="false">IF(N408&lt;=48,T408* 48,T408* 72)</f>
        <v>28.6756131249648</v>
      </c>
      <c r="V408" s="139" t="n">
        <v>485.880339571055</v>
      </c>
      <c r="W408" s="150" t="n">
        <f aca="false">W360</f>
        <v>-21.3230515566104</v>
      </c>
      <c r="X408" s="141" t="n">
        <v>1159</v>
      </c>
      <c r="Y408" s="142" t="n">
        <f aca="false">((V408/1000+1)*0.0112372)/((V408/1000+1)*0.0112372+1)</f>
        <v>0.016422918865792</v>
      </c>
      <c r="Z408" s="142" t="n">
        <f aca="false">((W408/1000+1)*0.0112372)/((W408/1000+1)*0.0112372+1)</f>
        <v>0.0108779573057363</v>
      </c>
      <c r="AA408" s="142" t="n">
        <f aca="false">IF(ISNUMBER(X408),((X408/1000+1)*0.0112372)/((X408/1000+1)*0.0112372+1),"")</f>
        <v>0.0236864549961338</v>
      </c>
      <c r="AB408" s="143" t="n">
        <f aca="false">IF(ISNUMBER(AA408),(Y408-Y404)/(AA408-Y404),"")</f>
        <v>0.430754742639364</v>
      </c>
      <c r="AC408" s="143" t="n">
        <f aca="false">IF(ISNUMBER(AB408),1-AB408,"")</f>
        <v>0.569245257360636</v>
      </c>
      <c r="AD408" s="144" t="n">
        <f aca="false">IF(ISNUMBER(AB408),AB408*T408,"")</f>
        <v>0.257336590659796</v>
      </c>
      <c r="AE408" s="144" t="n">
        <f aca="false">IF(ISNUMBER(AC408),AC408*T408,T408)</f>
        <v>0.340072016110304</v>
      </c>
      <c r="AF408" s="149" t="n">
        <f aca="false">IF(ISNUMBER(AD408),AE408-AE404,"")</f>
        <v>0.117359956979925</v>
      </c>
      <c r="AG408" s="145" t="n">
        <f aca="false">IF(ISNUMBER(AD408),U408*AB408,"")</f>
        <v>12.3521563516702</v>
      </c>
      <c r="AH408" s="146" t="n">
        <f aca="false">IF(ISNUMBER(AC408),AC408*U408,U408)</f>
        <v>16.3234567732946</v>
      </c>
      <c r="AI408" s="145" t="n">
        <f aca="false">AH408-AH404</f>
        <v>5.63327793503641</v>
      </c>
      <c r="AJ408" s="103" t="s">
        <v>368</v>
      </c>
      <c r="AK408" s="136"/>
      <c r="AL408" s="102"/>
      <c r="AM408" s="102"/>
      <c r="AN408" s="147" t="s">
        <v>507</v>
      </c>
    </row>
    <row r="409" customFormat="false" ht="15" hidden="false" customHeight="false" outlineLevel="0" collapsed="false">
      <c r="A409" s="115" t="s">
        <v>318</v>
      </c>
      <c r="B409" s="0" t="s">
        <v>319</v>
      </c>
      <c r="C409" s="92" t="n">
        <f aca="false">C408</f>
        <v>3</v>
      </c>
      <c r="D409" s="90" t="n">
        <f aca="false">D408</f>
        <v>3</v>
      </c>
      <c r="E409" s="92" t="str">
        <f aca="false">E361</f>
        <v>MC</v>
      </c>
      <c r="F409" s="92" t="n">
        <f aca="false">F361</f>
        <v>1</v>
      </c>
      <c r="G409" s="130" t="s">
        <v>344</v>
      </c>
      <c r="H409" s="130" t="s">
        <v>334</v>
      </c>
      <c r="I409" s="130" t="n">
        <v>10</v>
      </c>
      <c r="J409" s="131" t="n">
        <v>41855</v>
      </c>
      <c r="K409" s="108" t="s">
        <v>538</v>
      </c>
      <c r="L409" s="131" t="n">
        <v>41857</v>
      </c>
      <c r="M409" s="108" t="s">
        <v>539</v>
      </c>
      <c r="N409" s="134" t="n">
        <v>44.6833333333333</v>
      </c>
      <c r="O409" s="134" t="n">
        <v>40</v>
      </c>
      <c r="P409" s="135" t="n">
        <v>0.0756666666666667</v>
      </c>
      <c r="Q409" s="134" t="n">
        <v>514.591692307693</v>
      </c>
      <c r="R409" s="134" t="n">
        <v>7224.97387923077</v>
      </c>
      <c r="S409" s="136" t="n">
        <f aca="false">R409-Q409</f>
        <v>6710.38218692308</v>
      </c>
      <c r="T409" s="137" t="n">
        <f aca="false">((S409/1000000)*(0.473-P409))*0.8/(0.08206*296)*1000000/(O409*N409)*12</f>
        <v>0.589582672045335</v>
      </c>
      <c r="U409" s="138" t="n">
        <f aca="false">IF(N409&lt;=48,T409* 48,T409* 72)</f>
        <v>28.2999682581761</v>
      </c>
      <c r="V409" s="139" t="n">
        <v>343.145938900295</v>
      </c>
      <c r="W409" s="150" t="n">
        <f aca="false">W361</f>
        <v>-21.3230515566104</v>
      </c>
      <c r="X409" s="141" t="n">
        <v>1159</v>
      </c>
      <c r="Y409" s="142" t="n">
        <f aca="false">((V409/1000+1)*0.0112372)/((V409/1000+1)*0.0112372+1)</f>
        <v>0.0148687820501423</v>
      </c>
      <c r="Z409" s="142" t="n">
        <f aca="false">((W409/1000+1)*0.0112372)/((W409/1000+1)*0.0112372+1)</f>
        <v>0.0108779573057363</v>
      </c>
      <c r="AA409" s="142" t="n">
        <f aca="false">IF(ISNUMBER(X409),((X409/1000+1)*0.0112372)/((X409/1000+1)*0.0112372+1),"")</f>
        <v>0.0236864549961338</v>
      </c>
      <c r="AB409" s="143" t="n">
        <f aca="false">IF(ISNUMBER(AA409),(Y409-Y401)/(AA409-Y401),"")</f>
        <v>0.314032080028461</v>
      </c>
      <c r="AC409" s="143" t="n">
        <f aca="false">IF(ISNUMBER(AB409),1-AB409,"")</f>
        <v>0.685967919971539</v>
      </c>
      <c r="AD409" s="144" t="n">
        <f aca="false">IF(ISNUMBER(AB409),AB409*T409,"")</f>
        <v>0.185147872851135</v>
      </c>
      <c r="AE409" s="144" t="n">
        <f aca="false">IF(ISNUMBER(AC409),AC409*T409,T409)</f>
        <v>0.4044347991942</v>
      </c>
      <c r="AF409" s="149" t="n">
        <f aca="false">IF(ISNUMBER(AD409),AE409-AE401,"")</f>
        <v>-0.024338724730257</v>
      </c>
      <c r="AG409" s="145" t="n">
        <f aca="false">IF(ISNUMBER(AD409),U409*AB409,"")</f>
        <v>8.88709789685447</v>
      </c>
      <c r="AH409" s="146" t="n">
        <f aca="false">IF(ISNUMBER(AC409),AC409*U409,U409)</f>
        <v>19.4128703613216</v>
      </c>
      <c r="AI409" s="145" t="n">
        <f aca="false">AH409-AH401</f>
        <v>-1.16825878705234</v>
      </c>
      <c r="AJ409" s="103" t="s">
        <v>370</v>
      </c>
      <c r="AK409" s="136"/>
      <c r="AL409" s="102"/>
      <c r="AM409" s="102"/>
      <c r="AN409" s="147" t="s">
        <v>508</v>
      </c>
    </row>
    <row r="410" customFormat="false" ht="15" hidden="false" customHeight="false" outlineLevel="0" collapsed="false">
      <c r="A410" s="115" t="s">
        <v>318</v>
      </c>
      <c r="B410" s="0" t="s">
        <v>319</v>
      </c>
      <c r="C410" s="92" t="n">
        <f aca="false">C409</f>
        <v>3</v>
      </c>
      <c r="D410" s="90" t="n">
        <f aca="false">D409</f>
        <v>3</v>
      </c>
      <c r="E410" s="92" t="str">
        <f aca="false">E362</f>
        <v>MC</v>
      </c>
      <c r="F410" s="92" t="n">
        <f aca="false">F362</f>
        <v>2</v>
      </c>
      <c r="G410" s="130" t="s">
        <v>344</v>
      </c>
      <c r="H410" s="130" t="s">
        <v>334</v>
      </c>
      <c r="I410" s="130" t="n">
        <v>10</v>
      </c>
      <c r="J410" s="131" t="n">
        <v>41855</v>
      </c>
      <c r="K410" s="108" t="s">
        <v>538</v>
      </c>
      <c r="L410" s="131" t="n">
        <v>41857</v>
      </c>
      <c r="M410" s="108" t="s">
        <v>539</v>
      </c>
      <c r="N410" s="134" t="n">
        <v>44.6833333333333</v>
      </c>
      <c r="O410" s="134" t="n">
        <v>40</v>
      </c>
      <c r="P410" s="135" t="n">
        <v>0.0756666666666667</v>
      </c>
      <c r="Q410" s="134" t="n">
        <v>514.591692307693</v>
      </c>
      <c r="R410" s="134" t="n">
        <v>5645.26462923077</v>
      </c>
      <c r="S410" s="136" t="n">
        <f aca="false">R410-Q410</f>
        <v>5130.67293692308</v>
      </c>
      <c r="T410" s="137" t="n">
        <f aca="false">((S410/1000000)*(0.473-P410))*0.8/(0.08206*296)*1000000/(O410*N410)*12</f>
        <v>0.45078741795612</v>
      </c>
      <c r="U410" s="138" t="n">
        <f aca="false">IF(N410&lt;=48,T410* 48,T410* 72)</f>
        <v>21.6377960618938</v>
      </c>
      <c r="V410" s="139" t="n">
        <v>484.231795632106</v>
      </c>
      <c r="W410" s="150" t="n">
        <f aca="false">W362</f>
        <v>-21.3230515566104</v>
      </c>
      <c r="X410" s="141" t="n">
        <v>1159</v>
      </c>
      <c r="Y410" s="142" t="n">
        <f aca="false">((V410/1000+1)*0.0112372)/((V410/1000+1)*0.0112372+1)</f>
        <v>0.0164049969945997</v>
      </c>
      <c r="Z410" s="142" t="n">
        <f aca="false">((W410/1000+1)*0.0112372)/((W410/1000+1)*0.0112372+1)</f>
        <v>0.0108779573057363</v>
      </c>
      <c r="AA410" s="142" t="n">
        <f aca="false">IF(ISNUMBER(X410),((X410/1000+1)*0.0112372)/((X410/1000+1)*0.0112372+1),"")</f>
        <v>0.0236864549961338</v>
      </c>
      <c r="AB410" s="143" t="n">
        <f aca="false">IF(ISNUMBER(AA410),(Y410-Y402)/(AA410-Y402),"")</f>
        <v>0.432159682343471</v>
      </c>
      <c r="AC410" s="143" t="n">
        <f aca="false">IF(ISNUMBER(AB410),1-AB410,"")</f>
        <v>0.567840317656529</v>
      </c>
      <c r="AD410" s="144" t="n">
        <f aca="false">IF(ISNUMBER(AB410),AB410*T410,"")</f>
        <v>0.19481214734835</v>
      </c>
      <c r="AE410" s="144" t="n">
        <f aca="false">IF(ISNUMBER(AC410),AC410*T410,T410)</f>
        <v>0.25597527060777</v>
      </c>
      <c r="AF410" s="149" t="n">
        <f aca="false">IF(ISNUMBER(AD410),AE410-AE402,"")</f>
        <v>-0.0337267897665983</v>
      </c>
      <c r="AG410" s="145" t="n">
        <f aca="false">IF(ISNUMBER(AD410),U410*AB410,"")</f>
        <v>9.35098307272081</v>
      </c>
      <c r="AH410" s="146" t="n">
        <f aca="false">IF(ISNUMBER(AC410),AC410*U410,U410)</f>
        <v>12.286812989173</v>
      </c>
      <c r="AI410" s="145" t="n">
        <f aca="false">AH410-AH402</f>
        <v>-1.61888590879672</v>
      </c>
      <c r="AJ410" s="103" t="s">
        <v>372</v>
      </c>
      <c r="AK410" s="136"/>
      <c r="AL410" s="102"/>
      <c r="AM410" s="102"/>
      <c r="AN410" s="147" t="s">
        <v>509</v>
      </c>
    </row>
    <row r="411" customFormat="false" ht="15" hidden="false" customHeight="false" outlineLevel="0" collapsed="false">
      <c r="A411" s="115" t="s">
        <v>318</v>
      </c>
      <c r="B411" s="0" t="s">
        <v>319</v>
      </c>
      <c r="C411" s="92" t="n">
        <f aca="false">C410</f>
        <v>3</v>
      </c>
      <c r="D411" s="90" t="n">
        <f aca="false">D410</f>
        <v>3</v>
      </c>
      <c r="E411" s="92" t="str">
        <f aca="false">E363</f>
        <v>MC</v>
      </c>
      <c r="F411" s="92" t="n">
        <f aca="false">F363</f>
        <v>3</v>
      </c>
      <c r="G411" s="130" t="s">
        <v>344</v>
      </c>
      <c r="H411" s="130" t="s">
        <v>334</v>
      </c>
      <c r="I411" s="130" t="n">
        <v>10</v>
      </c>
      <c r="J411" s="131" t="n">
        <v>41855</v>
      </c>
      <c r="K411" s="108" t="s">
        <v>538</v>
      </c>
      <c r="L411" s="131" t="n">
        <v>41857</v>
      </c>
      <c r="M411" s="108" t="s">
        <v>539</v>
      </c>
      <c r="N411" s="134" t="n">
        <v>44.6833333333333</v>
      </c>
      <c r="O411" s="134" t="n">
        <v>40</v>
      </c>
      <c r="P411" s="135" t="n">
        <v>0.0756666666666667</v>
      </c>
      <c r="Q411" s="134" t="n">
        <v>514.591692307693</v>
      </c>
      <c r="R411" s="134" t="n">
        <v>5642.85445923077</v>
      </c>
      <c r="S411" s="136" t="n">
        <f aca="false">R411-Q411</f>
        <v>5128.26276692308</v>
      </c>
      <c r="T411" s="137" t="n">
        <f aca="false">((S411/1000000)*(0.473-P411))*0.8/(0.08206*296)*1000000/(O411*N411)*12</f>
        <v>0.45057565736945</v>
      </c>
      <c r="U411" s="138" t="n">
        <f aca="false">IF(N411&lt;=48,T411* 48,T411* 72)</f>
        <v>21.6276315537336</v>
      </c>
      <c r="V411" s="139" t="n">
        <v>481.691397168492</v>
      </c>
      <c r="W411" s="150" t="n">
        <f aca="false">W363</f>
        <v>-21.3230515566104</v>
      </c>
      <c r="X411" s="141" t="n">
        <v>1159</v>
      </c>
      <c r="Y411" s="142" t="n">
        <f aca="false">((V411/1000+1)*0.0112372)/((V411/1000+1)*0.0112372+1)</f>
        <v>0.0163773781965846</v>
      </c>
      <c r="Z411" s="142" t="n">
        <f aca="false">((W411/1000+1)*0.0112372)/((W411/1000+1)*0.0112372+1)</f>
        <v>0.0108779573057363</v>
      </c>
      <c r="AA411" s="142" t="n">
        <f aca="false">IF(ISNUMBER(X411),((X411/1000+1)*0.0112372)/((X411/1000+1)*0.0112372+1),"")</f>
        <v>0.0236864549961338</v>
      </c>
      <c r="AB411" s="143" t="n">
        <f aca="false">IF(ISNUMBER(AA411),(Y411-Y403)/(AA411-Y403),"")</f>
        <v>0.428446357748257</v>
      </c>
      <c r="AC411" s="143" t="n">
        <f aca="false">IF(ISNUMBER(AB411),1-AB411,"")</f>
        <v>0.571553642251743</v>
      </c>
      <c r="AD411" s="144" t="n">
        <f aca="false">IF(ISNUMBER(AB411),AB411*T411,"")</f>
        <v>0.193047499289967</v>
      </c>
      <c r="AE411" s="144" t="n">
        <f aca="false">IF(ISNUMBER(AC411),AC411*T411,T411)</f>
        <v>0.257528158079482</v>
      </c>
      <c r="AF411" s="149" t="n">
        <f aca="false">IF(ISNUMBER(AD411),AE411-AE403,"")</f>
        <v>-0.0593344992808348</v>
      </c>
      <c r="AG411" s="145" t="n">
        <f aca="false">IF(ISNUMBER(AD411),U411*AB411,"")</f>
        <v>9.26627996591844</v>
      </c>
      <c r="AH411" s="146" t="n">
        <f aca="false">IF(ISNUMBER(AC411),AC411*U411,U411)</f>
        <v>12.3613515878152</v>
      </c>
      <c r="AI411" s="145" t="n">
        <f aca="false">AH411-AH403</f>
        <v>-2.84805596548007</v>
      </c>
      <c r="AJ411" s="103" t="s">
        <v>374</v>
      </c>
      <c r="AK411" s="136"/>
      <c r="AL411" s="102"/>
      <c r="AM411" s="102"/>
      <c r="AN411" s="147" t="s">
        <v>510</v>
      </c>
    </row>
    <row r="412" customFormat="false" ht="15" hidden="false" customHeight="false" outlineLevel="0" collapsed="false">
      <c r="A412" s="115" t="s">
        <v>318</v>
      </c>
      <c r="B412" s="0" t="s">
        <v>319</v>
      </c>
      <c r="C412" s="92" t="n">
        <f aca="false">C411</f>
        <v>3</v>
      </c>
      <c r="D412" s="90" t="n">
        <f aca="false">D411</f>
        <v>3</v>
      </c>
      <c r="E412" s="92" t="str">
        <f aca="false">E364</f>
        <v>MC</v>
      </c>
      <c r="F412" s="92" t="n">
        <f aca="false">F364</f>
        <v>4</v>
      </c>
      <c r="G412" s="130" t="s">
        <v>344</v>
      </c>
      <c r="H412" s="130" t="s">
        <v>334</v>
      </c>
      <c r="I412" s="130" t="n">
        <v>10</v>
      </c>
      <c r="J412" s="131" t="n">
        <v>41855</v>
      </c>
      <c r="K412" s="108" t="s">
        <v>538</v>
      </c>
      <c r="L412" s="131" t="n">
        <v>41857</v>
      </c>
      <c r="M412" s="108" t="s">
        <v>539</v>
      </c>
      <c r="N412" s="134" t="n">
        <v>44.6833333333333</v>
      </c>
      <c r="O412" s="134" t="n">
        <v>40</v>
      </c>
      <c r="P412" s="135" t="n">
        <v>0.0756666666666667</v>
      </c>
      <c r="Q412" s="134" t="n">
        <v>514.591692307693</v>
      </c>
      <c r="R412" s="134" t="n">
        <v>5228.41000923077</v>
      </c>
      <c r="S412" s="136" t="n">
        <f aca="false">R412-Q412</f>
        <v>4713.81831692308</v>
      </c>
      <c r="T412" s="137" t="n">
        <f aca="false">((S412/1000000)*(0.473-P412))*0.8/(0.08206*296)*1000000/(O412*N412)*12</f>
        <v>0.41416204344422</v>
      </c>
      <c r="U412" s="138" t="n">
        <f aca="false">IF(N412&lt;=48,T412* 48,T412* 72)</f>
        <v>19.8797780853225</v>
      </c>
      <c r="V412" s="139" t="n">
        <v>553.920676064136</v>
      </c>
      <c r="W412" s="150" t="n">
        <f aca="false">W364</f>
        <v>-21.3230515566104</v>
      </c>
      <c r="X412" s="141" t="n">
        <v>1159</v>
      </c>
      <c r="Y412" s="142" t="n">
        <f aca="false">((V412/1000+1)*0.0112372)/((V412/1000+1)*0.0112372+1)</f>
        <v>0.0171620387500452</v>
      </c>
      <c r="Z412" s="142" t="n">
        <f aca="false">((W412/1000+1)*0.0112372)/((W412/1000+1)*0.0112372+1)</f>
        <v>0.0108779573057363</v>
      </c>
      <c r="AA412" s="142" t="n">
        <f aca="false">IF(ISNUMBER(X412),((X412/1000+1)*0.0112372)/((X412/1000+1)*0.0112372+1),"")</f>
        <v>0.0236864549961338</v>
      </c>
      <c r="AB412" s="143" t="n">
        <f aca="false">IF(ISNUMBER(AA412),(Y412-Y404)/(AA412-Y404),"")</f>
        <v>0.488679764444452</v>
      </c>
      <c r="AC412" s="143" t="n">
        <f aca="false">IF(ISNUMBER(AB412),1-AB412,"")</f>
        <v>0.511320235555548</v>
      </c>
      <c r="AD412" s="144" t="n">
        <f aca="false">IF(ISNUMBER(AB412),AB412*T412,"")</f>
        <v>0.202392609832154</v>
      </c>
      <c r="AE412" s="144" t="n">
        <f aca="false">IF(ISNUMBER(AC412),AC412*T412,T412)</f>
        <v>0.211769433612065</v>
      </c>
      <c r="AF412" s="149" t="n">
        <f aca="false">IF(ISNUMBER(AD412),AE412-AE404,"")</f>
        <v>-0.010942625518314</v>
      </c>
      <c r="AG412" s="145" t="n">
        <f aca="false">IF(ISNUMBER(AD412),U412*AB412,"")</f>
        <v>9.7148452719434</v>
      </c>
      <c r="AH412" s="146" t="n">
        <f aca="false">IF(ISNUMBER(AC412),AC412*U412,U412)</f>
        <v>10.1649328133791</v>
      </c>
      <c r="AI412" s="145" t="n">
        <f aca="false">AH412-AH404</f>
        <v>-0.525246024879071</v>
      </c>
      <c r="AJ412" s="103" t="s">
        <v>376</v>
      </c>
      <c r="AK412" s="136"/>
      <c r="AL412" s="102"/>
      <c r="AM412" s="102"/>
      <c r="AN412" s="147" t="s">
        <v>511</v>
      </c>
    </row>
    <row r="413" customFormat="false" ht="15" hidden="false" customHeight="false" outlineLevel="0" collapsed="false">
      <c r="A413" s="115" t="s">
        <v>318</v>
      </c>
      <c r="B413" s="0" t="s">
        <v>319</v>
      </c>
      <c r="C413" s="92" t="n">
        <f aca="false">C412</f>
        <v>3</v>
      </c>
      <c r="D413" s="90" t="n">
        <f aca="false">D412</f>
        <v>3</v>
      </c>
      <c r="E413" s="92" t="str">
        <f aca="false">E365</f>
        <v>PJ</v>
      </c>
      <c r="F413" s="92" t="n">
        <f aca="false">F365</f>
        <v>1</v>
      </c>
      <c r="G413" s="130" t="s">
        <v>321</v>
      </c>
      <c r="H413" s="130" t="s">
        <v>322</v>
      </c>
      <c r="I413" s="130" t="s">
        <v>322</v>
      </c>
      <c r="J413" s="131" t="n">
        <v>41855</v>
      </c>
      <c r="K413" s="108" t="s">
        <v>538</v>
      </c>
      <c r="L413" s="131" t="n">
        <v>41857</v>
      </c>
      <c r="M413" s="108" t="s">
        <v>539</v>
      </c>
      <c r="N413" s="134" t="n">
        <v>44.6833333333333</v>
      </c>
      <c r="O413" s="134" t="n">
        <v>40</v>
      </c>
      <c r="P413" s="135" t="n">
        <v>0.04875</v>
      </c>
      <c r="Q413" s="134" t="n">
        <v>514.591692307693</v>
      </c>
      <c r="R413" s="134" t="n">
        <v>3253.88051153846</v>
      </c>
      <c r="S413" s="136" t="n">
        <f aca="false">R413-Q413</f>
        <v>2739.28881923077</v>
      </c>
      <c r="T413" s="137" t="n">
        <f aca="false">((S413/1000000)*(0.473-P413))*0.8/(0.08206*296)*1000000/(O413*N413)*12</f>
        <v>0.256981660074485</v>
      </c>
      <c r="U413" s="138" t="n">
        <f aca="false">IF(N413&lt;=48,T413* 48,T413* 72)</f>
        <v>12.3351196835753</v>
      </c>
      <c r="V413" s="139" t="n">
        <v>-12.9888437595607</v>
      </c>
      <c r="W413" s="150" t="n">
        <f aca="false">W365</f>
        <v>-18.8575504316435</v>
      </c>
      <c r="X413" s="141" t="s">
        <v>106</v>
      </c>
      <c r="Y413" s="142" t="n">
        <f aca="false">((V413/1000+1)*0.0112372)/((V413/1000+1)*0.0112372+1)</f>
        <v>0.010969575550417</v>
      </c>
      <c r="Z413" s="142" t="n">
        <f aca="false">((W413/1000+1)*0.0112372)/((W413/1000+1)*0.0112372+1)</f>
        <v>0.0109050624157837</v>
      </c>
      <c r="AA413" s="142" t="str">
        <f aca="false">IF(ISNUMBER(X413),((X413/1000+1)*0.0112372)/((X413/1000+1)*0.0112372+1),"")</f>
        <v/>
      </c>
      <c r="AB413" s="143" t="str">
        <f aca="false">IF(ISNUMBER(AA413),(Y413-Z413)/(AA413-Z413),"")</f>
        <v/>
      </c>
      <c r="AC413" s="143" t="str">
        <f aca="false">IF(ISNUMBER(AB413),1-AB413,"")</f>
        <v/>
      </c>
      <c r="AD413" s="144" t="str">
        <f aca="false">IF(ISNUMBER(AB413),AB413*T413,"")</f>
        <v/>
      </c>
      <c r="AE413" s="144" t="n">
        <f aca="false">IF(ISNUMBER(AC413),AC413*T413,T413)</f>
        <v>0.256981660074485</v>
      </c>
      <c r="AF413" s="102"/>
      <c r="AG413" s="145" t="str">
        <f aca="false">IF(ISNUMBER(AD413),U413*AB413,"")</f>
        <v/>
      </c>
      <c r="AH413" s="146" t="n">
        <f aca="false">IF(ISNUMBER(AC413),AC413*U413,U413)</f>
        <v>12.3351196835753</v>
      </c>
      <c r="AI413" s="102"/>
      <c r="AJ413" s="103" t="s">
        <v>379</v>
      </c>
      <c r="AK413" s="136"/>
      <c r="AL413" s="102"/>
      <c r="AM413" s="102"/>
      <c r="AN413" s="147" t="s">
        <v>512</v>
      </c>
    </row>
    <row r="414" customFormat="false" ht="15" hidden="false" customHeight="false" outlineLevel="0" collapsed="false">
      <c r="A414" s="115" t="s">
        <v>318</v>
      </c>
      <c r="B414" s="0" t="s">
        <v>319</v>
      </c>
      <c r="C414" s="92" t="n">
        <f aca="false">C413</f>
        <v>3</v>
      </c>
      <c r="D414" s="90" t="n">
        <f aca="false">D413</f>
        <v>3</v>
      </c>
      <c r="E414" s="92" t="str">
        <f aca="false">E366</f>
        <v>PJ</v>
      </c>
      <c r="F414" s="92" t="n">
        <f aca="false">F366</f>
        <v>2</v>
      </c>
      <c r="G414" s="130" t="s">
        <v>321</v>
      </c>
      <c r="H414" s="130" t="s">
        <v>322</v>
      </c>
      <c r="I414" s="130" t="s">
        <v>322</v>
      </c>
      <c r="J414" s="131" t="n">
        <v>41855</v>
      </c>
      <c r="K414" s="108" t="s">
        <v>538</v>
      </c>
      <c r="L414" s="131" t="n">
        <v>41857</v>
      </c>
      <c r="M414" s="108" t="s">
        <v>539</v>
      </c>
      <c r="N414" s="134" t="n">
        <v>44.6833333333333</v>
      </c>
      <c r="O414" s="134" t="n">
        <v>40</v>
      </c>
      <c r="P414" s="135" t="n">
        <v>0.04875</v>
      </c>
      <c r="Q414" s="134" t="n">
        <v>514.591692307693</v>
      </c>
      <c r="R414" s="134" t="n">
        <v>2807.94861153846</v>
      </c>
      <c r="S414" s="136" t="n">
        <f aca="false">R414-Q414</f>
        <v>2293.35691923077</v>
      </c>
      <c r="T414" s="137" t="n">
        <f aca="false">((S414/1000000)*(0.473-P414))*0.8/(0.08206*296)*1000000/(O414*N414)*12</f>
        <v>0.215147327331744</v>
      </c>
      <c r="U414" s="138" t="n">
        <f aca="false">IF(N414&lt;=48,T414* 48,T414* 72)</f>
        <v>10.3270717119237</v>
      </c>
      <c r="V414" s="139" t="n">
        <v>-18.0034579280146</v>
      </c>
      <c r="W414" s="150" t="n">
        <f aca="false">W366</f>
        <v>-18.8575504316435</v>
      </c>
      <c r="X414" s="141" t="s">
        <v>106</v>
      </c>
      <c r="Y414" s="142" t="n">
        <f aca="false">((V414/1000+1)*0.0112372)/((V414/1000+1)*0.0112372+1)</f>
        <v>0.0109144517512496</v>
      </c>
      <c r="Z414" s="142" t="n">
        <f aca="false">((W414/1000+1)*0.0112372)/((W414/1000+1)*0.0112372+1)</f>
        <v>0.0109050624157837</v>
      </c>
      <c r="AA414" s="142" t="str">
        <f aca="false">IF(ISNUMBER(X414),((X414/1000+1)*0.0112372)/((X414/1000+1)*0.0112372+1),"")</f>
        <v/>
      </c>
      <c r="AB414" s="143" t="str">
        <f aca="false">IF(ISNUMBER(AA414),(Y414-Z414)/(AA414-Z414),"")</f>
        <v/>
      </c>
      <c r="AC414" s="143" t="str">
        <f aca="false">IF(ISNUMBER(AB414),1-AB414,"")</f>
        <v/>
      </c>
      <c r="AD414" s="144" t="str">
        <f aca="false">IF(ISNUMBER(AB414),AB414*T414,"")</f>
        <v/>
      </c>
      <c r="AE414" s="144" t="n">
        <f aca="false">IF(ISNUMBER(AC414),AC414*T414,T414)</f>
        <v>0.215147327331744</v>
      </c>
      <c r="AF414" s="102"/>
      <c r="AG414" s="145" t="str">
        <f aca="false">IF(ISNUMBER(AD414),U414*AB414,"")</f>
        <v/>
      </c>
      <c r="AH414" s="146" t="n">
        <f aca="false">IF(ISNUMBER(AC414),AC414*U414,U414)</f>
        <v>10.3270717119237</v>
      </c>
      <c r="AI414" s="102"/>
      <c r="AJ414" s="103" t="s">
        <v>381</v>
      </c>
      <c r="AK414" s="136"/>
      <c r="AL414" s="102"/>
      <c r="AM414" s="102"/>
      <c r="AN414" s="147" t="s">
        <v>513</v>
      </c>
    </row>
    <row r="415" customFormat="false" ht="15" hidden="false" customHeight="false" outlineLevel="0" collapsed="false">
      <c r="A415" s="115" t="s">
        <v>318</v>
      </c>
      <c r="B415" s="0" t="s">
        <v>319</v>
      </c>
      <c r="C415" s="92" t="n">
        <f aca="false">C414</f>
        <v>3</v>
      </c>
      <c r="D415" s="90" t="n">
        <f aca="false">D414</f>
        <v>3</v>
      </c>
      <c r="E415" s="92" t="str">
        <f aca="false">E367</f>
        <v>PJ</v>
      </c>
      <c r="F415" s="92" t="n">
        <f aca="false">F367</f>
        <v>3</v>
      </c>
      <c r="G415" s="130" t="s">
        <v>321</v>
      </c>
      <c r="H415" s="130" t="s">
        <v>322</v>
      </c>
      <c r="I415" s="130" t="s">
        <v>322</v>
      </c>
      <c r="J415" s="131" t="n">
        <v>41855</v>
      </c>
      <c r="K415" s="108" t="s">
        <v>538</v>
      </c>
      <c r="L415" s="131" t="n">
        <v>41857</v>
      </c>
      <c r="M415" s="108" t="s">
        <v>539</v>
      </c>
      <c r="N415" s="134" t="n">
        <v>44.6833333333333</v>
      </c>
      <c r="O415" s="134" t="n">
        <v>40</v>
      </c>
      <c r="P415" s="135" t="n">
        <v>0.04875</v>
      </c>
      <c r="Q415" s="134" t="n">
        <v>514.591692307693</v>
      </c>
      <c r="R415" s="134" t="n">
        <v>2463.16661153846</v>
      </c>
      <c r="S415" s="136" t="n">
        <f aca="false">R415-Q415</f>
        <v>1948.57491923077</v>
      </c>
      <c r="T415" s="137" t="n">
        <f aca="false">((S415/1000000)*(0.473-P415))*0.8/(0.08206*296)*1000000/(O415*N415)*12</f>
        <v>0.182802198150119</v>
      </c>
      <c r="U415" s="138" t="n">
        <f aca="false">IF(N415&lt;=48,T415* 48,T415* 72)</f>
        <v>8.77450551120571</v>
      </c>
      <c r="V415" s="139" t="n">
        <v>-9.05434819114227</v>
      </c>
      <c r="W415" s="150" t="n">
        <f aca="false">W367</f>
        <v>-18.8575504316435</v>
      </c>
      <c r="X415" s="141" t="s">
        <v>106</v>
      </c>
      <c r="Y415" s="142" t="n">
        <f aca="false">((V415/1000+1)*0.0112372)/((V415/1000+1)*0.0112372+1)</f>
        <v>0.0110128217037445</v>
      </c>
      <c r="Z415" s="142" t="n">
        <f aca="false">((W415/1000+1)*0.0112372)/((W415/1000+1)*0.0112372+1)</f>
        <v>0.0109050624157837</v>
      </c>
      <c r="AA415" s="142" t="str">
        <f aca="false">IF(ISNUMBER(X415),((X415/1000+1)*0.0112372)/((X415/1000+1)*0.0112372+1),"")</f>
        <v/>
      </c>
      <c r="AB415" s="143" t="str">
        <f aca="false">IF(ISNUMBER(AA415),(Y415-Z415)/(AA415-Z415),"")</f>
        <v/>
      </c>
      <c r="AC415" s="143" t="str">
        <f aca="false">IF(ISNUMBER(AB415),1-AB415,"")</f>
        <v/>
      </c>
      <c r="AD415" s="144" t="str">
        <f aca="false">IF(ISNUMBER(AB415),AB415*T415,"")</f>
        <v/>
      </c>
      <c r="AE415" s="144" t="n">
        <f aca="false">IF(ISNUMBER(AC415),AC415*T415,T415)</f>
        <v>0.182802198150119</v>
      </c>
      <c r="AF415" s="102"/>
      <c r="AG415" s="145" t="str">
        <f aca="false">IF(ISNUMBER(AD415),U415*AB415,"")</f>
        <v/>
      </c>
      <c r="AH415" s="146" t="n">
        <f aca="false">IF(ISNUMBER(AC415),AC415*U415,U415)</f>
        <v>8.77450551120571</v>
      </c>
      <c r="AI415" s="102"/>
      <c r="AJ415" s="103" t="s">
        <v>383</v>
      </c>
      <c r="AK415" s="136"/>
      <c r="AL415" s="102"/>
      <c r="AM415" s="102"/>
      <c r="AN415" s="147" t="s">
        <v>514</v>
      </c>
    </row>
    <row r="416" customFormat="false" ht="15" hidden="false" customHeight="false" outlineLevel="0" collapsed="false">
      <c r="A416" s="115" t="s">
        <v>318</v>
      </c>
      <c r="B416" s="0" t="s">
        <v>319</v>
      </c>
      <c r="C416" s="92" t="n">
        <f aca="false">C415</f>
        <v>3</v>
      </c>
      <c r="D416" s="90" t="n">
        <f aca="false">D415</f>
        <v>3</v>
      </c>
      <c r="E416" s="92" t="str">
        <f aca="false">E368</f>
        <v>PJ</v>
      </c>
      <c r="F416" s="92" t="n">
        <f aca="false">F368</f>
        <v>4</v>
      </c>
      <c r="G416" s="130" t="s">
        <v>321</v>
      </c>
      <c r="H416" s="130" t="s">
        <v>322</v>
      </c>
      <c r="I416" s="130" t="s">
        <v>322</v>
      </c>
      <c r="J416" s="131" t="n">
        <v>41855</v>
      </c>
      <c r="K416" s="108" t="s">
        <v>538</v>
      </c>
      <c r="L416" s="131" t="n">
        <v>41857</v>
      </c>
      <c r="M416" s="108" t="s">
        <v>539</v>
      </c>
      <c r="N416" s="134" t="n">
        <v>44.6833333333333</v>
      </c>
      <c r="O416" s="134" t="n">
        <v>40</v>
      </c>
      <c r="P416" s="135" t="n">
        <v>0.04875</v>
      </c>
      <c r="Q416" s="134" t="n">
        <v>514.591692307693</v>
      </c>
      <c r="R416" s="134" t="n">
        <v>2375.30951153846</v>
      </c>
      <c r="S416" s="136" t="n">
        <f aca="false">R416-Q416</f>
        <v>1860.71781923077</v>
      </c>
      <c r="T416" s="137" t="n">
        <f aca="false">((S416/1000000)*(0.473-P416))*0.8/(0.08206*296)*1000000/(O416*N416)*12</f>
        <v>0.174560035714078</v>
      </c>
      <c r="U416" s="138" t="n">
        <f aca="false">IF(N416&lt;=48,T416* 48,T416* 72)</f>
        <v>8.37888171427576</v>
      </c>
      <c r="V416" s="139" t="n">
        <v>-23.3623982133339</v>
      </c>
      <c r="W416" s="150" t="n">
        <f aca="false">W368</f>
        <v>-18.8575504316435</v>
      </c>
      <c r="X416" s="141" t="s">
        <v>106</v>
      </c>
      <c r="Y416" s="142" t="n">
        <f aca="false">((V416/1000+1)*0.0112372)/((V416/1000+1)*0.0112372+1)</f>
        <v>0.0108555361099678</v>
      </c>
      <c r="Z416" s="142" t="n">
        <f aca="false">((W416/1000+1)*0.0112372)/((W416/1000+1)*0.0112372+1)</f>
        <v>0.0109050624157837</v>
      </c>
      <c r="AA416" s="142" t="str">
        <f aca="false">IF(ISNUMBER(X416),((X416/1000+1)*0.0112372)/((X416/1000+1)*0.0112372+1),"")</f>
        <v/>
      </c>
      <c r="AB416" s="143" t="str">
        <f aca="false">IF(ISNUMBER(AA416),(Y416-Z416)/(AA416-Z416),"")</f>
        <v/>
      </c>
      <c r="AC416" s="143" t="str">
        <f aca="false">IF(ISNUMBER(AB416),1-AB416,"")</f>
        <v/>
      </c>
      <c r="AD416" s="144" t="str">
        <f aca="false">IF(ISNUMBER(AB416),AB416*T416,"")</f>
        <v/>
      </c>
      <c r="AE416" s="144" t="n">
        <f aca="false">IF(ISNUMBER(AC416),AC416*T416,T416)</f>
        <v>0.174560035714078</v>
      </c>
      <c r="AF416" s="102"/>
      <c r="AG416" s="145" t="str">
        <f aca="false">IF(ISNUMBER(AD416),U416*AB416,"")</f>
        <v/>
      </c>
      <c r="AH416" s="146" t="n">
        <f aca="false">IF(ISNUMBER(AC416),AC416*U416,U416)</f>
        <v>8.37888171427576</v>
      </c>
      <c r="AI416" s="102"/>
      <c r="AJ416" s="103" t="s">
        <v>385</v>
      </c>
      <c r="AK416" s="136"/>
      <c r="AL416" s="102"/>
      <c r="AM416" s="102"/>
      <c r="AN416" s="147" t="s">
        <v>515</v>
      </c>
    </row>
    <row r="417" customFormat="false" ht="15" hidden="false" customHeight="false" outlineLevel="0" collapsed="false">
      <c r="A417" s="115" t="s">
        <v>318</v>
      </c>
      <c r="B417" s="0" t="s">
        <v>319</v>
      </c>
      <c r="C417" s="92" t="n">
        <f aca="false">C416</f>
        <v>3</v>
      </c>
      <c r="D417" s="90" t="n">
        <f aca="false">D416</f>
        <v>3</v>
      </c>
      <c r="E417" s="92" t="str">
        <f aca="false">E369</f>
        <v>PJ</v>
      </c>
      <c r="F417" s="92" t="n">
        <f aca="false">F369</f>
        <v>1</v>
      </c>
      <c r="G417" s="130" t="s">
        <v>333</v>
      </c>
      <c r="H417" s="130" t="s">
        <v>334</v>
      </c>
      <c r="I417" s="148" t="s">
        <v>335</v>
      </c>
      <c r="J417" s="131" t="n">
        <v>41855</v>
      </c>
      <c r="K417" s="108" t="s">
        <v>538</v>
      </c>
      <c r="L417" s="131" t="n">
        <v>41857</v>
      </c>
      <c r="M417" s="108" t="s">
        <v>539</v>
      </c>
      <c r="N417" s="134" t="n">
        <v>44.6833333333333</v>
      </c>
      <c r="O417" s="134" t="n">
        <v>40</v>
      </c>
      <c r="P417" s="135" t="n">
        <v>0.04875</v>
      </c>
      <c r="Q417" s="134" t="n">
        <v>514.591692307693</v>
      </c>
      <c r="R417" s="134" t="n">
        <v>7588.09870230769</v>
      </c>
      <c r="S417" s="136" t="n">
        <f aca="false">R417-Q417</f>
        <v>7073.50701</v>
      </c>
      <c r="T417" s="137" t="n">
        <f aca="false">((S417/1000000)*(0.473-P417))*0.8/(0.08206*296)*1000000/(O417*N417)*12</f>
        <v>0.66358887066489</v>
      </c>
      <c r="U417" s="138" t="n">
        <f aca="false">IF(N417&lt;=48,T417* 48,T417* 72)</f>
        <v>31.8522657919147</v>
      </c>
      <c r="V417" s="139" t="n">
        <v>776.7629209225</v>
      </c>
      <c r="W417" s="150" t="n">
        <f aca="false">W369</f>
        <v>-18.8575504316435</v>
      </c>
      <c r="X417" s="141" t="n">
        <v>1159</v>
      </c>
      <c r="Y417" s="142" t="n">
        <f aca="false">((V417/1000+1)*0.0112372)/((V417/1000+1)*0.0112372+1)</f>
        <v>0.0195750087956043</v>
      </c>
      <c r="Z417" s="142" t="n">
        <f aca="false">((W417/1000+1)*0.0112372)/((W417/1000+1)*0.0112372+1)</f>
        <v>0.0109050624157837</v>
      </c>
      <c r="AA417" s="142" t="n">
        <f aca="false">IF(ISNUMBER(X417),((X417/1000+1)*0.0112372)/((X417/1000+1)*0.0112372+1),"")</f>
        <v>0.0236864549961338</v>
      </c>
      <c r="AB417" s="143" t="n">
        <f aca="false">IF(ISNUMBER(AA417),(Y417-Y413)/(AA417-Y413),"")</f>
        <v>0.676693781829134</v>
      </c>
      <c r="AC417" s="143" t="n">
        <f aca="false">IF(ISNUMBER(AB417),1-AB417,"")</f>
        <v>0.323306218170866</v>
      </c>
      <c r="AD417" s="144" t="n">
        <f aca="false">IF(ISNUMBER(AB417),AB417*T417,"")</f>
        <v>0.449046462469948</v>
      </c>
      <c r="AE417" s="144" t="n">
        <f aca="false">IF(ISNUMBER(AC417),AC417*T417,T417)</f>
        <v>0.214542408194942</v>
      </c>
      <c r="AF417" s="149" t="n">
        <f aca="false">IF(ISNUMBER(AD417),AE417-AE413,"")</f>
        <v>-0.042439251879543</v>
      </c>
      <c r="AG417" s="145" t="n">
        <f aca="false">IF(ISNUMBER(AD417),U417*AB417,"")</f>
        <v>21.5542301985575</v>
      </c>
      <c r="AH417" s="146" t="n">
        <f aca="false">IF(ISNUMBER(AC417),AC417*U417,U417)</f>
        <v>10.2980355933572</v>
      </c>
      <c r="AI417" s="145" t="n">
        <f aca="false">AH417-AH413</f>
        <v>-2.03708409021806</v>
      </c>
      <c r="AJ417" s="103" t="s">
        <v>387</v>
      </c>
      <c r="AK417" s="136"/>
      <c r="AL417" s="102"/>
      <c r="AM417" s="102"/>
      <c r="AN417" s="147" t="s">
        <v>516</v>
      </c>
    </row>
    <row r="418" customFormat="false" ht="15" hidden="false" customHeight="false" outlineLevel="0" collapsed="false">
      <c r="A418" s="115" t="s">
        <v>318</v>
      </c>
      <c r="B418" s="0" t="s">
        <v>319</v>
      </c>
      <c r="C418" s="92" t="n">
        <f aca="false">C417</f>
        <v>3</v>
      </c>
      <c r="D418" s="90" t="n">
        <f aca="false">D417</f>
        <v>3</v>
      </c>
      <c r="E418" s="92" t="str">
        <f aca="false">E370</f>
        <v>PJ</v>
      </c>
      <c r="F418" s="92" t="n">
        <f aca="false">F370</f>
        <v>2</v>
      </c>
      <c r="G418" s="130" t="s">
        <v>333</v>
      </c>
      <c r="H418" s="130" t="s">
        <v>334</v>
      </c>
      <c r="I418" s="148" t="s">
        <v>335</v>
      </c>
      <c r="J418" s="131" t="n">
        <v>41855</v>
      </c>
      <c r="K418" s="108" t="s">
        <v>538</v>
      </c>
      <c r="L418" s="131" t="n">
        <v>41857</v>
      </c>
      <c r="M418" s="108" t="s">
        <v>539</v>
      </c>
      <c r="N418" s="134" t="n">
        <v>44.6833333333333</v>
      </c>
      <c r="O418" s="134" t="n">
        <v>40</v>
      </c>
      <c r="P418" s="135" t="n">
        <v>0.04875</v>
      </c>
      <c r="Q418" s="134" t="n">
        <v>514.591692307693</v>
      </c>
      <c r="R418" s="134" t="n">
        <v>7071.36220230769</v>
      </c>
      <c r="S418" s="136" t="n">
        <f aca="false">R418-Q418</f>
        <v>6556.77051</v>
      </c>
      <c r="T418" s="137" t="n">
        <f aca="false">((S418/1000000)*(0.473-P418))*0.8/(0.08206*296)*1000000/(O418*N418)*12</f>
        <v>0.61511212638775</v>
      </c>
      <c r="U418" s="138" t="n">
        <f aca="false">IF(N418&lt;=48,T418* 48,T418* 72)</f>
        <v>29.525382066612</v>
      </c>
      <c r="V418" s="139" t="n">
        <v>673.862016524152</v>
      </c>
      <c r="W418" s="150" t="n">
        <f aca="false">W370</f>
        <v>-18.8575504316435</v>
      </c>
      <c r="X418" s="141" t="n">
        <v>1159</v>
      </c>
      <c r="Y418" s="142" t="n">
        <f aca="false">((V418/1000+1)*0.0112372)/((V418/1000+1)*0.0112372+1)</f>
        <v>0.0184622560363459</v>
      </c>
      <c r="Z418" s="142" t="n">
        <f aca="false">((W418/1000+1)*0.0112372)/((W418/1000+1)*0.0112372+1)</f>
        <v>0.0109050624157837</v>
      </c>
      <c r="AA418" s="142" t="n">
        <f aca="false">IF(ISNUMBER(X418),((X418/1000+1)*0.0112372)/((X418/1000+1)*0.0112372+1),"")</f>
        <v>0.0236864549961338</v>
      </c>
      <c r="AB418" s="143" t="n">
        <f aca="false">IF(ISNUMBER(AA418),(Y418-Y414)/(AA418-Y414),"")</f>
        <v>0.590964795449728</v>
      </c>
      <c r="AC418" s="143" t="n">
        <f aca="false">IF(ISNUMBER(AB418),1-AB418,"")</f>
        <v>0.409035204550272</v>
      </c>
      <c r="AD418" s="144" t="n">
        <f aca="false">IF(ISNUMBER(AB418),AB418*T418,"")</f>
        <v>0.363509611949384</v>
      </c>
      <c r="AE418" s="144" t="n">
        <f aca="false">IF(ISNUMBER(AC418),AC418*T418,T418)</f>
        <v>0.251602514438366</v>
      </c>
      <c r="AF418" s="149" t="n">
        <f aca="false">IF(ISNUMBER(AD418),AE418-AE414,"")</f>
        <v>0.0364551871066217</v>
      </c>
      <c r="AG418" s="145" t="n">
        <f aca="false">IF(ISNUMBER(AD418),U418*AB418,"")</f>
        <v>17.4484613735704</v>
      </c>
      <c r="AH418" s="146" t="n">
        <f aca="false">IF(ISNUMBER(AC418),AC418*U418,U418)</f>
        <v>12.0769206930416</v>
      </c>
      <c r="AI418" s="145" t="n">
        <f aca="false">AH418-AH414</f>
        <v>1.74984898111784</v>
      </c>
      <c r="AJ418" s="103" t="s">
        <v>389</v>
      </c>
      <c r="AK418" s="136"/>
      <c r="AL418" s="102"/>
      <c r="AM418" s="102"/>
      <c r="AN418" s="147" t="s">
        <v>517</v>
      </c>
    </row>
    <row r="419" customFormat="false" ht="15" hidden="false" customHeight="false" outlineLevel="0" collapsed="false">
      <c r="A419" s="115" t="s">
        <v>318</v>
      </c>
      <c r="B419" s="0" t="s">
        <v>319</v>
      </c>
      <c r="C419" s="92" t="n">
        <f aca="false">C418</f>
        <v>3</v>
      </c>
      <c r="D419" s="90" t="n">
        <f aca="false">D418</f>
        <v>3</v>
      </c>
      <c r="E419" s="92" t="str">
        <f aca="false">E371</f>
        <v>PJ</v>
      </c>
      <c r="F419" s="92" t="n">
        <f aca="false">F371</f>
        <v>3</v>
      </c>
      <c r="G419" s="130" t="s">
        <v>333</v>
      </c>
      <c r="H419" s="130" t="s">
        <v>334</v>
      </c>
      <c r="I419" s="148" t="s">
        <v>335</v>
      </c>
      <c r="J419" s="131" t="n">
        <v>41855</v>
      </c>
      <c r="K419" s="108" t="s">
        <v>538</v>
      </c>
      <c r="L419" s="131" t="n">
        <v>41857</v>
      </c>
      <c r="M419" s="108" t="s">
        <v>539</v>
      </c>
      <c r="N419" s="134" t="n">
        <v>44.6833333333333</v>
      </c>
      <c r="O419" s="134" t="n">
        <v>40</v>
      </c>
      <c r="P419" s="135" t="n">
        <v>0.04875</v>
      </c>
      <c r="Q419" s="134" t="n">
        <v>514.591692307693</v>
      </c>
      <c r="R419" s="134" t="n">
        <v>5898.54853230769</v>
      </c>
      <c r="S419" s="136" t="n">
        <f aca="false">R419-Q419</f>
        <v>5383.95684</v>
      </c>
      <c r="T419" s="137" t="n">
        <f aca="false">((S419/1000000)*(0.473-P419))*0.8/(0.08206*296)*1000000/(O419*N419)*12</f>
        <v>0.505086632997358</v>
      </c>
      <c r="U419" s="138" t="n">
        <f aca="false">IF(N419&lt;=48,T419* 48,T419* 72)</f>
        <v>24.2441583838732</v>
      </c>
      <c r="V419" s="139" t="n">
        <v>678.357135504344</v>
      </c>
      <c r="W419" s="150" t="n">
        <f aca="false">W371</f>
        <v>-18.8575504316435</v>
      </c>
      <c r="X419" s="141" t="n">
        <v>1159</v>
      </c>
      <c r="Y419" s="142" t="n">
        <f aca="false">((V419/1000+1)*0.0112372)/((V419/1000+1)*0.0112372+1)</f>
        <v>0.0185109182408302</v>
      </c>
      <c r="Z419" s="142" t="n">
        <f aca="false">((W419/1000+1)*0.0112372)/((W419/1000+1)*0.0112372+1)</f>
        <v>0.0109050624157837</v>
      </c>
      <c r="AA419" s="142" t="n">
        <f aca="false">IF(ISNUMBER(X419),((X419/1000+1)*0.0112372)/((X419/1000+1)*0.0112372+1),"")</f>
        <v>0.0236864549961338</v>
      </c>
      <c r="AB419" s="143" t="n">
        <f aca="false">IF(ISNUMBER(AA419),(Y419-Y415)/(AA419-Y415),"")</f>
        <v>0.591629595404851</v>
      </c>
      <c r="AC419" s="143" t="n">
        <f aca="false">IF(ISNUMBER(AB419),1-AB419,"")</f>
        <v>0.40837040459515</v>
      </c>
      <c r="AD419" s="144" t="n">
        <f aca="false">IF(ISNUMBER(AB419),AB419*T419,"")</f>
        <v>0.298824200324625</v>
      </c>
      <c r="AE419" s="144" t="n">
        <f aca="false">IF(ISNUMBER(AC419),AC419*T419,T419)</f>
        <v>0.206262432672733</v>
      </c>
      <c r="AF419" s="149" t="n">
        <f aca="false">IF(ISNUMBER(AD419),AE419-AE415,"")</f>
        <v>0.0234602345226139</v>
      </c>
      <c r="AG419" s="145" t="n">
        <f aca="false">IF(ISNUMBER(AD419),U419*AB419,"")</f>
        <v>14.343561615582</v>
      </c>
      <c r="AH419" s="146" t="n">
        <f aca="false">IF(ISNUMBER(AC419),AC419*U419,U419)</f>
        <v>9.90059676829118</v>
      </c>
      <c r="AI419" s="145" t="n">
        <f aca="false">AH419-AH415</f>
        <v>1.12609125708547</v>
      </c>
      <c r="AJ419" s="103" t="s">
        <v>391</v>
      </c>
      <c r="AK419" s="136"/>
      <c r="AL419" s="102"/>
      <c r="AM419" s="102"/>
      <c r="AN419" s="147" t="s">
        <v>518</v>
      </c>
    </row>
    <row r="420" customFormat="false" ht="15" hidden="false" customHeight="false" outlineLevel="0" collapsed="false">
      <c r="A420" s="115" t="s">
        <v>318</v>
      </c>
      <c r="B420" s="0" t="s">
        <v>319</v>
      </c>
      <c r="C420" s="92" t="n">
        <f aca="false">C419</f>
        <v>3</v>
      </c>
      <c r="D420" s="90" t="n">
        <f aca="false">D419</f>
        <v>3</v>
      </c>
      <c r="E420" s="92" t="str">
        <f aca="false">E372</f>
        <v>PJ</v>
      </c>
      <c r="F420" s="92" t="n">
        <f aca="false">F372</f>
        <v>4</v>
      </c>
      <c r="G420" s="130" t="s">
        <v>333</v>
      </c>
      <c r="H420" s="130" t="s">
        <v>334</v>
      </c>
      <c r="I420" s="148" t="s">
        <v>335</v>
      </c>
      <c r="J420" s="131" t="n">
        <v>41855</v>
      </c>
      <c r="K420" s="108" t="s">
        <v>538</v>
      </c>
      <c r="L420" s="131" t="n">
        <v>41857</v>
      </c>
      <c r="M420" s="108" t="s">
        <v>539</v>
      </c>
      <c r="N420" s="134" t="n">
        <v>44.6833333333333</v>
      </c>
      <c r="O420" s="134" t="n">
        <v>40</v>
      </c>
      <c r="P420" s="135" t="n">
        <v>0.04875</v>
      </c>
      <c r="Q420" s="134" t="n">
        <v>514.591692307693</v>
      </c>
      <c r="R420" s="134" t="n">
        <v>7753.21680230769</v>
      </c>
      <c r="S420" s="136" t="n">
        <f aca="false">R420-Q420</f>
        <v>7238.62511</v>
      </c>
      <c r="T420" s="137" t="n">
        <f aca="false">((S420/1000000)*(0.473-P420))*0.8/(0.08206*296)*1000000/(O420*N420)*12</f>
        <v>0.679079140675287</v>
      </c>
      <c r="U420" s="138" t="n">
        <f aca="false">IF(N420&lt;=48,T420* 48,T420* 72)</f>
        <v>32.5957987524138</v>
      </c>
      <c r="V420" s="139" t="n">
        <v>764.878874528439</v>
      </c>
      <c r="W420" s="150" t="n">
        <f aca="false">W372</f>
        <v>-18.8575504316435</v>
      </c>
      <c r="X420" s="141" t="n">
        <v>1159</v>
      </c>
      <c r="Y420" s="142" t="n">
        <f aca="false">((V420/1000+1)*0.0112372)/((V420/1000+1)*0.0112372+1)</f>
        <v>0.0194466256357563</v>
      </c>
      <c r="Z420" s="142" t="n">
        <f aca="false">((W420/1000+1)*0.0112372)/((W420/1000+1)*0.0112372+1)</f>
        <v>0.0109050624157837</v>
      </c>
      <c r="AA420" s="142" t="n">
        <f aca="false">IF(ISNUMBER(X420),((X420/1000+1)*0.0112372)/((X420/1000+1)*0.0112372+1),"")</f>
        <v>0.0236864549961338</v>
      </c>
      <c r="AB420" s="143" t="n">
        <f aca="false">IF(ISNUMBER(AA420),(Y420-Y416)/(AA420-Y416),"")</f>
        <v>0.669561517924586</v>
      </c>
      <c r="AC420" s="143" t="n">
        <f aca="false">IF(ISNUMBER(AB420),1-AB420,"")</f>
        <v>0.330438482075414</v>
      </c>
      <c r="AD420" s="144" t="n">
        <f aca="false">IF(ISNUMBER(AB420),AB420*T420,"")</f>
        <v>0.454685260221469</v>
      </c>
      <c r="AE420" s="144" t="n">
        <f aca="false">IF(ISNUMBER(AC420),AC420*T420,T420)</f>
        <v>0.224393880453818</v>
      </c>
      <c r="AF420" s="149" t="n">
        <f aca="false">IF(ISNUMBER(AD420),AE420-AE416,"")</f>
        <v>0.0498338447397399</v>
      </c>
      <c r="AG420" s="145" t="n">
        <f aca="false">IF(ISNUMBER(AD420),U420*AB420,"")</f>
        <v>21.8248924906305</v>
      </c>
      <c r="AH420" s="146" t="n">
        <f aca="false">IF(ISNUMBER(AC420),AC420*U420,U420)</f>
        <v>10.7709062617833</v>
      </c>
      <c r="AI420" s="145" t="n">
        <f aca="false">AH420-AH416</f>
        <v>2.39202454750751</v>
      </c>
      <c r="AJ420" s="103" t="s">
        <v>393</v>
      </c>
      <c r="AK420" s="136"/>
      <c r="AL420" s="102"/>
      <c r="AM420" s="102"/>
      <c r="AN420" s="147" t="s">
        <v>519</v>
      </c>
    </row>
    <row r="421" customFormat="false" ht="15" hidden="false" customHeight="false" outlineLevel="0" collapsed="false">
      <c r="A421" s="115" t="s">
        <v>318</v>
      </c>
      <c r="B421" s="0" t="s">
        <v>319</v>
      </c>
      <c r="C421" s="92" t="n">
        <f aca="false">C420</f>
        <v>3</v>
      </c>
      <c r="D421" s="90" t="n">
        <f aca="false">D420</f>
        <v>3</v>
      </c>
      <c r="E421" s="92" t="str">
        <f aca="false">E373</f>
        <v>PJ</v>
      </c>
      <c r="F421" s="92" t="n">
        <f aca="false">F373</f>
        <v>1</v>
      </c>
      <c r="G421" s="130" t="s">
        <v>344</v>
      </c>
      <c r="H421" s="130" t="s">
        <v>334</v>
      </c>
      <c r="I421" s="130" t="n">
        <v>10</v>
      </c>
      <c r="J421" s="131" t="n">
        <v>41855</v>
      </c>
      <c r="K421" s="108" t="s">
        <v>538</v>
      </c>
      <c r="L421" s="131" t="n">
        <v>41857</v>
      </c>
      <c r="M421" s="108" t="s">
        <v>539</v>
      </c>
      <c r="N421" s="134" t="n">
        <v>44.6833333333333</v>
      </c>
      <c r="O421" s="134" t="n">
        <v>40</v>
      </c>
      <c r="P421" s="135" t="n">
        <v>0.04875</v>
      </c>
      <c r="Q421" s="134" t="n">
        <v>514.591692307693</v>
      </c>
      <c r="R421" s="134" t="n">
        <v>4756.50147230769</v>
      </c>
      <c r="S421" s="136" t="n">
        <f aca="false">R421-Q421</f>
        <v>4241.90978</v>
      </c>
      <c r="T421" s="137" t="n">
        <f aca="false">((S421/1000000)*(0.473-P421))*0.8/(0.08206*296)*1000000/(O421*N421)*12</f>
        <v>0.397947456105306</v>
      </c>
      <c r="U421" s="138" t="n">
        <f aca="false">IF(N421&lt;=48,T421* 48,T421* 72)</f>
        <v>19.1014778930547</v>
      </c>
      <c r="V421" s="139" t="n">
        <v>783.802228886717</v>
      </c>
      <c r="W421" s="150" t="n">
        <f aca="false">W373</f>
        <v>-18.8575504316435</v>
      </c>
      <c r="X421" s="141" t="n">
        <v>1159</v>
      </c>
      <c r="Y421" s="142" t="n">
        <f aca="false">((V421/1000+1)*0.0112372)/((V421/1000+1)*0.0112372+1)</f>
        <v>0.0196510384720468</v>
      </c>
      <c r="Z421" s="142" t="n">
        <f aca="false">((W421/1000+1)*0.0112372)/((W421/1000+1)*0.0112372+1)</f>
        <v>0.0109050624157837</v>
      </c>
      <c r="AA421" s="142" t="n">
        <f aca="false">IF(ISNUMBER(X421),((X421/1000+1)*0.0112372)/((X421/1000+1)*0.0112372+1),"")</f>
        <v>0.0236864549961338</v>
      </c>
      <c r="AB421" s="143" t="n">
        <f aca="false">IF(ISNUMBER(AA421),(Y421-Y413)/(AA421-Y413),"")</f>
        <v>0.682672424370103</v>
      </c>
      <c r="AC421" s="143" t="n">
        <f aca="false">IF(ISNUMBER(AB421),1-AB421,"")</f>
        <v>0.317327575629897</v>
      </c>
      <c r="AD421" s="144" t="n">
        <f aca="false">IF(ISNUMBER(AB421),AB421*T421,"")</f>
        <v>0.271667754631324</v>
      </c>
      <c r="AE421" s="144" t="n">
        <f aca="false">IF(ISNUMBER(AC421),AC421*T421,T421)</f>
        <v>0.126279701473982</v>
      </c>
      <c r="AF421" s="149" t="n">
        <f aca="false">IF(ISNUMBER(AD421),AE421-AE413,"")</f>
        <v>-0.130701958600503</v>
      </c>
      <c r="AG421" s="145" t="n">
        <f aca="false">IF(ISNUMBER(AD421),U421*AB421,"")</f>
        <v>13.0400522223036</v>
      </c>
      <c r="AH421" s="146" t="n">
        <f aca="false">IF(ISNUMBER(AC421),AC421*U421,U421)</f>
        <v>6.06142567075113</v>
      </c>
      <c r="AI421" s="145" t="n">
        <f aca="false">AH421-AH413</f>
        <v>-6.27369401282414</v>
      </c>
      <c r="AJ421" s="103" t="s">
        <v>395</v>
      </c>
      <c r="AK421" s="136"/>
      <c r="AL421" s="102"/>
      <c r="AM421" s="102"/>
      <c r="AN421" s="147" t="s">
        <v>520</v>
      </c>
    </row>
    <row r="422" customFormat="false" ht="15" hidden="false" customHeight="false" outlineLevel="0" collapsed="false">
      <c r="A422" s="115" t="s">
        <v>318</v>
      </c>
      <c r="B422" s="0" t="s">
        <v>319</v>
      </c>
      <c r="C422" s="92" t="n">
        <f aca="false">C421</f>
        <v>3</v>
      </c>
      <c r="D422" s="90" t="n">
        <f aca="false">D421</f>
        <v>3</v>
      </c>
      <c r="E422" s="92" t="str">
        <f aca="false">E374</f>
        <v>PJ</v>
      </c>
      <c r="F422" s="92" t="n">
        <f aca="false">F374</f>
        <v>2</v>
      </c>
      <c r="G422" s="130" t="s">
        <v>344</v>
      </c>
      <c r="H422" s="130" t="s">
        <v>334</v>
      </c>
      <c r="I422" s="130" t="n">
        <v>10</v>
      </c>
      <c r="J422" s="131" t="n">
        <v>41855</v>
      </c>
      <c r="K422" s="108" t="s">
        <v>538</v>
      </c>
      <c r="L422" s="131" t="n">
        <v>41857</v>
      </c>
      <c r="M422" s="108" t="s">
        <v>539</v>
      </c>
      <c r="N422" s="134" t="n">
        <v>44.6833333333333</v>
      </c>
      <c r="O422" s="134" t="n">
        <v>40</v>
      </c>
      <c r="P422" s="135" t="n">
        <v>0.04875</v>
      </c>
      <c r="Q422" s="134" t="n">
        <v>514.591692307693</v>
      </c>
      <c r="R422" s="134" t="n">
        <v>4820.88565230769</v>
      </c>
      <c r="S422" s="136" t="n">
        <f aca="false">R422-Q422</f>
        <v>4306.29396</v>
      </c>
      <c r="T422" s="137" t="n">
        <f aca="false">((S422/1000000)*(0.473-P422))*0.8/(0.08206*296)*1000000/(O422*N422)*12</f>
        <v>0.403987547001447</v>
      </c>
      <c r="U422" s="138" t="n">
        <f aca="false">IF(N422&lt;=48,T422* 48,T422* 72)</f>
        <v>19.3914022560694</v>
      </c>
      <c r="V422" s="139" t="n">
        <v>722.718029110427</v>
      </c>
      <c r="W422" s="150" t="n">
        <f aca="false">W374</f>
        <v>-18.8575504316435</v>
      </c>
      <c r="X422" s="141" t="n">
        <v>1159</v>
      </c>
      <c r="Y422" s="142" t="n">
        <f aca="false">((V422/1000+1)*0.0112372)/((V422/1000+1)*0.0112372+1)</f>
        <v>0.018990891353011</v>
      </c>
      <c r="Z422" s="142" t="n">
        <f aca="false">((W422/1000+1)*0.0112372)/((W422/1000+1)*0.0112372+1)</f>
        <v>0.0109050624157837</v>
      </c>
      <c r="AA422" s="142" t="n">
        <f aca="false">IF(ISNUMBER(X422),((X422/1000+1)*0.0112372)/((X422/1000+1)*0.0112372+1),"")</f>
        <v>0.0236864549961338</v>
      </c>
      <c r="AB422" s="143" t="n">
        <f aca="false">IF(ISNUMBER(AA422),(Y422-Y414)/(AA422-Y414),"")</f>
        <v>0.632354960056593</v>
      </c>
      <c r="AC422" s="143" t="n">
        <f aca="false">IF(ISNUMBER(AB422),1-AB422,"")</f>
        <v>0.367645039943407</v>
      </c>
      <c r="AD422" s="144" t="n">
        <f aca="false">IF(ISNUMBER(AB422),AB422*T422,"")</f>
        <v>0.255463529147461</v>
      </c>
      <c r="AE422" s="144" t="n">
        <f aca="false">IF(ISNUMBER(AC422),AC422*T422,T422)</f>
        <v>0.148524017853986</v>
      </c>
      <c r="AF422" s="149" t="n">
        <f aca="false">IF(ISNUMBER(AD422),AE422-AE414,"")</f>
        <v>-0.0666233094777585</v>
      </c>
      <c r="AG422" s="145" t="n">
        <f aca="false">IF(ISNUMBER(AD422),U422*AB422,"")</f>
        <v>12.2622493990781</v>
      </c>
      <c r="AH422" s="146" t="n">
        <f aca="false">IF(ISNUMBER(AC422),AC422*U422,U422)</f>
        <v>7.12915285699132</v>
      </c>
      <c r="AI422" s="145" t="n">
        <f aca="false">AH422-AH414</f>
        <v>-3.19791885493241</v>
      </c>
      <c r="AJ422" s="103" t="s">
        <v>397</v>
      </c>
      <c r="AK422" s="136"/>
      <c r="AL422" s="102"/>
      <c r="AM422" s="102"/>
      <c r="AN422" s="147" t="s">
        <v>521</v>
      </c>
    </row>
    <row r="423" customFormat="false" ht="15" hidden="false" customHeight="false" outlineLevel="0" collapsed="false">
      <c r="A423" s="115" t="s">
        <v>318</v>
      </c>
      <c r="B423" s="0" t="s">
        <v>319</v>
      </c>
      <c r="C423" s="92" t="n">
        <f aca="false">C422</f>
        <v>3</v>
      </c>
      <c r="D423" s="90" t="n">
        <f aca="false">D422</f>
        <v>3</v>
      </c>
      <c r="E423" s="92" t="str">
        <f aca="false">E375</f>
        <v>PJ</v>
      </c>
      <c r="F423" s="92" t="n">
        <f aca="false">F375</f>
        <v>3</v>
      </c>
      <c r="G423" s="130" t="s">
        <v>344</v>
      </c>
      <c r="H423" s="130" t="s">
        <v>334</v>
      </c>
      <c r="I423" s="130" t="n">
        <v>10</v>
      </c>
      <c r="J423" s="131" t="n">
        <v>41855</v>
      </c>
      <c r="K423" s="108" t="s">
        <v>538</v>
      </c>
      <c r="L423" s="131" t="n">
        <v>41857</v>
      </c>
      <c r="M423" s="108" t="s">
        <v>539</v>
      </c>
      <c r="N423" s="134" t="n">
        <v>44.6833333333333</v>
      </c>
      <c r="O423" s="134" t="n">
        <v>40</v>
      </c>
      <c r="P423" s="135" t="n">
        <v>0.04875</v>
      </c>
      <c r="Q423" s="134" t="n">
        <v>514.591692307693</v>
      </c>
      <c r="R423" s="134" t="n">
        <v>5290.93768230769</v>
      </c>
      <c r="S423" s="136" t="n">
        <f aca="false">R423-Q423</f>
        <v>4776.34599</v>
      </c>
      <c r="T423" s="137" t="n">
        <f aca="false">((S423/1000000)*(0.473-P423))*0.8/(0.08206*296)*1000000/(O423*N423)*12</f>
        <v>0.448084668174928</v>
      </c>
      <c r="U423" s="138" t="n">
        <f aca="false">IF(N423&lt;=48,T423* 48,T423* 72)</f>
        <v>21.5080640723965</v>
      </c>
      <c r="V423" s="139" t="n">
        <v>764.60157750984</v>
      </c>
      <c r="W423" s="150" t="n">
        <f aca="false">W375</f>
        <v>-18.8575504316435</v>
      </c>
      <c r="X423" s="141" t="n">
        <v>1159</v>
      </c>
      <c r="Y423" s="142" t="n">
        <f aca="false">((V423/1000+1)*0.0112372)/((V423/1000+1)*0.0112372+1)</f>
        <v>0.0194436295991539</v>
      </c>
      <c r="Z423" s="142" t="n">
        <f aca="false">((W423/1000+1)*0.0112372)/((W423/1000+1)*0.0112372+1)</f>
        <v>0.0109050624157837</v>
      </c>
      <c r="AA423" s="142" t="n">
        <f aca="false">IF(ISNUMBER(X423),((X423/1000+1)*0.0112372)/((X423/1000+1)*0.0112372+1),"")</f>
        <v>0.0236864549961338</v>
      </c>
      <c r="AB423" s="143" t="n">
        <f aca="false">IF(ISNUMBER(AA423),(Y423-Y415)/(AA423-Y415),"")</f>
        <v>0.665224225832084</v>
      </c>
      <c r="AC423" s="143" t="n">
        <f aca="false">IF(ISNUMBER(AB423),1-AB423,"")</f>
        <v>0.334775774167916</v>
      </c>
      <c r="AD423" s="144" t="n">
        <f aca="false">IF(ISNUMBER(AB423),AB423*T423,"")</f>
        <v>0.298076776493893</v>
      </c>
      <c r="AE423" s="144" t="n">
        <f aca="false">IF(ISNUMBER(AC423),AC423*T423,T423)</f>
        <v>0.150007891681035</v>
      </c>
      <c r="AF423" s="149" t="n">
        <f aca="false">IF(ISNUMBER(AD423),AE423-AE415,"")</f>
        <v>-0.0327943064690837</v>
      </c>
      <c r="AG423" s="145" t="n">
        <f aca="false">IF(ISNUMBER(AD423),U423*AB423,"")</f>
        <v>14.3076852717068</v>
      </c>
      <c r="AH423" s="146" t="n">
        <f aca="false">IF(ISNUMBER(AC423),AC423*U423,U423)</f>
        <v>7.2003788006897</v>
      </c>
      <c r="AI423" s="145" t="n">
        <f aca="false">AH423-AH415</f>
        <v>-1.57412671051602</v>
      </c>
      <c r="AJ423" s="103" t="s">
        <v>399</v>
      </c>
      <c r="AK423" s="136"/>
      <c r="AL423" s="102"/>
      <c r="AM423" s="102"/>
      <c r="AN423" s="147" t="s">
        <v>522</v>
      </c>
    </row>
    <row r="424" customFormat="false" ht="15" hidden="false" customHeight="false" outlineLevel="0" collapsed="false">
      <c r="A424" s="115" t="s">
        <v>318</v>
      </c>
      <c r="B424" s="0" t="s">
        <v>319</v>
      </c>
      <c r="C424" s="92" t="n">
        <f aca="false">C423</f>
        <v>3</v>
      </c>
      <c r="D424" s="90" t="n">
        <f aca="false">D423</f>
        <v>3</v>
      </c>
      <c r="E424" s="92" t="str">
        <f aca="false">E376</f>
        <v>PJ</v>
      </c>
      <c r="F424" s="92" t="n">
        <f aca="false">F376</f>
        <v>4</v>
      </c>
      <c r="G424" s="130" t="s">
        <v>344</v>
      </c>
      <c r="H424" s="130" t="s">
        <v>334</v>
      </c>
      <c r="I424" s="130" t="n">
        <v>10</v>
      </c>
      <c r="J424" s="131" t="n">
        <v>41855</v>
      </c>
      <c r="K424" s="108" t="s">
        <v>538</v>
      </c>
      <c r="L424" s="131" t="n">
        <v>41857</v>
      </c>
      <c r="M424" s="108" t="s">
        <v>539</v>
      </c>
      <c r="N424" s="134" t="n">
        <v>44.6833333333333</v>
      </c>
      <c r="O424" s="134" t="n">
        <v>40</v>
      </c>
      <c r="P424" s="135" t="n">
        <v>0.04875</v>
      </c>
      <c r="Q424" s="134" t="n">
        <v>514.591692307693</v>
      </c>
      <c r="R424" s="134" t="n">
        <v>4961.88938230769</v>
      </c>
      <c r="S424" s="136" t="n">
        <f aca="false">R424-Q424</f>
        <v>4447.29769</v>
      </c>
      <c r="T424" s="137" t="n">
        <f aca="false">((S424/1000000)*(0.473-P424))*0.8/(0.08206*296)*1000000/(O424*N424)*12</f>
        <v>0.417215568945577</v>
      </c>
      <c r="U424" s="138" t="n">
        <f aca="false">IF(N424&lt;=48,T424* 48,T424* 72)</f>
        <v>20.0263473093877</v>
      </c>
      <c r="V424" s="139" t="n">
        <v>758.889665630354</v>
      </c>
      <c r="W424" s="150" t="n">
        <f aca="false">W376</f>
        <v>-18.8575504316435</v>
      </c>
      <c r="X424" s="141" t="n">
        <v>1159</v>
      </c>
      <c r="Y424" s="142" t="n">
        <f aca="false">((V424/1000+1)*0.0112372)/((V424/1000+1)*0.0112372+1)</f>
        <v>0.0193819115663785</v>
      </c>
      <c r="Z424" s="142" t="n">
        <f aca="false">((W424/1000+1)*0.0112372)/((W424/1000+1)*0.0112372+1)</f>
        <v>0.0109050624157837</v>
      </c>
      <c r="AA424" s="142" t="n">
        <f aca="false">IF(ISNUMBER(X424),((X424/1000+1)*0.0112372)/((X424/1000+1)*0.0112372+1),"")</f>
        <v>0.0236864549961338</v>
      </c>
      <c r="AB424" s="143" t="n">
        <f aca="false">IF(ISNUMBER(AA424),(Y424-Y416)/(AA424-Y416),"")</f>
        <v>0.664517914270639</v>
      </c>
      <c r="AC424" s="143" t="n">
        <f aca="false">IF(ISNUMBER(AB424),1-AB424,"")</f>
        <v>0.335482085729361</v>
      </c>
      <c r="AD424" s="144" t="n">
        <f aca="false">IF(ISNUMBER(AB424),AB424*T424,"")</f>
        <v>0.277247219676952</v>
      </c>
      <c r="AE424" s="144" t="n">
        <f aca="false">IF(ISNUMBER(AC424),AC424*T424,T424)</f>
        <v>0.139968349268624</v>
      </c>
      <c r="AF424" s="149" t="n">
        <f aca="false">IF(ISNUMBER(AD424),AE424-AE416,"")</f>
        <v>-0.034591686445454</v>
      </c>
      <c r="AG424" s="145" t="n">
        <f aca="false">IF(ISNUMBER(AD424),U424*AB424,"")</f>
        <v>13.3078665444937</v>
      </c>
      <c r="AH424" s="146" t="n">
        <f aca="false">IF(ISNUMBER(AC424),AC424*U424,U424)</f>
        <v>6.71848076489396</v>
      </c>
      <c r="AI424" s="145" t="n">
        <f aca="false">AH424-AH416</f>
        <v>-1.66040094938179</v>
      </c>
      <c r="AJ424" s="103" t="s">
        <v>401</v>
      </c>
      <c r="AK424" s="136"/>
      <c r="AL424" s="102"/>
      <c r="AM424" s="102"/>
      <c r="AN424" s="147" t="s">
        <v>523</v>
      </c>
    </row>
    <row r="425" customFormat="false" ht="15" hidden="false" customHeight="false" outlineLevel="0" collapsed="false">
      <c r="A425" s="115" t="s">
        <v>318</v>
      </c>
      <c r="B425" s="0" t="s">
        <v>319</v>
      </c>
      <c r="C425" s="92" t="n">
        <f aca="false">C424</f>
        <v>3</v>
      </c>
      <c r="D425" s="90" t="n">
        <f aca="false">D424</f>
        <v>3</v>
      </c>
      <c r="E425" s="92" t="str">
        <f aca="false">E377</f>
        <v>PP</v>
      </c>
      <c r="F425" s="92" t="n">
        <f aca="false">F377</f>
        <v>1</v>
      </c>
      <c r="G425" s="130" t="s">
        <v>321</v>
      </c>
      <c r="H425" s="130" t="s">
        <v>322</v>
      </c>
      <c r="I425" s="130" t="s">
        <v>322</v>
      </c>
      <c r="J425" s="131" t="n">
        <v>41855</v>
      </c>
      <c r="K425" s="108" t="s">
        <v>538</v>
      </c>
      <c r="L425" s="131" t="n">
        <v>41857</v>
      </c>
      <c r="M425" s="108" t="s">
        <v>539</v>
      </c>
      <c r="N425" s="134" t="n">
        <v>44.6833333333333</v>
      </c>
      <c r="O425" s="134" t="n">
        <v>40</v>
      </c>
      <c r="P425" s="135" t="n">
        <v>0.0481666666666667</v>
      </c>
      <c r="Q425" s="134" t="n">
        <v>514.591692307693</v>
      </c>
      <c r="R425" s="134" t="n">
        <v>4118.71796230769</v>
      </c>
      <c r="S425" s="136" t="n">
        <f aca="false">R425-Q425</f>
        <v>3604.12627</v>
      </c>
      <c r="T425" s="137" t="n">
        <f aca="false">((S425/1000000)*(0.473-P425))*0.8/(0.08206*296)*1000000/(O425*N425)*12</f>
        <v>0.33857979485935</v>
      </c>
      <c r="U425" s="138" t="n">
        <f aca="false">IF(N425&lt;=48,T425* 48,T425* 72)</f>
        <v>16.2518301532488</v>
      </c>
      <c r="V425" s="139" t="n">
        <v>-16.5175277755887</v>
      </c>
      <c r="W425" s="150" t="n">
        <f aca="false">W377</f>
        <v>-20.5015371074412</v>
      </c>
      <c r="X425" s="141" t="s">
        <v>106</v>
      </c>
      <c r="Y425" s="142" t="n">
        <f aca="false">((V425/1000+1)*0.0112372)/((V425/1000+1)*0.0112372+1)</f>
        <v>0.0109307866725393</v>
      </c>
      <c r="Z425" s="142" t="n">
        <f aca="false">((W425/1000+1)*0.0112372)/((W425/1000+1)*0.0112372+1)</f>
        <v>0.0108869889975928</v>
      </c>
      <c r="AA425" s="142" t="str">
        <f aca="false">IF(ISNUMBER(X425),((X425/1000+1)*0.0112372)/((X425/1000+1)*0.0112372+1),"")</f>
        <v/>
      </c>
      <c r="AB425" s="143" t="str">
        <f aca="false">IF(ISNUMBER(AA425),(Y425-Z425)/(AA425-Z425),"")</f>
        <v/>
      </c>
      <c r="AC425" s="143" t="str">
        <f aca="false">IF(ISNUMBER(AB425),1-AB425,"")</f>
        <v/>
      </c>
      <c r="AD425" s="144" t="str">
        <f aca="false">IF(ISNUMBER(AB425),AB425*T425,"")</f>
        <v/>
      </c>
      <c r="AE425" s="144" t="n">
        <f aca="false">IF(ISNUMBER(AC425),AC425*T425,T425)</f>
        <v>0.33857979485935</v>
      </c>
      <c r="AF425" s="102"/>
      <c r="AG425" s="145" t="str">
        <f aca="false">IF(ISNUMBER(AD425),U425*AB425,"")</f>
        <v/>
      </c>
      <c r="AH425" s="146" t="n">
        <f aca="false">IF(ISNUMBER(AC425),AC425*U425,U425)</f>
        <v>16.2518301532488</v>
      </c>
      <c r="AI425" s="102"/>
      <c r="AJ425" s="103" t="s">
        <v>404</v>
      </c>
      <c r="AK425" s="136"/>
      <c r="AL425" s="102"/>
      <c r="AM425" s="102"/>
      <c r="AN425" s="147" t="s">
        <v>524</v>
      </c>
    </row>
    <row r="426" customFormat="false" ht="15" hidden="false" customHeight="false" outlineLevel="0" collapsed="false">
      <c r="A426" s="115" t="s">
        <v>318</v>
      </c>
      <c r="B426" s="0" t="s">
        <v>319</v>
      </c>
      <c r="C426" s="92" t="n">
        <f aca="false">C425</f>
        <v>3</v>
      </c>
      <c r="D426" s="90" t="n">
        <f aca="false">D425</f>
        <v>3</v>
      </c>
      <c r="E426" s="92" t="str">
        <f aca="false">E378</f>
        <v>PP</v>
      </c>
      <c r="F426" s="92" t="n">
        <f aca="false">F378</f>
        <v>2</v>
      </c>
      <c r="G426" s="130" t="s">
        <v>321</v>
      </c>
      <c r="H426" s="130" t="s">
        <v>322</v>
      </c>
      <c r="I426" s="130" t="s">
        <v>322</v>
      </c>
      <c r="J426" s="131" t="n">
        <v>41855</v>
      </c>
      <c r="K426" s="108" t="s">
        <v>538</v>
      </c>
      <c r="L426" s="131" t="n">
        <v>41857</v>
      </c>
      <c r="M426" s="108" t="s">
        <v>539</v>
      </c>
      <c r="N426" s="134" t="n">
        <v>44.6833333333333</v>
      </c>
      <c r="O426" s="134" t="n">
        <v>40</v>
      </c>
      <c r="P426" s="135" t="n">
        <v>0.0481666666666667</v>
      </c>
      <c r="Q426" s="134" t="n">
        <v>514.591692307693</v>
      </c>
      <c r="R426" s="134" t="n">
        <v>3907.74692230769</v>
      </c>
      <c r="S426" s="136" t="n">
        <f aca="false">R426-Q426</f>
        <v>3393.15523</v>
      </c>
      <c r="T426" s="137" t="n">
        <f aca="false">((S426/1000000)*(0.473-P426))*0.8/(0.08206*296)*1000000/(O426*N426)*12</f>
        <v>0.318760696943987</v>
      </c>
      <c r="U426" s="138" t="n">
        <f aca="false">IF(N426&lt;=48,T426* 48,T426* 72)</f>
        <v>15.3005134533114</v>
      </c>
      <c r="V426" s="139" t="n">
        <v>-15.277514281172</v>
      </c>
      <c r="W426" s="150" t="n">
        <f aca="false">W378</f>
        <v>-20.5015371074412</v>
      </c>
      <c r="X426" s="141" t="s">
        <v>106</v>
      </c>
      <c r="Y426" s="142" t="n">
        <f aca="false">((V426/1000+1)*0.0112372)/((V426/1000+1)*0.0112372+1)</f>
        <v>0.0109444178039356</v>
      </c>
      <c r="Z426" s="142" t="n">
        <f aca="false">((W426/1000+1)*0.0112372)/((W426/1000+1)*0.0112372+1)</f>
        <v>0.0108869889975928</v>
      </c>
      <c r="AA426" s="142" t="str">
        <f aca="false">IF(ISNUMBER(X426),((X426/1000+1)*0.0112372)/((X426/1000+1)*0.0112372+1),"")</f>
        <v/>
      </c>
      <c r="AB426" s="143" t="str">
        <f aca="false">IF(ISNUMBER(AA426),(Y426-Z426)/(AA426-Z426),"")</f>
        <v/>
      </c>
      <c r="AC426" s="143" t="str">
        <f aca="false">IF(ISNUMBER(AB426),1-AB426,"")</f>
        <v/>
      </c>
      <c r="AD426" s="144" t="str">
        <f aca="false">IF(ISNUMBER(AB426),AB426*T426,"")</f>
        <v/>
      </c>
      <c r="AE426" s="144" t="n">
        <f aca="false">IF(ISNUMBER(AC426),AC426*T426,T426)</f>
        <v>0.318760696943987</v>
      </c>
      <c r="AF426" s="102"/>
      <c r="AG426" s="145" t="str">
        <f aca="false">IF(ISNUMBER(AD426),U426*AB426,"")</f>
        <v/>
      </c>
      <c r="AH426" s="146" t="n">
        <f aca="false">IF(ISNUMBER(AC426),AC426*U426,U426)</f>
        <v>15.3005134533114</v>
      </c>
      <c r="AI426" s="102"/>
      <c r="AJ426" s="103" t="s">
        <v>406</v>
      </c>
      <c r="AK426" s="136"/>
      <c r="AL426" s="102"/>
      <c r="AM426" s="102"/>
      <c r="AN426" s="147" t="s">
        <v>525</v>
      </c>
    </row>
    <row r="427" customFormat="false" ht="15" hidden="false" customHeight="false" outlineLevel="0" collapsed="false">
      <c r="A427" s="115" t="s">
        <v>318</v>
      </c>
      <c r="B427" s="0" t="s">
        <v>319</v>
      </c>
      <c r="C427" s="92" t="n">
        <f aca="false">C426</f>
        <v>3</v>
      </c>
      <c r="D427" s="90" t="n">
        <f aca="false">D426</f>
        <v>3</v>
      </c>
      <c r="E427" s="92" t="str">
        <f aca="false">E379</f>
        <v>PP</v>
      </c>
      <c r="F427" s="92" t="n">
        <f aca="false">F379</f>
        <v>3</v>
      </c>
      <c r="G427" s="130" t="s">
        <v>321</v>
      </c>
      <c r="H427" s="130" t="s">
        <v>322</v>
      </c>
      <c r="I427" s="130" t="s">
        <v>322</v>
      </c>
      <c r="J427" s="131" t="n">
        <v>41855</v>
      </c>
      <c r="K427" s="108" t="s">
        <v>538</v>
      </c>
      <c r="L427" s="131" t="n">
        <v>41857</v>
      </c>
      <c r="M427" s="108" t="s">
        <v>539</v>
      </c>
      <c r="N427" s="134" t="n">
        <v>44.6833333333333</v>
      </c>
      <c r="O427" s="134" t="n">
        <v>40</v>
      </c>
      <c r="P427" s="135" t="n">
        <v>0.0481666666666667</v>
      </c>
      <c r="Q427" s="134" t="n">
        <v>514.591692307693</v>
      </c>
      <c r="R427" s="134" t="n">
        <v>3677.58851153846</v>
      </c>
      <c r="S427" s="136" t="n">
        <f aca="false">R427-Q427</f>
        <v>3162.99681923077</v>
      </c>
      <c r="T427" s="137" t="n">
        <f aca="false">((S427/1000000)*(0.473-P427))*0.8/(0.08206*296)*1000000/(O427*N427)*12</f>
        <v>0.297139093907476</v>
      </c>
      <c r="U427" s="138" t="n">
        <f aca="false">IF(N427&lt;=48,T427* 48,T427* 72)</f>
        <v>14.2626765075588</v>
      </c>
      <c r="V427" s="139" t="n">
        <v>-15.974862004668</v>
      </c>
      <c r="W427" s="150" t="n">
        <f aca="false">W379</f>
        <v>-20.5015371074412</v>
      </c>
      <c r="X427" s="141" t="s">
        <v>106</v>
      </c>
      <c r="Y427" s="142" t="n">
        <f aca="false">((V427/1000+1)*0.0112372)/((V427/1000+1)*0.0112372+1)</f>
        <v>0.0109367520961357</v>
      </c>
      <c r="Z427" s="142" t="n">
        <f aca="false">((W427/1000+1)*0.0112372)/((W427/1000+1)*0.0112372+1)</f>
        <v>0.0108869889975928</v>
      </c>
      <c r="AA427" s="142" t="str">
        <f aca="false">IF(ISNUMBER(X427),((X427/1000+1)*0.0112372)/((X427/1000+1)*0.0112372+1),"")</f>
        <v/>
      </c>
      <c r="AB427" s="143" t="str">
        <f aca="false">IF(ISNUMBER(AA427),(Y427-Z427)/(AA427-Z427),"")</f>
        <v/>
      </c>
      <c r="AC427" s="143" t="str">
        <f aca="false">IF(ISNUMBER(AB427),1-AB427,"")</f>
        <v/>
      </c>
      <c r="AD427" s="144" t="str">
        <f aca="false">IF(ISNUMBER(AB427),AB427*T427,"")</f>
        <v/>
      </c>
      <c r="AE427" s="144" t="n">
        <f aca="false">IF(ISNUMBER(AC427),AC427*T427,T427)</f>
        <v>0.297139093907476</v>
      </c>
      <c r="AF427" s="102"/>
      <c r="AG427" s="145" t="str">
        <f aca="false">IF(ISNUMBER(AD427),U427*AB427,"")</f>
        <v/>
      </c>
      <c r="AH427" s="146" t="n">
        <f aca="false">IF(ISNUMBER(AC427),AC427*U427,U427)</f>
        <v>14.2626765075588</v>
      </c>
      <c r="AI427" s="102"/>
      <c r="AJ427" s="103" t="s">
        <v>408</v>
      </c>
      <c r="AK427" s="136"/>
      <c r="AL427" s="102"/>
      <c r="AM427" s="102"/>
      <c r="AN427" s="147" t="s">
        <v>526</v>
      </c>
    </row>
    <row r="428" customFormat="false" ht="15" hidden="false" customHeight="false" outlineLevel="0" collapsed="false">
      <c r="A428" s="115" t="s">
        <v>318</v>
      </c>
      <c r="B428" s="0" t="s">
        <v>319</v>
      </c>
      <c r="C428" s="92" t="n">
        <f aca="false">C427</f>
        <v>3</v>
      </c>
      <c r="D428" s="90" t="n">
        <f aca="false">D427</f>
        <v>3</v>
      </c>
      <c r="E428" s="92" t="str">
        <f aca="false">E380</f>
        <v>PP</v>
      </c>
      <c r="F428" s="92" t="n">
        <f aca="false">F380</f>
        <v>4</v>
      </c>
      <c r="G428" s="130" t="s">
        <v>321</v>
      </c>
      <c r="H428" s="130" t="s">
        <v>322</v>
      </c>
      <c r="I428" s="130" t="s">
        <v>322</v>
      </c>
      <c r="J428" s="131" t="n">
        <v>41855</v>
      </c>
      <c r="K428" s="108" t="s">
        <v>538</v>
      </c>
      <c r="L428" s="131" t="n">
        <v>41857</v>
      </c>
      <c r="M428" s="108" t="s">
        <v>539</v>
      </c>
      <c r="N428" s="134" t="n">
        <v>44.6833333333333</v>
      </c>
      <c r="O428" s="134" t="n">
        <v>40</v>
      </c>
      <c r="P428" s="135" t="n">
        <v>0.0481666666666667</v>
      </c>
      <c r="Q428" s="134" t="n">
        <v>514.591692307693</v>
      </c>
      <c r="R428" s="134" t="n">
        <v>4880.28065230769</v>
      </c>
      <c r="S428" s="136" t="n">
        <f aca="false">R428-Q428</f>
        <v>4365.68896</v>
      </c>
      <c r="T428" s="137" t="n">
        <f aca="false">((S428/1000000)*(0.473-P428))*0.8/(0.08206*296)*1000000/(O428*N428)*12</f>
        <v>0.4101227209491</v>
      </c>
      <c r="U428" s="138" t="n">
        <f aca="false">IF(N428&lt;=48,T428* 48,T428* 72)</f>
        <v>19.6858906055568</v>
      </c>
      <c r="V428" s="139" t="n">
        <v>-17.9500470314136</v>
      </c>
      <c r="W428" s="150" t="n">
        <f aca="false">W380</f>
        <v>-20.5015371074412</v>
      </c>
      <c r="X428" s="141" t="s">
        <v>106</v>
      </c>
      <c r="Y428" s="142" t="n">
        <f aca="false">((V428/1000+1)*0.0112372)/((V428/1000+1)*0.0112372+1)</f>
        <v>0.0109150389098599</v>
      </c>
      <c r="Z428" s="142" t="n">
        <f aca="false">((W428/1000+1)*0.0112372)/((W428/1000+1)*0.0112372+1)</f>
        <v>0.0108869889975928</v>
      </c>
      <c r="AA428" s="142" t="str">
        <f aca="false">IF(ISNUMBER(X428),((X428/1000+1)*0.0112372)/((X428/1000+1)*0.0112372+1),"")</f>
        <v/>
      </c>
      <c r="AB428" s="143" t="str">
        <f aca="false">IF(ISNUMBER(AA428),(Y428-Z428)/(AA428-Z428),"")</f>
        <v/>
      </c>
      <c r="AC428" s="143" t="str">
        <f aca="false">IF(ISNUMBER(AB428),1-AB428,"")</f>
        <v/>
      </c>
      <c r="AD428" s="144" t="str">
        <f aca="false">IF(ISNUMBER(AB428),AB428*T428,"")</f>
        <v/>
      </c>
      <c r="AE428" s="144" t="n">
        <f aca="false">IF(ISNUMBER(AC428),AC428*T428,T428)</f>
        <v>0.4101227209491</v>
      </c>
      <c r="AF428" s="102"/>
      <c r="AG428" s="145" t="str">
        <f aca="false">IF(ISNUMBER(AD428),U428*AB428,"")</f>
        <v/>
      </c>
      <c r="AH428" s="146" t="n">
        <f aca="false">IF(ISNUMBER(AC428),AC428*U428,U428)</f>
        <v>19.6858906055568</v>
      </c>
      <c r="AI428" s="102"/>
      <c r="AJ428" s="103" t="s">
        <v>410</v>
      </c>
      <c r="AK428" s="136"/>
      <c r="AL428" s="102"/>
      <c r="AM428" s="102"/>
      <c r="AN428" s="147" t="s">
        <v>527</v>
      </c>
    </row>
    <row r="429" customFormat="false" ht="15" hidden="false" customHeight="false" outlineLevel="0" collapsed="false">
      <c r="A429" s="115" t="s">
        <v>318</v>
      </c>
      <c r="B429" s="0" t="s">
        <v>319</v>
      </c>
      <c r="C429" s="92" t="n">
        <f aca="false">C428</f>
        <v>3</v>
      </c>
      <c r="D429" s="90" t="n">
        <f aca="false">D428</f>
        <v>3</v>
      </c>
      <c r="E429" s="92" t="str">
        <f aca="false">E381</f>
        <v>PP</v>
      </c>
      <c r="F429" s="92" t="n">
        <f aca="false">F381</f>
        <v>1</v>
      </c>
      <c r="G429" s="130" t="s">
        <v>333</v>
      </c>
      <c r="H429" s="130" t="s">
        <v>334</v>
      </c>
      <c r="I429" s="148" t="s">
        <v>335</v>
      </c>
      <c r="J429" s="131" t="n">
        <v>41855</v>
      </c>
      <c r="K429" s="108" t="s">
        <v>538</v>
      </c>
      <c r="L429" s="131" t="n">
        <v>41857</v>
      </c>
      <c r="M429" s="108" t="s">
        <v>539</v>
      </c>
      <c r="N429" s="134" t="n">
        <v>44.6833333333333</v>
      </c>
      <c r="O429" s="134" t="n">
        <v>40</v>
      </c>
      <c r="P429" s="135" t="n">
        <v>0.0481666666666667</v>
      </c>
      <c r="Q429" s="134" t="n">
        <v>514.591692307693</v>
      </c>
      <c r="R429" s="134" t="n">
        <v>8804.50830230769</v>
      </c>
      <c r="S429" s="136" t="n">
        <f aca="false">R429-Q429</f>
        <v>8289.91661</v>
      </c>
      <c r="T429" s="137" t="n">
        <f aca="false">((S429/1000000)*(0.473-P429))*0.8/(0.08206*296)*1000000/(O429*N429)*12</f>
        <v>0.778773565337631</v>
      </c>
      <c r="U429" s="138" t="n">
        <f aca="false">IF(N429&lt;=48,T429* 48,T429* 72)</f>
        <v>37.3811311362063</v>
      </c>
      <c r="V429" s="139" t="n">
        <v>550.159913647351</v>
      </c>
      <c r="W429" s="150" t="n">
        <f aca="false">W381</f>
        <v>-20.5015371074412</v>
      </c>
      <c r="X429" s="141" t="n">
        <v>1159</v>
      </c>
      <c r="Y429" s="142" t="n">
        <f aca="false">((V429/1000+1)*0.0112372)/((V429/1000+1)*0.0112372+1)</f>
        <v>0.0171212147183778</v>
      </c>
      <c r="Z429" s="142" t="n">
        <f aca="false">((W429/1000+1)*0.0112372)/((W429/1000+1)*0.0112372+1)</f>
        <v>0.0108869889975928</v>
      </c>
      <c r="AA429" s="142" t="n">
        <f aca="false">IF(ISNUMBER(X429),((X429/1000+1)*0.0112372)/((X429/1000+1)*0.0112372+1),"")</f>
        <v>0.0236864549961338</v>
      </c>
      <c r="AB429" s="143" t="n">
        <f aca="false">IF(ISNUMBER(AA429),(Y429-Y425)/(AA429-Y425),"")</f>
        <v>0.485308012782675</v>
      </c>
      <c r="AC429" s="143" t="n">
        <f aca="false">IF(ISNUMBER(AB429),1-AB429,"")</f>
        <v>0.514691987217325</v>
      </c>
      <c r="AD429" s="144" t="n">
        <f aca="false">IF(ISNUMBER(AB429),AB429*T429,"")</f>
        <v>0.377945051401685</v>
      </c>
      <c r="AE429" s="144" t="n">
        <f aca="false">IF(ISNUMBER(AC429),AC429*T429,T429)</f>
        <v>0.400828513935946</v>
      </c>
      <c r="AF429" s="149" t="n">
        <f aca="false">IF(ISNUMBER(AD429),AE429-AE425,"")</f>
        <v>0.0622487190765964</v>
      </c>
      <c r="AG429" s="145" t="n">
        <f aca="false">IF(ISNUMBER(AD429),U429*AB429,"")</f>
        <v>18.1413624672809</v>
      </c>
      <c r="AH429" s="146" t="n">
        <f aca="false">IF(ISNUMBER(AC429),AC429*U429,U429)</f>
        <v>19.2397686689254</v>
      </c>
      <c r="AI429" s="145" t="n">
        <f aca="false">AH429-AH425</f>
        <v>2.98793851567663</v>
      </c>
      <c r="AJ429" s="103" t="s">
        <v>412</v>
      </c>
      <c r="AK429" s="136"/>
      <c r="AL429" s="102"/>
      <c r="AM429" s="102"/>
      <c r="AN429" s="147" t="s">
        <v>528</v>
      </c>
    </row>
    <row r="430" customFormat="false" ht="15" hidden="false" customHeight="false" outlineLevel="0" collapsed="false">
      <c r="A430" s="115" t="s">
        <v>318</v>
      </c>
      <c r="B430" s="0" t="s">
        <v>319</v>
      </c>
      <c r="C430" s="92" t="n">
        <f aca="false">C429</f>
        <v>3</v>
      </c>
      <c r="D430" s="90" t="n">
        <f aca="false">D429</f>
        <v>3</v>
      </c>
      <c r="E430" s="92" t="str">
        <f aca="false">E382</f>
        <v>PP</v>
      </c>
      <c r="F430" s="92" t="n">
        <f aca="false">F382</f>
        <v>2</v>
      </c>
      <c r="G430" s="130" t="s">
        <v>333</v>
      </c>
      <c r="H430" s="130" t="s">
        <v>334</v>
      </c>
      <c r="I430" s="148" t="s">
        <v>335</v>
      </c>
      <c r="J430" s="131" t="n">
        <v>41855</v>
      </c>
      <c r="K430" s="108" t="s">
        <v>538</v>
      </c>
      <c r="L430" s="131" t="n">
        <v>41857</v>
      </c>
      <c r="M430" s="108" t="s">
        <v>539</v>
      </c>
      <c r="N430" s="134" t="n">
        <v>44.6833333333333</v>
      </c>
      <c r="O430" s="134" t="n">
        <v>40</v>
      </c>
      <c r="P430" s="135" t="n">
        <v>0.0481666666666667</v>
      </c>
      <c r="Q430" s="134" t="n">
        <v>514.591692307693</v>
      </c>
      <c r="R430" s="134" t="n">
        <v>8201.05510230769</v>
      </c>
      <c r="S430" s="136" t="n">
        <f aca="false">R430-Q430</f>
        <v>7686.46341</v>
      </c>
      <c r="T430" s="137" t="n">
        <f aca="false">((S430/1000000)*(0.473-P430))*0.8/(0.08206*296)*1000000/(O430*N430)*12</f>
        <v>0.722083803282425</v>
      </c>
      <c r="U430" s="138" t="n">
        <f aca="false">IF(N430&lt;=48,T430* 48,T430* 72)</f>
        <v>34.6600225575564</v>
      </c>
      <c r="V430" s="139" t="n">
        <v>560.356759493288</v>
      </c>
      <c r="W430" s="150" t="n">
        <f aca="false">W382</f>
        <v>-20.5015371074412</v>
      </c>
      <c r="X430" s="141" t="n">
        <v>1159</v>
      </c>
      <c r="Y430" s="142" t="n">
        <f aca="false">((V430/1000+1)*0.0112372)/((V430/1000+1)*0.0112372+1)</f>
        <v>0.0172318962036189</v>
      </c>
      <c r="Z430" s="142" t="n">
        <f aca="false">((W430/1000+1)*0.0112372)/((W430/1000+1)*0.0112372+1)</f>
        <v>0.0108869889975928</v>
      </c>
      <c r="AA430" s="142" t="n">
        <f aca="false">IF(ISNUMBER(X430),((X430/1000+1)*0.0112372)/((X430/1000+1)*0.0112372+1),"")</f>
        <v>0.0236864549961338</v>
      </c>
      <c r="AB430" s="143" t="n">
        <f aca="false">IF(ISNUMBER(AA430),(Y430-Y426)/(AA430-Y426),"")</f>
        <v>0.493443733120878</v>
      </c>
      <c r="AC430" s="143" t="n">
        <f aca="false">IF(ISNUMBER(AB430),1-AB430,"")</f>
        <v>0.506556266879122</v>
      </c>
      <c r="AD430" s="144" t="n">
        <f aca="false">IF(ISNUMBER(AB430),AB430*T430,"")</f>
        <v>0.356307727517801</v>
      </c>
      <c r="AE430" s="144" t="n">
        <f aca="false">IF(ISNUMBER(AC430),AC430*T430,T430)</f>
        <v>0.365776075764623</v>
      </c>
      <c r="AF430" s="149" t="n">
        <f aca="false">IF(ISNUMBER(AD430),AE430-AE426,"")</f>
        <v>0.0470153788206369</v>
      </c>
      <c r="AG430" s="145" t="n">
        <f aca="false">IF(ISNUMBER(AD430),U430*AB430,"")</f>
        <v>17.1027709208545</v>
      </c>
      <c r="AH430" s="146" t="n">
        <f aca="false">IF(ISNUMBER(AC430),AC430*U430,U430)</f>
        <v>17.5572516367019</v>
      </c>
      <c r="AI430" s="145" t="n">
        <f aca="false">AH430-AH426</f>
        <v>2.25673818339057</v>
      </c>
      <c r="AJ430" s="103" t="s">
        <v>414</v>
      </c>
      <c r="AK430" s="136"/>
      <c r="AL430" s="102"/>
      <c r="AM430" s="102"/>
      <c r="AN430" s="147" t="s">
        <v>529</v>
      </c>
    </row>
    <row r="431" customFormat="false" ht="15" hidden="false" customHeight="false" outlineLevel="0" collapsed="false">
      <c r="A431" s="115" t="s">
        <v>318</v>
      </c>
      <c r="B431" s="0" t="s">
        <v>319</v>
      </c>
      <c r="C431" s="92" t="n">
        <f aca="false">C430</f>
        <v>3</v>
      </c>
      <c r="D431" s="90" t="n">
        <f aca="false">D430</f>
        <v>3</v>
      </c>
      <c r="E431" s="92" t="str">
        <f aca="false">E383</f>
        <v>PP</v>
      </c>
      <c r="F431" s="92" t="n">
        <f aca="false">F383</f>
        <v>3</v>
      </c>
      <c r="G431" s="130" t="s">
        <v>333</v>
      </c>
      <c r="H431" s="130" t="s">
        <v>334</v>
      </c>
      <c r="I431" s="148" t="s">
        <v>335</v>
      </c>
      <c r="J431" s="131" t="n">
        <v>41855</v>
      </c>
      <c r="K431" s="108" t="s">
        <v>538</v>
      </c>
      <c r="L431" s="131" t="n">
        <v>41857</v>
      </c>
      <c r="M431" s="108" t="s">
        <v>539</v>
      </c>
      <c r="N431" s="134" t="n">
        <v>44.6833333333333</v>
      </c>
      <c r="O431" s="134" t="n">
        <v>40</v>
      </c>
      <c r="P431" s="135" t="n">
        <v>0.0481666666666667</v>
      </c>
      <c r="Q431" s="134" t="n">
        <v>514.591692307693</v>
      </c>
      <c r="R431" s="134" t="n">
        <v>8259.26220230769</v>
      </c>
      <c r="S431" s="136" t="n">
        <f aca="false">R431-Q431</f>
        <v>7744.67051</v>
      </c>
      <c r="T431" s="137" t="n">
        <f aca="false">((S431/1000000)*(0.473-P431))*0.8/(0.08206*296)*1000000/(O431*N431)*12</f>
        <v>0.727551910252317</v>
      </c>
      <c r="U431" s="138" t="n">
        <f aca="false">IF(N431&lt;=48,T431* 48,T431* 72)</f>
        <v>34.9224916921112</v>
      </c>
      <c r="V431" s="139" t="n">
        <v>651.506288714567</v>
      </c>
      <c r="W431" s="150" t="n">
        <f aca="false">W383</f>
        <v>-20.5015371074412</v>
      </c>
      <c r="X431" s="141" t="n">
        <v>1159</v>
      </c>
      <c r="Y431" s="142" t="n">
        <f aca="false">((V431/1000+1)*0.0112372)/((V431/1000+1)*0.0112372+1)</f>
        <v>0.018220170951141</v>
      </c>
      <c r="Z431" s="142" t="n">
        <f aca="false">((W431/1000+1)*0.0112372)/((W431/1000+1)*0.0112372+1)</f>
        <v>0.0108869889975928</v>
      </c>
      <c r="AA431" s="142" t="n">
        <f aca="false">IF(ISNUMBER(X431),((X431/1000+1)*0.0112372)/((X431/1000+1)*0.0112372+1),"")</f>
        <v>0.0236864549961338</v>
      </c>
      <c r="AB431" s="143" t="n">
        <f aca="false">IF(ISNUMBER(AA431),(Y431-Y427)/(AA431-Y427),"")</f>
        <v>0.571261849168769</v>
      </c>
      <c r="AC431" s="143" t="n">
        <f aca="false">IF(ISNUMBER(AB431),1-AB431,"")</f>
        <v>0.428738150831231</v>
      </c>
      <c r="AD431" s="144" t="n">
        <f aca="false">IF(ISNUMBER(AB431),AB431*T431,"")</f>
        <v>0.415622649617008</v>
      </c>
      <c r="AE431" s="144" t="n">
        <f aca="false">IF(ISNUMBER(AC431),AC431*T431,T431)</f>
        <v>0.311929260635308</v>
      </c>
      <c r="AF431" s="149" t="n">
        <f aca="false">IF(ISNUMBER(AD431),AE431-AE427,"")</f>
        <v>0.0147901667278326</v>
      </c>
      <c r="AG431" s="145" t="n">
        <f aca="false">IF(ISNUMBER(AD431),U431*AB431,"")</f>
        <v>19.9498871816164</v>
      </c>
      <c r="AH431" s="146" t="n">
        <f aca="false">IF(ISNUMBER(AC431),AC431*U431,U431)</f>
        <v>14.9726045104948</v>
      </c>
      <c r="AI431" s="145" t="n">
        <f aca="false">AH431-AH427</f>
        <v>0.709928002935964</v>
      </c>
      <c r="AJ431" s="103" t="s">
        <v>416</v>
      </c>
      <c r="AK431" s="136"/>
      <c r="AL431" s="102"/>
      <c r="AM431" s="102"/>
      <c r="AN431" s="147" t="s">
        <v>530</v>
      </c>
    </row>
    <row r="432" customFormat="false" ht="15" hidden="false" customHeight="false" outlineLevel="0" collapsed="false">
      <c r="A432" s="115" t="s">
        <v>318</v>
      </c>
      <c r="B432" s="0" t="s">
        <v>319</v>
      </c>
      <c r="C432" s="92" t="n">
        <f aca="false">C431</f>
        <v>3</v>
      </c>
      <c r="D432" s="90" t="n">
        <f aca="false">D431</f>
        <v>3</v>
      </c>
      <c r="E432" s="92" t="str">
        <f aca="false">E384</f>
        <v>PP</v>
      </c>
      <c r="F432" s="92" t="n">
        <f aca="false">F384</f>
        <v>4</v>
      </c>
      <c r="G432" s="130" t="s">
        <v>333</v>
      </c>
      <c r="H432" s="130" t="s">
        <v>334</v>
      </c>
      <c r="I432" s="148" t="s">
        <v>335</v>
      </c>
      <c r="J432" s="131" t="n">
        <v>41855</v>
      </c>
      <c r="K432" s="108" t="s">
        <v>538</v>
      </c>
      <c r="L432" s="131" t="n">
        <v>41857</v>
      </c>
      <c r="M432" s="108" t="s">
        <v>539</v>
      </c>
      <c r="N432" s="134" t="n">
        <v>44.6833333333333</v>
      </c>
      <c r="O432" s="134" t="n">
        <v>40</v>
      </c>
      <c r="P432" s="135" t="n">
        <v>0.0481666666666667</v>
      </c>
      <c r="Q432" s="134" t="n">
        <v>514.591692307693</v>
      </c>
      <c r="R432" s="134" t="n">
        <v>8784.31400230769</v>
      </c>
      <c r="S432" s="136" t="n">
        <f aca="false">R432-Q432</f>
        <v>8269.72231</v>
      </c>
      <c r="T432" s="137" t="n">
        <f aca="false">((S432/1000000)*(0.473-P432))*0.8/(0.08206*296)*1000000/(O432*N432)*12</f>
        <v>0.776876467001138</v>
      </c>
      <c r="U432" s="138" t="n">
        <f aca="false">IF(N432&lt;=48,T432* 48,T432* 72)</f>
        <v>37.2900704160546</v>
      </c>
      <c r="V432" s="139" t="n">
        <v>553.316167241173</v>
      </c>
      <c r="W432" s="150" t="n">
        <f aca="false">W384</f>
        <v>-20.5015371074412</v>
      </c>
      <c r="X432" s="141" t="n">
        <v>1159</v>
      </c>
      <c r="Y432" s="142" t="n">
        <f aca="false">((V432/1000+1)*0.0112372)/((V432/1000+1)*0.0112372+1)</f>
        <v>0.0171554768819106</v>
      </c>
      <c r="Z432" s="142" t="n">
        <f aca="false">((W432/1000+1)*0.0112372)/((W432/1000+1)*0.0112372+1)</f>
        <v>0.0108869889975928</v>
      </c>
      <c r="AA432" s="142" t="n">
        <f aca="false">IF(ISNUMBER(X432),((X432/1000+1)*0.0112372)/((X432/1000+1)*0.0112372+1),"")</f>
        <v>0.0236864549961338</v>
      </c>
      <c r="AB432" s="143" t="n">
        <f aca="false">IF(ISNUMBER(AA432),(Y432-Y428)/(AA432-Y428),"")</f>
        <v>0.488625374813184</v>
      </c>
      <c r="AC432" s="143" t="n">
        <f aca="false">IF(ISNUMBER(AB432),1-AB432,"")</f>
        <v>0.511374625186816</v>
      </c>
      <c r="AD432" s="144" t="n">
        <f aca="false">IF(ISNUMBER(AB432),AB432*T432,"")</f>
        <v>0.379601554871973</v>
      </c>
      <c r="AE432" s="144" t="n">
        <f aca="false">IF(ISNUMBER(AC432),AC432*T432,T432)</f>
        <v>0.397274912129165</v>
      </c>
      <c r="AF432" s="149" t="n">
        <f aca="false">IF(ISNUMBER(AD432),AE432-AE428,"")</f>
        <v>-0.0128478088199346</v>
      </c>
      <c r="AG432" s="145" t="n">
        <f aca="false">IF(ISNUMBER(AD432),U432*AB432,"")</f>
        <v>18.2208746338547</v>
      </c>
      <c r="AH432" s="146" t="n">
        <f aca="false">IF(ISNUMBER(AC432),AC432*U432,U432)</f>
        <v>19.0691957821999</v>
      </c>
      <c r="AI432" s="145" t="n">
        <f aca="false">AH432-AH428</f>
        <v>-0.616694823356859</v>
      </c>
      <c r="AJ432" s="103" t="s">
        <v>418</v>
      </c>
      <c r="AK432" s="136"/>
      <c r="AL432" s="102"/>
      <c r="AM432" s="102"/>
      <c r="AN432" s="147" t="s">
        <v>531</v>
      </c>
    </row>
    <row r="433" customFormat="false" ht="15" hidden="false" customHeight="false" outlineLevel="0" collapsed="false">
      <c r="A433" s="115" t="s">
        <v>318</v>
      </c>
      <c r="B433" s="0" t="s">
        <v>319</v>
      </c>
      <c r="C433" s="92" t="n">
        <f aca="false">C432</f>
        <v>3</v>
      </c>
      <c r="D433" s="90" t="n">
        <f aca="false">D432</f>
        <v>3</v>
      </c>
      <c r="E433" s="92" t="str">
        <f aca="false">E385</f>
        <v>PP</v>
      </c>
      <c r="F433" s="92" t="n">
        <f aca="false">F385</f>
        <v>1</v>
      </c>
      <c r="G433" s="130" t="s">
        <v>344</v>
      </c>
      <c r="H433" s="130" t="s">
        <v>334</v>
      </c>
      <c r="I433" s="130" t="n">
        <v>10</v>
      </c>
      <c r="J433" s="131" t="n">
        <v>41855</v>
      </c>
      <c r="K433" s="108" t="s">
        <v>538</v>
      </c>
      <c r="L433" s="131" t="n">
        <v>41857</v>
      </c>
      <c r="M433" s="108" t="s">
        <v>539</v>
      </c>
      <c r="N433" s="134" t="n">
        <v>44.6833333333333</v>
      </c>
      <c r="O433" s="134" t="n">
        <v>40</v>
      </c>
      <c r="P433" s="135" t="n">
        <v>0.0481666666666667</v>
      </c>
      <c r="Q433" s="134" t="n">
        <v>514.591692307693</v>
      </c>
      <c r="R433" s="134" t="n">
        <v>5889.87686230769</v>
      </c>
      <c r="S433" s="136" t="n">
        <f aca="false">R433-Q433</f>
        <v>5375.28517</v>
      </c>
      <c r="T433" s="137" t="n">
        <f aca="false">((S433/1000000)*(0.473-P433))*0.8/(0.08206*296)*1000000/(O433*N433)*12</f>
        <v>0.504966478371776</v>
      </c>
      <c r="U433" s="138" t="n">
        <f aca="false">IF(N433&lt;=48,T433* 48,T433* 72)</f>
        <v>24.2383909618453</v>
      </c>
      <c r="V433" s="139" t="n">
        <v>618.688457069568</v>
      </c>
      <c r="W433" s="150" t="n">
        <f aca="false">W385</f>
        <v>-20.5015371074412</v>
      </c>
      <c r="X433" s="141" t="n">
        <v>1159</v>
      </c>
      <c r="Y433" s="142" t="n">
        <f aca="false">((V433/1000+1)*0.0112372)/((V433/1000+1)*0.0112372+1)</f>
        <v>0.0178645777299388</v>
      </c>
      <c r="Z433" s="142" t="n">
        <f aca="false">((W433/1000+1)*0.0112372)/((W433/1000+1)*0.0112372+1)</f>
        <v>0.0108869889975928</v>
      </c>
      <c r="AA433" s="142" t="n">
        <f aca="false">IF(ISNUMBER(X433),((X433/1000+1)*0.0112372)/((X433/1000+1)*0.0112372+1),"")</f>
        <v>0.0236864549961338</v>
      </c>
      <c r="AB433" s="143" t="n">
        <f aca="false">IF(ISNUMBER(AA433),(Y433-Y425)/(AA433-Y425),"")</f>
        <v>0.543585085586925</v>
      </c>
      <c r="AC433" s="143" t="n">
        <f aca="false">IF(ISNUMBER(AB433),1-AB433,"")</f>
        <v>0.456414914413075</v>
      </c>
      <c r="AD433" s="144" t="n">
        <f aca="false">IF(ISNUMBER(AB433),AB433*T433,"")</f>
        <v>0.27449224636425</v>
      </c>
      <c r="AE433" s="144" t="n">
        <f aca="false">IF(ISNUMBER(AC433),AC433*T433,T433)</f>
        <v>0.230474232007526</v>
      </c>
      <c r="AF433" s="149" t="n">
        <f aca="false">IF(ISNUMBER(AD433),AE433-AE425,"")</f>
        <v>-0.108105562851824</v>
      </c>
      <c r="AG433" s="145" t="n">
        <f aca="false">IF(ISNUMBER(AD433),U433*AB433,"")</f>
        <v>13.175627825484</v>
      </c>
      <c r="AH433" s="146" t="n">
        <f aca="false">IF(ISNUMBER(AC433),AC433*U433,U433)</f>
        <v>11.0627631363613</v>
      </c>
      <c r="AI433" s="145" t="n">
        <f aca="false">AH433-AH425</f>
        <v>-5.18906701688754</v>
      </c>
      <c r="AJ433" s="103" t="s">
        <v>420</v>
      </c>
      <c r="AK433" s="136"/>
      <c r="AL433" s="102"/>
      <c r="AM433" s="102"/>
      <c r="AN433" s="147" t="s">
        <v>532</v>
      </c>
    </row>
    <row r="434" customFormat="false" ht="15" hidden="false" customHeight="false" outlineLevel="0" collapsed="false">
      <c r="A434" s="115" t="s">
        <v>318</v>
      </c>
      <c r="B434" s="0" t="s">
        <v>319</v>
      </c>
      <c r="C434" s="92" t="n">
        <f aca="false">C433</f>
        <v>3</v>
      </c>
      <c r="D434" s="90" t="n">
        <f aca="false">D433</f>
        <v>3</v>
      </c>
      <c r="E434" s="92" t="str">
        <f aca="false">E386</f>
        <v>PP</v>
      </c>
      <c r="F434" s="92" t="n">
        <f aca="false">F386</f>
        <v>2</v>
      </c>
      <c r="G434" s="130" t="s">
        <v>344</v>
      </c>
      <c r="H434" s="130" t="s">
        <v>334</v>
      </c>
      <c r="I434" s="130" t="n">
        <v>10</v>
      </c>
      <c r="J434" s="131" t="n">
        <v>41855</v>
      </c>
      <c r="K434" s="108" t="s">
        <v>538</v>
      </c>
      <c r="L434" s="131" t="n">
        <v>41857</v>
      </c>
      <c r="M434" s="108" t="s">
        <v>539</v>
      </c>
      <c r="N434" s="134" t="n">
        <v>44.6833333333333</v>
      </c>
      <c r="O434" s="134" t="n">
        <v>40</v>
      </c>
      <c r="P434" s="135" t="n">
        <v>0.0481666666666667</v>
      </c>
      <c r="Q434" s="134" t="n">
        <v>514.591692307693</v>
      </c>
      <c r="R434" s="134" t="n">
        <v>6219.99427230769</v>
      </c>
      <c r="S434" s="136" t="n">
        <f aca="false">R434-Q434</f>
        <v>5705.40258</v>
      </c>
      <c r="T434" s="137" t="n">
        <f aca="false">((S434/1000000)*(0.473-P434))*0.8/(0.08206*296)*1000000/(O434*N434)*12</f>
        <v>0.535978456472449</v>
      </c>
      <c r="U434" s="138" t="n">
        <f aca="false">IF(N434&lt;=48,T434* 48,T434* 72)</f>
        <v>25.7269659106776</v>
      </c>
      <c r="V434" s="139" t="n">
        <v>590.252459421579</v>
      </c>
      <c r="W434" s="150" t="n">
        <f aca="false">W386</f>
        <v>-20.5015371074412</v>
      </c>
      <c r="X434" s="141" t="n">
        <v>1159</v>
      </c>
      <c r="Y434" s="142" t="n">
        <f aca="false">((V434/1000+1)*0.0112372)/((V434/1000+1)*0.0112372+1)</f>
        <v>0.0175562549259354</v>
      </c>
      <c r="Z434" s="142" t="n">
        <f aca="false">((W434/1000+1)*0.0112372)/((W434/1000+1)*0.0112372+1)</f>
        <v>0.0108869889975928</v>
      </c>
      <c r="AA434" s="142" t="n">
        <f aca="false">IF(ISNUMBER(X434),((X434/1000+1)*0.0112372)/((X434/1000+1)*0.0112372+1),"")</f>
        <v>0.0236864549961338</v>
      </c>
      <c r="AB434" s="143" t="n">
        <f aca="false">IF(ISNUMBER(AA434),(Y434-Y426)/(AA434-Y426),"")</f>
        <v>0.518899530920233</v>
      </c>
      <c r="AC434" s="143" t="n">
        <f aca="false">IF(ISNUMBER(AB434),1-AB434,"")</f>
        <v>0.481100469079767</v>
      </c>
      <c r="AD434" s="144" t="n">
        <f aca="false">IF(ISNUMBER(AB434),AB434*T434,"")</f>
        <v>0.278118969646904</v>
      </c>
      <c r="AE434" s="144" t="n">
        <f aca="false">IF(ISNUMBER(AC434),AC434*T434,T434)</f>
        <v>0.257859486825545</v>
      </c>
      <c r="AF434" s="149" t="n">
        <f aca="false">IF(ISNUMBER(AD434),AE434-AE426,"")</f>
        <v>-0.0609012101184416</v>
      </c>
      <c r="AG434" s="145" t="n">
        <f aca="false">IF(ISNUMBER(AD434),U434*AB434,"")</f>
        <v>13.3497105430514</v>
      </c>
      <c r="AH434" s="146" t="n">
        <f aca="false">IF(ISNUMBER(AC434),AC434*U434,U434)</f>
        <v>12.3772553676262</v>
      </c>
      <c r="AI434" s="145" t="n">
        <f aca="false">AH434-AH426</f>
        <v>-2.9232580856852</v>
      </c>
      <c r="AJ434" s="103" t="s">
        <v>422</v>
      </c>
      <c r="AK434" s="136"/>
      <c r="AL434" s="102"/>
      <c r="AM434" s="102"/>
      <c r="AN434" s="147" t="s">
        <v>533</v>
      </c>
    </row>
    <row r="435" customFormat="false" ht="15" hidden="false" customHeight="false" outlineLevel="0" collapsed="false">
      <c r="A435" s="115" t="s">
        <v>318</v>
      </c>
      <c r="B435" s="0" t="s">
        <v>319</v>
      </c>
      <c r="C435" s="92" t="n">
        <f aca="false">C434</f>
        <v>3</v>
      </c>
      <c r="D435" s="90" t="n">
        <f aca="false">D434</f>
        <v>3</v>
      </c>
      <c r="E435" s="92" t="str">
        <f aca="false">E387</f>
        <v>PP</v>
      </c>
      <c r="F435" s="92" t="n">
        <f aca="false">F387</f>
        <v>3</v>
      </c>
      <c r="G435" s="130" t="s">
        <v>344</v>
      </c>
      <c r="H435" s="130" t="s">
        <v>334</v>
      </c>
      <c r="I435" s="130" t="n">
        <v>10</v>
      </c>
      <c r="J435" s="131" t="n">
        <v>41855</v>
      </c>
      <c r="K435" s="108" t="s">
        <v>538</v>
      </c>
      <c r="L435" s="131" t="n">
        <v>41857</v>
      </c>
      <c r="M435" s="108" t="s">
        <v>539</v>
      </c>
      <c r="N435" s="134" t="n">
        <v>44.6833333333333</v>
      </c>
      <c r="O435" s="134" t="n">
        <v>40</v>
      </c>
      <c r="P435" s="135" t="n">
        <v>0.0481666666666667</v>
      </c>
      <c r="Q435" s="134" t="n">
        <v>514.591692307693</v>
      </c>
      <c r="R435" s="134" t="n">
        <v>7503.75780230769</v>
      </c>
      <c r="S435" s="136" t="n">
        <f aca="false">R435-Q435</f>
        <v>6989.16611</v>
      </c>
      <c r="T435" s="137" t="n">
        <f aca="false">((S435/1000000)*(0.473-P435))*0.8/(0.08206*296)*1000000/(O435*N435)*12</f>
        <v>0.656578113663515</v>
      </c>
      <c r="U435" s="138" t="n">
        <f aca="false">IF(N435&lt;=48,T435* 48,T435* 72)</f>
        <v>31.5157494558487</v>
      </c>
      <c r="V435" s="139" t="n">
        <v>688.953356507355</v>
      </c>
      <c r="W435" s="150" t="n">
        <f aca="false">W387</f>
        <v>-20.5015371074412</v>
      </c>
      <c r="X435" s="141" t="n">
        <v>1159</v>
      </c>
      <c r="Y435" s="142" t="n">
        <f aca="false">((V435/1000+1)*0.0112372)/((V435/1000+1)*0.0112372+1)</f>
        <v>0.0186256092335357</v>
      </c>
      <c r="Z435" s="142" t="n">
        <f aca="false">((W435/1000+1)*0.0112372)/((W435/1000+1)*0.0112372+1)</f>
        <v>0.0108869889975928</v>
      </c>
      <c r="AA435" s="142" t="n">
        <f aca="false">IF(ISNUMBER(X435),((X435/1000+1)*0.0112372)/((X435/1000+1)*0.0112372+1),"")</f>
        <v>0.0236864549961338</v>
      </c>
      <c r="AB435" s="143" t="n">
        <f aca="false">IF(ISNUMBER(AA435),(Y435-Y427)/(AA435-Y427),"")</f>
        <v>0.60306167113911</v>
      </c>
      <c r="AC435" s="143" t="n">
        <f aca="false">IF(ISNUMBER(AB435),1-AB435,"")</f>
        <v>0.39693832886089</v>
      </c>
      <c r="AD435" s="144" t="n">
        <f aca="false">IF(ISNUMBER(AB435),AB435*T435,"")</f>
        <v>0.395957094459284</v>
      </c>
      <c r="AE435" s="144" t="n">
        <f aca="false">IF(ISNUMBER(AC435),AC435*T435,T435)</f>
        <v>0.260621019204231</v>
      </c>
      <c r="AF435" s="149" t="n">
        <f aca="false">IF(ISNUMBER(AD435),AE435-AE427,"")</f>
        <v>-0.0365180747032446</v>
      </c>
      <c r="AG435" s="145" t="n">
        <f aca="false">IF(ISNUMBER(AD435),U435*AB435,"")</f>
        <v>19.0059405340456</v>
      </c>
      <c r="AH435" s="146" t="n">
        <f aca="false">IF(ISNUMBER(AC435),AC435*U435,U435)</f>
        <v>12.5098089218031</v>
      </c>
      <c r="AI435" s="145" t="n">
        <f aca="false">AH435-AH427</f>
        <v>-1.75286758575574</v>
      </c>
      <c r="AJ435" s="103" t="s">
        <v>424</v>
      </c>
      <c r="AK435" s="136"/>
      <c r="AL435" s="102"/>
      <c r="AM435" s="102"/>
      <c r="AN435" s="147" t="s">
        <v>534</v>
      </c>
    </row>
    <row r="436" customFormat="false" ht="15" hidden="false" customHeight="false" outlineLevel="0" collapsed="false">
      <c r="A436" s="115" t="s">
        <v>318</v>
      </c>
      <c r="B436" s="0" t="s">
        <v>319</v>
      </c>
      <c r="C436" s="92" t="n">
        <f aca="false">C435</f>
        <v>3</v>
      </c>
      <c r="D436" s="90" t="n">
        <f aca="false">D435</f>
        <v>3</v>
      </c>
      <c r="E436" s="92" t="str">
        <f aca="false">E388</f>
        <v>PP</v>
      </c>
      <c r="F436" s="92" t="n">
        <f aca="false">F388</f>
        <v>4</v>
      </c>
      <c r="G436" s="130" t="s">
        <v>344</v>
      </c>
      <c r="H436" s="130" t="s">
        <v>334</v>
      </c>
      <c r="I436" s="130" t="n">
        <v>10</v>
      </c>
      <c r="J436" s="131" t="n">
        <v>41855</v>
      </c>
      <c r="K436" s="108" t="s">
        <v>538</v>
      </c>
      <c r="L436" s="131" t="n">
        <v>41857</v>
      </c>
      <c r="M436" s="108" t="s">
        <v>539</v>
      </c>
      <c r="N436" s="134" t="n">
        <v>44.6833333333333</v>
      </c>
      <c r="O436" s="134" t="n">
        <v>40</v>
      </c>
      <c r="P436" s="135" t="n">
        <v>0.0481666666666667</v>
      </c>
      <c r="Q436" s="134" t="n">
        <v>514.591692307693</v>
      </c>
      <c r="R436" s="134" t="n">
        <v>13876.8413023077</v>
      </c>
      <c r="S436" s="136" t="n">
        <f aca="false">R436-Q436</f>
        <v>13362.24961</v>
      </c>
      <c r="T436" s="137" t="n">
        <f aca="false">((S436/1000000)*(0.473-P436))*0.8/(0.08206*296)*1000000/(O436*N436)*12</f>
        <v>1.25528002985679</v>
      </c>
      <c r="U436" s="138" t="n">
        <f aca="false">IF(N436&lt;=48,T436* 48,T436* 72)</f>
        <v>60.2534414331258</v>
      </c>
      <c r="V436" s="139" t="n">
        <v>847.69132267049</v>
      </c>
      <c r="W436" s="150" t="n">
        <f aca="false">W388</f>
        <v>-20.5015371074412</v>
      </c>
      <c r="X436" s="141" t="n">
        <v>1159</v>
      </c>
      <c r="Y436" s="142" t="n">
        <f aca="false">((V436/1000+1)*0.0112372)/((V436/1000+1)*0.0112372+1)</f>
        <v>0.0203405486233352</v>
      </c>
      <c r="Z436" s="142" t="n">
        <f aca="false">((W436/1000+1)*0.0112372)/((W436/1000+1)*0.0112372+1)</f>
        <v>0.0108869889975928</v>
      </c>
      <c r="AA436" s="142" t="n">
        <f aca="false">IF(ISNUMBER(X436),((X436/1000+1)*0.0112372)/((X436/1000+1)*0.0112372+1),"")</f>
        <v>0.0236864549961338</v>
      </c>
      <c r="AB436" s="143" t="n">
        <f aca="false">IF(ISNUMBER(AA436),(Y436-Y428)/(AA436-Y428),"")</f>
        <v>0.738016023423231</v>
      </c>
      <c r="AC436" s="143" t="n">
        <f aca="false">IF(ISNUMBER(AB436),1-AB436,"")</f>
        <v>0.261983976576769</v>
      </c>
      <c r="AD436" s="144" t="n">
        <f aca="false">IF(ISNUMBER(AB436),AB436*T436,"")</f>
        <v>0.9264167759175</v>
      </c>
      <c r="AE436" s="144" t="n">
        <f aca="false">IF(ISNUMBER(AC436),AC436*T436,T436)</f>
        <v>0.328863253939286</v>
      </c>
      <c r="AF436" s="149" t="n">
        <f aca="false">IF(ISNUMBER(AD436),AE436-AE428,"")</f>
        <v>-0.081259467009813</v>
      </c>
      <c r="AG436" s="145" t="n">
        <f aca="false">IF(ISNUMBER(AD436),U436*AB436,"")</f>
        <v>44.46800524404</v>
      </c>
      <c r="AH436" s="146" t="n">
        <f aca="false">IF(ISNUMBER(AC436),AC436*U436,U436)</f>
        <v>15.7854361890858</v>
      </c>
      <c r="AI436" s="145" t="n">
        <f aca="false">AH436-AH428</f>
        <v>-3.90045441647102</v>
      </c>
      <c r="AJ436" s="103" t="s">
        <v>426</v>
      </c>
      <c r="AK436" s="136"/>
      <c r="AL436" s="102"/>
      <c r="AM436" s="102"/>
      <c r="AN436" s="147" t="s">
        <v>535</v>
      </c>
    </row>
    <row r="437" customFormat="false" ht="15" hidden="false" customHeight="false" outlineLevel="0" collapsed="false">
      <c r="A437" s="115" t="s">
        <v>318</v>
      </c>
      <c r="B437" s="0" t="s">
        <v>319</v>
      </c>
      <c r="C437" s="92" t="n">
        <f aca="false">C293+1</f>
        <v>4</v>
      </c>
      <c r="D437" s="92" t="n">
        <f aca="false">D293</f>
        <v>1</v>
      </c>
      <c r="E437" s="92" t="str">
        <f aca="false">E389</f>
        <v>GL</v>
      </c>
      <c r="F437" s="92" t="n">
        <f aca="false">F389</f>
        <v>1</v>
      </c>
      <c r="G437" s="130" t="s">
        <v>321</v>
      </c>
      <c r="H437" s="130" t="s">
        <v>322</v>
      </c>
      <c r="I437" s="130" t="s">
        <v>322</v>
      </c>
      <c r="J437" s="131" t="n">
        <v>41857</v>
      </c>
      <c r="K437" s="108" t="s">
        <v>540</v>
      </c>
      <c r="L437" s="131" t="n">
        <v>41859</v>
      </c>
      <c r="M437" s="108" t="s">
        <v>541</v>
      </c>
      <c r="N437" s="151" t="n">
        <v>44.75</v>
      </c>
      <c r="O437" s="134" t="n">
        <v>40</v>
      </c>
      <c r="P437" s="135" t="n">
        <v>0.0514166666666667</v>
      </c>
      <c r="Q437" s="134" t="n">
        <v>476.619961538462</v>
      </c>
      <c r="R437" s="134" t="n">
        <v>5057.60321076923</v>
      </c>
      <c r="S437" s="136" t="n">
        <f aca="false">R437-Q437</f>
        <v>4580.98324923077</v>
      </c>
      <c r="T437" s="137" t="n">
        <f aca="false">((S437/1000000)*(0.473-P437))*0.8/(0.08206*296)*1000000/(O437*N437)*12</f>
        <v>0.426419557813497</v>
      </c>
      <c r="U437" s="138" t="n">
        <f aca="false">IF(N437&lt;=48,T437* 48,T437* 72)</f>
        <v>20.4681387750478</v>
      </c>
      <c r="V437" s="139" t="n">
        <v>-14.3846048245464</v>
      </c>
      <c r="W437" s="150" t="n">
        <f aca="false">W389</f>
        <v>-18.16875699075</v>
      </c>
      <c r="X437" s="141" t="s">
        <v>106</v>
      </c>
      <c r="Y437" s="142" t="n">
        <f aca="false">((V437/1000+1)*0.0112372)/((V437/1000+1)*0.0112372+1)</f>
        <v>0.0109542330822808</v>
      </c>
      <c r="Z437" s="142" t="n">
        <f aca="false">((W437/1000+1)*0.0112372)/((W437/1000+1)*0.0112372+1)</f>
        <v>0.0109126345751666</v>
      </c>
      <c r="AA437" s="142" t="str">
        <f aca="false">IF(ISNUMBER(X437),((X437/1000+1)*0.0112372)/((X437/1000+1)*0.0112372+1),"")</f>
        <v/>
      </c>
      <c r="AB437" s="143" t="str">
        <f aca="false">IF(ISNUMBER(AA437),(Y437-Z437)/(AA437-Z437),"")</f>
        <v/>
      </c>
      <c r="AC437" s="143" t="str">
        <f aca="false">IF(ISNUMBER(AB437),1-AB437,"")</f>
        <v/>
      </c>
      <c r="AD437" s="144" t="str">
        <f aca="false">IF(ISNUMBER(AB437),AB437*T437,"")</f>
        <v/>
      </c>
      <c r="AE437" s="144" t="n">
        <f aca="false">IF(ISNUMBER(AC437),AC437*T437,T437)</f>
        <v>0.426419557813497</v>
      </c>
      <c r="AF437" s="102"/>
      <c r="AG437" s="145" t="str">
        <f aca="false">IF(ISNUMBER(AD437),U437*AB437,"")</f>
        <v/>
      </c>
      <c r="AH437" s="146" t="n">
        <f aca="false">IF(ISNUMBER(AC437),AC437*U437,U437)</f>
        <v>20.4681387750478</v>
      </c>
      <c r="AI437" s="102"/>
      <c r="AJ437" s="103" t="s">
        <v>325</v>
      </c>
      <c r="AK437" s="136"/>
      <c r="AL437" s="102"/>
      <c r="AM437" s="102"/>
      <c r="AN437" s="147" t="s">
        <v>542</v>
      </c>
      <c r="AO437" s="145" t="n">
        <f aca="false">SUMIF($AN$5:$AN$1444,$AN437,AG$5:AG$1444)</f>
        <v>0</v>
      </c>
      <c r="AP437" s="145" t="n">
        <f aca="false">SUMIF($AN$5:$AN$1444,$AN437,AH$5:AH$1444)</f>
        <v>61.5935105195772</v>
      </c>
      <c r="AQ437" s="145" t="n">
        <f aca="false">SUMIF($AN$5:$AN$1444,$AN437,AI$5:AI$1444)</f>
        <v>0</v>
      </c>
    </row>
    <row r="438" customFormat="false" ht="15" hidden="false" customHeight="false" outlineLevel="0" collapsed="false">
      <c r="A438" s="115" t="s">
        <v>318</v>
      </c>
      <c r="B438" s="0" t="s">
        <v>319</v>
      </c>
      <c r="C438" s="92" t="n">
        <f aca="false">C437</f>
        <v>4</v>
      </c>
      <c r="D438" s="90" t="n">
        <f aca="false">D437</f>
        <v>1</v>
      </c>
      <c r="E438" s="92" t="str">
        <f aca="false">E390</f>
        <v>GL</v>
      </c>
      <c r="F438" s="92" t="n">
        <f aca="false">F390</f>
        <v>2</v>
      </c>
      <c r="G438" s="130" t="s">
        <v>321</v>
      </c>
      <c r="H438" s="130" t="s">
        <v>322</v>
      </c>
      <c r="I438" s="130" t="s">
        <v>322</v>
      </c>
      <c r="J438" s="131" t="n">
        <v>41857</v>
      </c>
      <c r="K438" s="108" t="s">
        <v>540</v>
      </c>
      <c r="L438" s="131" t="n">
        <v>41859</v>
      </c>
      <c r="M438" s="108" t="s">
        <v>541</v>
      </c>
      <c r="N438" s="134" t="n">
        <v>44.75</v>
      </c>
      <c r="O438" s="134" t="n">
        <v>40</v>
      </c>
      <c r="P438" s="135" t="n">
        <v>0.0514166666666667</v>
      </c>
      <c r="Q438" s="134" t="n">
        <v>476.619961538462</v>
      </c>
      <c r="R438" s="134" t="n">
        <v>4455.89960076923</v>
      </c>
      <c r="S438" s="136" t="n">
        <f aca="false">R438-Q438</f>
        <v>3979.27963923077</v>
      </c>
      <c r="T438" s="137" t="n">
        <f aca="false">((S438/1000000)*(0.473-P438))*0.8/(0.08206*296)*1000000/(O438*N438)*12</f>
        <v>0.370410143818353</v>
      </c>
      <c r="U438" s="138" t="n">
        <f aca="false">IF(N438&lt;=48,T438* 48,T438* 72)</f>
        <v>17.7796869032809</v>
      </c>
      <c r="V438" s="139" t="n">
        <v>-18.2098691113949</v>
      </c>
      <c r="W438" s="150" t="n">
        <f aca="false">W390</f>
        <v>-18.16875699075</v>
      </c>
      <c r="X438" s="141" t="s">
        <v>106</v>
      </c>
      <c r="Y438" s="142" t="n">
        <f aca="false">((V438/1000+1)*0.0112372)/((V438/1000+1)*0.0112372+1)</f>
        <v>0.0109121826177718</v>
      </c>
      <c r="Z438" s="142" t="n">
        <f aca="false">((W438/1000+1)*0.0112372)/((W438/1000+1)*0.0112372+1)</f>
        <v>0.0109126345751666</v>
      </c>
      <c r="AA438" s="142" t="str">
        <f aca="false">IF(ISNUMBER(X438),((X438/1000+1)*0.0112372)/((X438/1000+1)*0.0112372+1),"")</f>
        <v/>
      </c>
      <c r="AB438" s="143" t="str">
        <f aca="false">IF(ISNUMBER(AA438),(Y438-Z438)/(AA438-Z438),"")</f>
        <v/>
      </c>
      <c r="AC438" s="143" t="str">
        <f aca="false">IF(ISNUMBER(AB438),1-AB438,"")</f>
        <v/>
      </c>
      <c r="AD438" s="144" t="str">
        <f aca="false">IF(ISNUMBER(AB438),AB438*T438,"")</f>
        <v/>
      </c>
      <c r="AE438" s="144" t="n">
        <f aca="false">IF(ISNUMBER(AC438),AC438*T438,T438)</f>
        <v>0.370410143818353</v>
      </c>
      <c r="AF438" s="102"/>
      <c r="AG438" s="145" t="str">
        <f aca="false">IF(ISNUMBER(AD438),U438*AB438,"")</f>
        <v/>
      </c>
      <c r="AH438" s="146" t="n">
        <f aca="false">IF(ISNUMBER(AC438),AC438*U438,U438)</f>
        <v>17.7796869032809</v>
      </c>
      <c r="AI438" s="102"/>
      <c r="AJ438" s="103" t="s">
        <v>327</v>
      </c>
      <c r="AK438" s="136"/>
      <c r="AL438" s="102"/>
      <c r="AM438" s="102"/>
      <c r="AN438" s="147" t="s">
        <v>543</v>
      </c>
      <c r="AO438" s="145" t="n">
        <f aca="false">SUMIF($AN$5:$AN$1444,$AN438,AG$5:AG$1444)</f>
        <v>0</v>
      </c>
      <c r="AP438" s="145" t="n">
        <f aca="false">SUMIF($AN$5:$AN$1444,$AN438,AH$5:AH$1444)</f>
        <v>49.4905790290771</v>
      </c>
      <c r="AQ438" s="145" t="n">
        <f aca="false">SUMIF($AN$5:$AN$1444,$AN438,AI$5:AI$1444)</f>
        <v>0</v>
      </c>
    </row>
    <row r="439" customFormat="false" ht="15" hidden="false" customHeight="false" outlineLevel="0" collapsed="false">
      <c r="A439" s="115" t="s">
        <v>318</v>
      </c>
      <c r="B439" s="0" t="s">
        <v>319</v>
      </c>
      <c r="C439" s="92" t="n">
        <f aca="false">C438</f>
        <v>4</v>
      </c>
      <c r="D439" s="90" t="n">
        <f aca="false">D438</f>
        <v>1</v>
      </c>
      <c r="E439" s="92" t="str">
        <f aca="false">E391</f>
        <v>GL</v>
      </c>
      <c r="F439" s="92" t="n">
        <f aca="false">F391</f>
        <v>3</v>
      </c>
      <c r="G439" s="130" t="s">
        <v>321</v>
      </c>
      <c r="H439" s="130" t="s">
        <v>322</v>
      </c>
      <c r="I439" s="130" t="s">
        <v>322</v>
      </c>
      <c r="J439" s="131" t="n">
        <v>41857</v>
      </c>
      <c r="K439" s="108" t="s">
        <v>540</v>
      </c>
      <c r="L439" s="131" t="n">
        <v>41859</v>
      </c>
      <c r="M439" s="108" t="s">
        <v>541</v>
      </c>
      <c r="N439" s="134" t="n">
        <v>44.75</v>
      </c>
      <c r="O439" s="134" t="n">
        <v>40</v>
      </c>
      <c r="P439" s="135" t="n">
        <v>0.0514166666666667</v>
      </c>
      <c r="Q439" s="134" t="n">
        <v>476.619961538462</v>
      </c>
      <c r="R439" s="134" t="n">
        <v>4280.75240076923</v>
      </c>
      <c r="S439" s="136" t="n">
        <f aca="false">R439-Q439</f>
        <v>3804.13243923077</v>
      </c>
      <c r="T439" s="137" t="n">
        <f aca="false">((S439/1000000)*(0.473-P439))*0.8/(0.08206*296)*1000000/(O439*N439)*12</f>
        <v>0.35410661518423</v>
      </c>
      <c r="U439" s="138" t="n">
        <f aca="false">IF(N439&lt;=48,T439* 48,T439* 72)</f>
        <v>16.997117528843</v>
      </c>
      <c r="V439" s="139" t="n">
        <v>-19.2559689221369</v>
      </c>
      <c r="W439" s="150" t="n">
        <f aca="false">W391</f>
        <v>-18.16875699075</v>
      </c>
      <c r="X439" s="141" t="s">
        <v>106</v>
      </c>
      <c r="Y439" s="142" t="n">
        <f aca="false">((V439/1000+1)*0.0112372)/((V439/1000+1)*0.0112372+1)</f>
        <v>0.010900682401997</v>
      </c>
      <c r="Z439" s="142" t="n">
        <f aca="false">((W439/1000+1)*0.0112372)/((W439/1000+1)*0.0112372+1)</f>
        <v>0.0109126345751666</v>
      </c>
      <c r="AA439" s="142" t="str">
        <f aca="false">IF(ISNUMBER(X439),((X439/1000+1)*0.0112372)/((X439/1000+1)*0.0112372+1),"")</f>
        <v/>
      </c>
      <c r="AB439" s="143" t="str">
        <f aca="false">IF(ISNUMBER(AA439),(Y439-Z439)/(AA439-Z439),"")</f>
        <v/>
      </c>
      <c r="AC439" s="143" t="str">
        <f aca="false">IF(ISNUMBER(AB439),1-AB439,"")</f>
        <v/>
      </c>
      <c r="AD439" s="144" t="str">
        <f aca="false">IF(ISNUMBER(AB439),AB439*T439,"")</f>
        <v/>
      </c>
      <c r="AE439" s="144" t="n">
        <f aca="false">IF(ISNUMBER(AC439),AC439*T439,T439)</f>
        <v>0.35410661518423</v>
      </c>
      <c r="AF439" s="102"/>
      <c r="AG439" s="145" t="str">
        <f aca="false">IF(ISNUMBER(AD439),U439*AB439,"")</f>
        <v/>
      </c>
      <c r="AH439" s="146" t="n">
        <f aca="false">IF(ISNUMBER(AC439),AC439*U439,U439)</f>
        <v>16.997117528843</v>
      </c>
      <c r="AI439" s="102"/>
      <c r="AJ439" s="103" t="s">
        <v>329</v>
      </c>
      <c r="AK439" s="136"/>
      <c r="AL439" s="102"/>
      <c r="AM439" s="102"/>
      <c r="AN439" s="147" t="s">
        <v>544</v>
      </c>
      <c r="AO439" s="145" t="n">
        <f aca="false">SUMIF($AN$5:$AN$1444,$AN439,AG$5:AG$1444)</f>
        <v>0</v>
      </c>
      <c r="AP439" s="145" t="n">
        <f aca="false">SUMIF($AN$5:$AN$1444,$AN439,AH$5:AH$1444)</f>
        <v>48.8112606663991</v>
      </c>
      <c r="AQ439" s="145" t="n">
        <f aca="false">SUMIF($AN$5:$AN$1444,$AN439,AI$5:AI$1444)</f>
        <v>0</v>
      </c>
    </row>
    <row r="440" customFormat="false" ht="15" hidden="false" customHeight="false" outlineLevel="0" collapsed="false">
      <c r="A440" s="115" t="s">
        <v>318</v>
      </c>
      <c r="B440" s="0" t="s">
        <v>319</v>
      </c>
      <c r="C440" s="92" t="n">
        <f aca="false">C439</f>
        <v>4</v>
      </c>
      <c r="D440" s="90" t="n">
        <f aca="false">D439</f>
        <v>1</v>
      </c>
      <c r="E440" s="92" t="str">
        <f aca="false">E392</f>
        <v>GL</v>
      </c>
      <c r="F440" s="92" t="n">
        <f aca="false">F392</f>
        <v>4</v>
      </c>
      <c r="G440" s="130" t="s">
        <v>321</v>
      </c>
      <c r="H440" s="130" t="s">
        <v>322</v>
      </c>
      <c r="I440" s="130" t="s">
        <v>322</v>
      </c>
      <c r="J440" s="131" t="n">
        <v>41857</v>
      </c>
      <c r="K440" s="108" t="s">
        <v>540</v>
      </c>
      <c r="L440" s="131" t="n">
        <v>41859</v>
      </c>
      <c r="M440" s="108" t="s">
        <v>541</v>
      </c>
      <c r="N440" s="134" t="n">
        <v>44.75</v>
      </c>
      <c r="O440" s="134" t="n">
        <v>40</v>
      </c>
      <c r="P440" s="135" t="n">
        <v>0.0514166666666667</v>
      </c>
      <c r="Q440" s="134" t="n">
        <v>476.619961538462</v>
      </c>
      <c r="R440" s="134" t="n">
        <v>4490.44252076923</v>
      </c>
      <c r="S440" s="136" t="n">
        <f aca="false">R440-Q440</f>
        <v>4013.82255923077</v>
      </c>
      <c r="T440" s="137" t="n">
        <f aca="false">((S440/1000000)*(0.473-P440))*0.8/(0.08206*296)*1000000/(O440*N440)*12</f>
        <v>0.373625561965638</v>
      </c>
      <c r="U440" s="138" t="n">
        <f aca="false">IF(N440&lt;=48,T440* 48,T440* 72)</f>
        <v>17.9340269743506</v>
      </c>
      <c r="V440" s="139" t="n">
        <v>-16.8077215327927</v>
      </c>
      <c r="W440" s="150" t="n">
        <f aca="false">W392</f>
        <v>-18.16875699075</v>
      </c>
      <c r="X440" s="141" t="s">
        <v>106</v>
      </c>
      <c r="Y440" s="142" t="n">
        <f aca="false">((V440/1000+1)*0.0112372)/((V440/1000+1)*0.0112372+1)</f>
        <v>0.0109275965971667</v>
      </c>
      <c r="Z440" s="142" t="n">
        <f aca="false">((W440/1000+1)*0.0112372)/((W440/1000+1)*0.0112372+1)</f>
        <v>0.0109126345751666</v>
      </c>
      <c r="AA440" s="142" t="str">
        <f aca="false">IF(ISNUMBER(X440),((X440/1000+1)*0.0112372)/((X440/1000+1)*0.0112372+1),"")</f>
        <v/>
      </c>
      <c r="AB440" s="143" t="str">
        <f aca="false">IF(ISNUMBER(AA440),(Y440-Z440)/(AA440-Z440),"")</f>
        <v/>
      </c>
      <c r="AC440" s="143" t="str">
        <f aca="false">IF(ISNUMBER(AB440),1-AB440,"")</f>
        <v/>
      </c>
      <c r="AD440" s="144" t="str">
        <f aca="false">IF(ISNUMBER(AB440),AB440*T440,"")</f>
        <v/>
      </c>
      <c r="AE440" s="144" t="n">
        <f aca="false">IF(ISNUMBER(AC440),AC440*T440,T440)</f>
        <v>0.373625561965638</v>
      </c>
      <c r="AF440" s="102"/>
      <c r="AG440" s="145" t="str">
        <f aca="false">IF(ISNUMBER(AD440),U440*AB440,"")</f>
        <v/>
      </c>
      <c r="AH440" s="146" t="n">
        <f aca="false">IF(ISNUMBER(AC440),AC440*U440,U440)</f>
        <v>17.9340269743506</v>
      </c>
      <c r="AI440" s="102"/>
      <c r="AJ440" s="103" t="s">
        <v>331</v>
      </c>
      <c r="AK440" s="136"/>
      <c r="AL440" s="102"/>
      <c r="AM440" s="102"/>
      <c r="AN440" s="147" t="s">
        <v>545</v>
      </c>
      <c r="AO440" s="145" t="n">
        <f aca="false">SUMIF($AN$5:$AN$1444,$AN440,AG$5:AG$1444)</f>
        <v>0</v>
      </c>
      <c r="AP440" s="145" t="n">
        <f aca="false">SUMIF($AN$5:$AN$1444,$AN440,AH$5:AH$1444)</f>
        <v>51.1656812464843</v>
      </c>
      <c r="AQ440" s="145" t="n">
        <f aca="false">SUMIF($AN$5:$AN$1444,$AN440,AI$5:AI$1444)</f>
        <v>0</v>
      </c>
    </row>
    <row r="441" customFormat="false" ht="15" hidden="false" customHeight="false" outlineLevel="0" collapsed="false">
      <c r="A441" s="115" t="s">
        <v>318</v>
      </c>
      <c r="B441" s="0" t="s">
        <v>319</v>
      </c>
      <c r="C441" s="92" t="n">
        <f aca="false">C440</f>
        <v>4</v>
      </c>
      <c r="D441" s="90" t="n">
        <f aca="false">D440</f>
        <v>1</v>
      </c>
      <c r="E441" s="92" t="str">
        <f aca="false">E393</f>
        <v>GL</v>
      </c>
      <c r="F441" s="92" t="n">
        <f aca="false">F393</f>
        <v>1</v>
      </c>
      <c r="G441" s="130" t="s">
        <v>333</v>
      </c>
      <c r="H441" s="130" t="s">
        <v>334</v>
      </c>
      <c r="I441" s="148" t="s">
        <v>335</v>
      </c>
      <c r="J441" s="131" t="n">
        <v>41857</v>
      </c>
      <c r="K441" s="108" t="s">
        <v>540</v>
      </c>
      <c r="L441" s="131" t="n">
        <v>41859</v>
      </c>
      <c r="M441" s="108" t="s">
        <v>541</v>
      </c>
      <c r="N441" s="134" t="n">
        <v>44.75</v>
      </c>
      <c r="O441" s="134" t="n">
        <v>40</v>
      </c>
      <c r="P441" s="135" t="n">
        <v>0.0514166666666667</v>
      </c>
      <c r="Q441" s="134" t="n">
        <v>476.619961538462</v>
      </c>
      <c r="R441" s="134" t="n">
        <v>27951.6532207692</v>
      </c>
      <c r="S441" s="136" t="n">
        <f aca="false">R441-Q441</f>
        <v>27475.0332592308</v>
      </c>
      <c r="T441" s="137" t="n">
        <f aca="false">((S441/1000000)*(0.473-P441))*0.8/(0.08206*296)*1000000/(O441*N441)*12</f>
        <v>2.5575058662962</v>
      </c>
      <c r="U441" s="138" t="n">
        <f aca="false">IF(N441&lt;=48,T441* 48,T441* 72)</f>
        <v>122.760281582217</v>
      </c>
      <c r="V441" s="139" t="n">
        <v>1013.41685176353</v>
      </c>
      <c r="W441" s="150" t="n">
        <f aca="false">W393</f>
        <v>-18.16875699075</v>
      </c>
      <c r="X441" s="141" t="n">
        <v>1159</v>
      </c>
      <c r="Y441" s="142" t="n">
        <f aca="false">((V441/1000+1)*0.0112372)/((V441/1000+1)*0.0112372+1)</f>
        <v>0.022124595167435</v>
      </c>
      <c r="Z441" s="142" t="n">
        <f aca="false">((W441/1000+1)*0.0112372)/((W441/1000+1)*0.0112372+1)</f>
        <v>0.0109126345751666</v>
      </c>
      <c r="AA441" s="142" t="n">
        <f aca="false">IF(ISNUMBER(X441),((X441/1000+1)*0.0112372)/((X441/1000+1)*0.0112372+1),"")</f>
        <v>0.0236864549961338</v>
      </c>
      <c r="AB441" s="143" t="n">
        <f aca="false">IF(ISNUMBER(AA441),(Y441-Y437)/(AA441-Y437),"")</f>
        <v>0.877330144002639</v>
      </c>
      <c r="AC441" s="143" t="n">
        <f aca="false">IF(ISNUMBER(AB441),1-AB441,"")</f>
        <v>0.12266985599736</v>
      </c>
      <c r="AD441" s="144" t="n">
        <f aca="false">IF(ISNUMBER(AB441),AB441*T441,"")</f>
        <v>2.24377698996524</v>
      </c>
      <c r="AE441" s="144" t="n">
        <f aca="false">IF(ISNUMBER(AC441),AC441*T441,T441)</f>
        <v>0.313728876330959</v>
      </c>
      <c r="AF441" s="149" t="n">
        <f aca="false">IF(ISNUMBER(AD441),AE441-AE437,"")</f>
        <v>-0.112690681482538</v>
      </c>
      <c r="AG441" s="145" t="n">
        <f aca="false">IF(ISNUMBER(AD441),U441*AB441,"")</f>
        <v>107.701295518331</v>
      </c>
      <c r="AH441" s="146" t="n">
        <f aca="false">IF(ISNUMBER(AC441),AC441*U441,U441)</f>
        <v>15.058986063886</v>
      </c>
      <c r="AI441" s="145" t="n">
        <f aca="false">AH441-AH437</f>
        <v>-5.40915271116182</v>
      </c>
      <c r="AJ441" s="103" t="s">
        <v>336</v>
      </c>
      <c r="AK441" s="136"/>
      <c r="AL441" s="102"/>
      <c r="AM441" s="102"/>
      <c r="AN441" s="147" t="s">
        <v>546</v>
      </c>
      <c r="AO441" s="145" t="n">
        <f aca="false">SUMIF($AN$5:$AN$1444,$AN441,AG$5:AG$1444)</f>
        <v>175.137422706607</v>
      </c>
      <c r="AP441" s="145" t="n">
        <f aca="false">SUMIF($AN$5:$AN$1444,$AN441,AH$5:AH$1444)</f>
        <v>56.3323200124969</v>
      </c>
      <c r="AQ441" s="145" t="n">
        <f aca="false">SUMIF($AN$5:$AN$1444,$AN441,AI$5:AI$1444)</f>
        <v>-5.26119050708027</v>
      </c>
    </row>
    <row r="442" customFormat="false" ht="15" hidden="false" customHeight="false" outlineLevel="0" collapsed="false">
      <c r="A442" s="115" t="s">
        <v>318</v>
      </c>
      <c r="B442" s="0" t="s">
        <v>319</v>
      </c>
      <c r="C442" s="92" t="n">
        <f aca="false">C441</f>
        <v>4</v>
      </c>
      <c r="D442" s="90" t="n">
        <f aca="false">D441</f>
        <v>1</v>
      </c>
      <c r="E442" s="92" t="str">
        <f aca="false">E394</f>
        <v>GL</v>
      </c>
      <c r="F442" s="92" t="n">
        <f aca="false">F394</f>
        <v>2</v>
      </c>
      <c r="G442" s="130" t="s">
        <v>333</v>
      </c>
      <c r="H442" s="130" t="s">
        <v>334</v>
      </c>
      <c r="I442" s="148" t="s">
        <v>335</v>
      </c>
      <c r="J442" s="131" t="n">
        <v>41857</v>
      </c>
      <c r="K442" s="108" t="s">
        <v>540</v>
      </c>
      <c r="L442" s="131" t="n">
        <v>41859</v>
      </c>
      <c r="M442" s="108" t="s">
        <v>541</v>
      </c>
      <c r="N442" s="134" t="n">
        <v>44.75</v>
      </c>
      <c r="O442" s="134" t="n">
        <v>40</v>
      </c>
      <c r="P442" s="135" t="n">
        <v>0.0514166666666667</v>
      </c>
      <c r="Q442" s="134" t="n">
        <v>476.619961538462</v>
      </c>
      <c r="R442" s="134" t="n">
        <v>27027.2652207692</v>
      </c>
      <c r="S442" s="136" t="n">
        <f aca="false">R442-Q442</f>
        <v>26550.6452592308</v>
      </c>
      <c r="T442" s="137" t="n">
        <f aca="false">((S442/1000000)*(0.473-P442))*0.8/(0.08206*296)*1000000/(O442*N442)*12</f>
        <v>2.47145946517166</v>
      </c>
      <c r="U442" s="138" t="n">
        <f aca="false">IF(N442&lt;=48,T442* 48,T442* 72)</f>
        <v>118.63005432824</v>
      </c>
      <c r="V442" s="139" t="n">
        <v>1003.94192631055</v>
      </c>
      <c r="W442" s="150" t="n">
        <f aca="false">W394</f>
        <v>-18.16875699075</v>
      </c>
      <c r="X442" s="141" t="n">
        <v>1159</v>
      </c>
      <c r="Y442" s="142" t="n">
        <f aca="false">((V442/1000+1)*0.0112372)/((V442/1000+1)*0.0112372+1)</f>
        <v>0.0220227720996278</v>
      </c>
      <c r="Z442" s="142" t="n">
        <f aca="false">((W442/1000+1)*0.0112372)/((W442/1000+1)*0.0112372+1)</f>
        <v>0.0109126345751666</v>
      </c>
      <c r="AA442" s="142" t="n">
        <f aca="false">IF(ISNUMBER(X442),((X442/1000+1)*0.0112372)/((X442/1000+1)*0.0112372+1),"")</f>
        <v>0.0236864549961338</v>
      </c>
      <c r="AB442" s="143" t="n">
        <f aca="false">IF(ISNUMBER(AA442),(Y442-Y438)/(AA442-Y438),"")</f>
        <v>0.86976300119261</v>
      </c>
      <c r="AC442" s="143" t="n">
        <f aca="false">IF(ISNUMBER(AB442),1-AB442,"")</f>
        <v>0.13023699880739</v>
      </c>
      <c r="AD442" s="144" t="n">
        <f aca="false">IF(ISNUMBER(AB442),AB442*T442,"")</f>
        <v>2.14958400175358</v>
      </c>
      <c r="AE442" s="144" t="n">
        <f aca="false">IF(ISNUMBER(AC442),AC442*T442,T442)</f>
        <v>0.321875463418074</v>
      </c>
      <c r="AF442" s="149" t="n">
        <f aca="false">IF(ISNUMBER(AD442),AE442-AE438,"")</f>
        <v>-0.0485346804002794</v>
      </c>
      <c r="AG442" s="145" t="n">
        <f aca="false">IF(ISNUMBER(AD442),U442*AB442,"")</f>
        <v>103.180032084172</v>
      </c>
      <c r="AH442" s="146" t="n">
        <f aca="false">IF(ISNUMBER(AC442),AC442*U442,U442)</f>
        <v>15.4500222440675</v>
      </c>
      <c r="AI442" s="145" t="n">
        <f aca="false">AH442-AH438</f>
        <v>-2.32966465921341</v>
      </c>
      <c r="AJ442" s="103" t="s">
        <v>338</v>
      </c>
      <c r="AK442" s="136"/>
      <c r="AL442" s="102"/>
      <c r="AM442" s="102"/>
      <c r="AN442" s="147" t="s">
        <v>547</v>
      </c>
      <c r="AO442" s="145" t="n">
        <f aca="false">SUMIF($AN$5:$AN$1444,$AN442,AG$5:AG$1444)</f>
        <v>171.816445811955</v>
      </c>
      <c r="AP442" s="145" t="n">
        <f aca="false">SUMIF($AN$5:$AN$1444,$AN442,AH$5:AH$1444)</f>
        <v>57.6793013156693</v>
      </c>
      <c r="AQ442" s="145" t="n">
        <f aca="false">SUMIF($AN$5:$AN$1444,$AN442,AI$5:AI$1444)</f>
        <v>8.18872228659218</v>
      </c>
    </row>
    <row r="443" customFormat="false" ht="15" hidden="false" customHeight="false" outlineLevel="0" collapsed="false">
      <c r="A443" s="115" t="s">
        <v>318</v>
      </c>
      <c r="B443" s="0" t="s">
        <v>319</v>
      </c>
      <c r="C443" s="92" t="n">
        <f aca="false">C442</f>
        <v>4</v>
      </c>
      <c r="D443" s="90" t="n">
        <f aca="false">D442</f>
        <v>1</v>
      </c>
      <c r="E443" s="92" t="str">
        <f aca="false">E395</f>
        <v>GL</v>
      </c>
      <c r="F443" s="92" t="n">
        <f aca="false">F395</f>
        <v>3</v>
      </c>
      <c r="G443" s="130" t="s">
        <v>333</v>
      </c>
      <c r="H443" s="130" t="s">
        <v>334</v>
      </c>
      <c r="I443" s="148" t="s">
        <v>335</v>
      </c>
      <c r="J443" s="131" t="n">
        <v>41857</v>
      </c>
      <c r="K443" s="108" t="s">
        <v>540</v>
      </c>
      <c r="L443" s="131" t="n">
        <v>41859</v>
      </c>
      <c r="M443" s="108" t="s">
        <v>541</v>
      </c>
      <c r="N443" s="134" t="n">
        <v>44.75</v>
      </c>
      <c r="O443" s="134" t="n">
        <v>40</v>
      </c>
      <c r="P443" s="135" t="n">
        <v>0.0514166666666667</v>
      </c>
      <c r="Q443" s="134" t="n">
        <v>476.619961538462</v>
      </c>
      <c r="R443" s="134" t="n">
        <v>26906.8515207692</v>
      </c>
      <c r="S443" s="136" t="n">
        <f aca="false">R443-Q443</f>
        <v>26430.2315592308</v>
      </c>
      <c r="T443" s="137" t="n">
        <f aca="false">((S443/1000000)*(0.473-P443))*0.8/(0.08206*296)*1000000/(O443*N443)*12</f>
        <v>2.4602507892357</v>
      </c>
      <c r="U443" s="138" t="n">
        <f aca="false">IF(N443&lt;=48,T443* 48,T443* 72)</f>
        <v>118.092037883313</v>
      </c>
      <c r="V443" s="139" t="n">
        <v>1033.7245479109</v>
      </c>
      <c r="W443" s="150" t="n">
        <f aca="false">W395</f>
        <v>-18.16875699075</v>
      </c>
      <c r="X443" s="141" t="n">
        <v>1159</v>
      </c>
      <c r="Y443" s="142" t="n">
        <f aca="false">((V443/1000+1)*0.0112372)/((V443/1000+1)*0.0112372+1)</f>
        <v>0.0223427620922674</v>
      </c>
      <c r="Z443" s="142" t="n">
        <f aca="false">((W443/1000+1)*0.0112372)/((W443/1000+1)*0.0112372+1)</f>
        <v>0.0109126345751666</v>
      </c>
      <c r="AA443" s="142" t="n">
        <f aca="false">IF(ISNUMBER(X443),((X443/1000+1)*0.0112372)/((X443/1000+1)*0.0112372+1),"")</f>
        <v>0.0236864549961338</v>
      </c>
      <c r="AB443" s="143" t="n">
        <f aca="false">IF(ISNUMBER(AA443),(Y443-Y439)/(AA443-Y439),"")</f>
        <v>0.894907179525267</v>
      </c>
      <c r="AC443" s="143" t="n">
        <f aca="false">IF(ISNUMBER(AB443),1-AB443,"")</f>
        <v>0.105092820474733</v>
      </c>
      <c r="AD443" s="144" t="n">
        <f aca="false">IF(ISNUMBER(AB443),AB443*T443,"")</f>
        <v>2.20169609471973</v>
      </c>
      <c r="AE443" s="144" t="n">
        <f aca="false">IF(ISNUMBER(AC443),AC443*T443,T443)</f>
        <v>0.258554694515966</v>
      </c>
      <c r="AF443" s="149" t="n">
        <f aca="false">IF(ISNUMBER(AD443),AE443-AE439,"")</f>
        <v>-0.0955519206682635</v>
      </c>
      <c r="AG443" s="145" t="n">
        <f aca="false">IF(ISNUMBER(AD443),U443*AB443,"")</f>
        <v>105.681412546547</v>
      </c>
      <c r="AH443" s="146" t="n">
        <f aca="false">IF(ISNUMBER(AC443),AC443*U443,U443)</f>
        <v>12.4106253367664</v>
      </c>
      <c r="AI443" s="145" t="n">
        <f aca="false">AH443-AH439</f>
        <v>-4.58649219207664</v>
      </c>
      <c r="AJ443" s="103" t="s">
        <v>340</v>
      </c>
      <c r="AK443" s="136"/>
      <c r="AL443" s="102"/>
      <c r="AM443" s="102"/>
      <c r="AN443" s="147" t="s">
        <v>548</v>
      </c>
      <c r="AO443" s="145" t="n">
        <f aca="false">SUMIF($AN$5:$AN$1444,$AN443,AG$5:AG$1444)</f>
        <v>183.1862315867</v>
      </c>
      <c r="AP443" s="145" t="n">
        <f aca="false">SUMIF($AN$5:$AN$1444,$AN443,AH$5:AH$1444)</f>
        <v>46.2112153864667</v>
      </c>
      <c r="AQ443" s="145" t="n">
        <f aca="false">SUMIF($AN$5:$AN$1444,$AN443,AI$5:AI$1444)</f>
        <v>-2.60004527993244</v>
      </c>
    </row>
    <row r="444" customFormat="false" ht="15" hidden="false" customHeight="false" outlineLevel="0" collapsed="false">
      <c r="A444" s="115" t="s">
        <v>318</v>
      </c>
      <c r="B444" s="0" t="s">
        <v>319</v>
      </c>
      <c r="C444" s="92" t="n">
        <f aca="false">C443</f>
        <v>4</v>
      </c>
      <c r="D444" s="90" t="n">
        <f aca="false">D443</f>
        <v>1</v>
      </c>
      <c r="E444" s="92" t="str">
        <f aca="false">E396</f>
        <v>GL</v>
      </c>
      <c r="F444" s="92" t="n">
        <f aca="false">F396</f>
        <v>4</v>
      </c>
      <c r="G444" s="130" t="s">
        <v>333</v>
      </c>
      <c r="H444" s="130" t="s">
        <v>334</v>
      </c>
      <c r="I444" s="148" t="s">
        <v>335</v>
      </c>
      <c r="J444" s="131" t="n">
        <v>41857</v>
      </c>
      <c r="K444" s="108" t="s">
        <v>540</v>
      </c>
      <c r="L444" s="131" t="n">
        <v>41859</v>
      </c>
      <c r="M444" s="108" t="s">
        <v>541</v>
      </c>
      <c r="N444" s="134" t="n">
        <v>44.75</v>
      </c>
      <c r="O444" s="134" t="n">
        <v>40</v>
      </c>
      <c r="P444" s="135" t="n">
        <v>0.0514166666666667</v>
      </c>
      <c r="Q444" s="134" t="n">
        <v>476.619961538462</v>
      </c>
      <c r="R444" s="134" t="n">
        <v>26842.3876207692</v>
      </c>
      <c r="S444" s="136" t="n">
        <f aca="false">R444-Q444</f>
        <v>26365.7676592308</v>
      </c>
      <c r="T444" s="137" t="n">
        <f aca="false">((S444/1000000)*(0.473-P444))*0.8/(0.08206*296)*1000000/(O444*N444)*12</f>
        <v>2.45425018494675</v>
      </c>
      <c r="U444" s="138" t="n">
        <f aca="false">IF(N444&lt;=48,T444* 48,T444* 72)</f>
        <v>117.804008877444</v>
      </c>
      <c r="V444" s="139" t="n">
        <v>1043.49852011279</v>
      </c>
      <c r="W444" s="150" t="n">
        <f aca="false">W396</f>
        <v>-18.16875699075</v>
      </c>
      <c r="X444" s="141" t="n">
        <v>1159</v>
      </c>
      <c r="Y444" s="142" t="n">
        <f aca="false">((V444/1000+1)*0.0112372)/((V444/1000+1)*0.0112372+1)</f>
        <v>0.0224477298254363</v>
      </c>
      <c r="Z444" s="142" t="n">
        <f aca="false">((W444/1000+1)*0.0112372)/((W444/1000+1)*0.0112372+1)</f>
        <v>0.0109126345751666</v>
      </c>
      <c r="AA444" s="142" t="n">
        <f aca="false">IF(ISNUMBER(X444),((X444/1000+1)*0.0112372)/((X444/1000+1)*0.0112372+1),"")</f>
        <v>0.0236864549961338</v>
      </c>
      <c r="AB444" s="143" t="n">
        <f aca="false">IF(ISNUMBER(AA444),(Y444-Y440)/(AA444-Y440),"")</f>
        <v>0.902912538726993</v>
      </c>
      <c r="AC444" s="143" t="n">
        <f aca="false">IF(ISNUMBER(AB444),1-AB444,"")</f>
        <v>0.0970874612730065</v>
      </c>
      <c r="AD444" s="144" t="n">
        <f aca="false">IF(ISNUMBER(AB444),AB444*T444,"")</f>
        <v>2.21597326516146</v>
      </c>
      <c r="AE444" s="144" t="n">
        <f aca="false">IF(ISNUMBER(AC444),AC444*T444,T444)</f>
        <v>0.238276919785286</v>
      </c>
      <c r="AF444" s="149" t="n">
        <f aca="false">IF(ISNUMBER(AD444),AE444-AE440,"")</f>
        <v>-0.135348642180352</v>
      </c>
      <c r="AG444" s="145" t="n">
        <f aca="false">IF(ISNUMBER(AD444),U444*AB444,"")</f>
        <v>106.36671672775</v>
      </c>
      <c r="AH444" s="146" t="n">
        <f aca="false">IF(ISNUMBER(AC444),AC444*U444,U444)</f>
        <v>11.4372921496938</v>
      </c>
      <c r="AI444" s="145" t="n">
        <f aca="false">AH444-AH440</f>
        <v>-6.49673482465687</v>
      </c>
      <c r="AJ444" s="103" t="s">
        <v>342</v>
      </c>
      <c r="AK444" s="136"/>
      <c r="AL444" s="102"/>
      <c r="AM444" s="102"/>
      <c r="AN444" s="147" t="s">
        <v>549</v>
      </c>
      <c r="AO444" s="145" t="n">
        <f aca="false">SUMIF($AN$5:$AN$1444,$AN444,AG$5:AG$1444)</f>
        <v>168.601599238648</v>
      </c>
      <c r="AP444" s="145" t="n">
        <f aca="false">SUMIF($AN$5:$AN$1444,$AN444,AH$5:AH$1444)</f>
        <v>41.7245898938528</v>
      </c>
      <c r="AQ444" s="145" t="n">
        <f aca="false">SUMIF($AN$5:$AN$1444,$AN444,AI$5:AI$1444)</f>
        <v>-9.44109135263145</v>
      </c>
    </row>
    <row r="445" customFormat="false" ht="15" hidden="false" customHeight="false" outlineLevel="0" collapsed="false">
      <c r="A445" s="115" t="s">
        <v>318</v>
      </c>
      <c r="B445" s="0" t="s">
        <v>319</v>
      </c>
      <c r="C445" s="92" t="n">
        <f aca="false">C444</f>
        <v>4</v>
      </c>
      <c r="D445" s="90" t="n">
        <f aca="false">D444</f>
        <v>1</v>
      </c>
      <c r="E445" s="92" t="str">
        <f aca="false">E397</f>
        <v>GL</v>
      </c>
      <c r="F445" s="92" t="n">
        <f aca="false">F397</f>
        <v>1</v>
      </c>
      <c r="G445" s="130" t="s">
        <v>344</v>
      </c>
      <c r="H445" s="130" t="s">
        <v>334</v>
      </c>
      <c r="I445" s="130" t="n">
        <v>10</v>
      </c>
      <c r="J445" s="131" t="n">
        <v>41857</v>
      </c>
      <c r="K445" s="108" t="s">
        <v>540</v>
      </c>
      <c r="L445" s="131" t="n">
        <v>41859</v>
      </c>
      <c r="M445" s="108" t="s">
        <v>541</v>
      </c>
      <c r="N445" s="134" t="n">
        <v>44.75</v>
      </c>
      <c r="O445" s="134" t="n">
        <v>40</v>
      </c>
      <c r="P445" s="135" t="n">
        <v>0.0514166666666667</v>
      </c>
      <c r="Q445" s="134" t="n">
        <v>476.619961538462</v>
      </c>
      <c r="R445" s="134" t="n">
        <v>26670.8893207692</v>
      </c>
      <c r="S445" s="136" t="n">
        <f aca="false">R445-Q445</f>
        <v>26194.2693592308</v>
      </c>
      <c r="T445" s="137" t="n">
        <f aca="false">((S445/1000000)*(0.473-P445))*0.8/(0.08206*296)*1000000/(O445*N445)*12</f>
        <v>2.43828631315917</v>
      </c>
      <c r="U445" s="138" t="n">
        <f aca="false">IF(N445&lt;=48,T445* 48,T445* 72)</f>
        <v>117.03774303164</v>
      </c>
      <c r="V445" s="139" t="n">
        <v>1037.91712213268</v>
      </c>
      <c r="W445" s="150" t="n">
        <f aca="false">W397</f>
        <v>-18.16875699075</v>
      </c>
      <c r="X445" s="141" t="n">
        <v>1159</v>
      </c>
      <c r="Y445" s="142" t="n">
        <f aca="false">((V445/1000+1)*0.0112372)/((V445/1000+1)*0.0112372+1)</f>
        <v>0.0223877910719888</v>
      </c>
      <c r="Z445" s="142" t="n">
        <f aca="false">((W445/1000+1)*0.0112372)/((W445/1000+1)*0.0112372+1)</f>
        <v>0.0109126345751666</v>
      </c>
      <c r="AA445" s="142" t="n">
        <f aca="false">IF(ISNUMBER(X445),((X445/1000+1)*0.0112372)/((X445/1000+1)*0.0112372+1),"")</f>
        <v>0.0236864549961338</v>
      </c>
      <c r="AB445" s="143" t="n">
        <f aca="false">IF(ISNUMBER(AA445),(Y445-Y437)/(AA445-Y437),"")</f>
        <v>0.898001783747425</v>
      </c>
      <c r="AC445" s="143" t="n">
        <f aca="false">IF(ISNUMBER(AB445),1-AB445,"")</f>
        <v>0.101998216252575</v>
      </c>
      <c r="AD445" s="144" t="n">
        <f aca="false">IF(ISNUMBER(AB445),AB445*T445,"")</f>
        <v>2.18958545850387</v>
      </c>
      <c r="AE445" s="144" t="n">
        <f aca="false">IF(ISNUMBER(AC445),AC445*T445,T445)</f>
        <v>0.248700854655303</v>
      </c>
      <c r="AF445" s="149" t="n">
        <f aca="false">IF(ISNUMBER(AD445),AE445-AE437,"")</f>
        <v>-0.177718703158194</v>
      </c>
      <c r="AG445" s="145" t="n">
        <f aca="false">IF(ISNUMBER(AD445),U445*AB445,"")</f>
        <v>105.100102008186</v>
      </c>
      <c r="AH445" s="146" t="n">
        <f aca="false">IF(ISNUMBER(AC445),AC445*U445,U445)</f>
        <v>11.9376410234545</v>
      </c>
      <c r="AI445" s="145" t="n">
        <f aca="false">AH445-AH437</f>
        <v>-8.53049775159331</v>
      </c>
      <c r="AJ445" s="103" t="s">
        <v>345</v>
      </c>
      <c r="AK445" s="136"/>
      <c r="AL445" s="102"/>
      <c r="AM445" s="102"/>
      <c r="AN445" s="147" t="s">
        <v>550</v>
      </c>
      <c r="AO445" s="145" t="n">
        <f aca="false">SUMIF($AN$5:$AN$1444,$AN445,AG$5:AG$1444)</f>
        <v>160.910858611183</v>
      </c>
      <c r="AP445" s="145" t="n">
        <f aca="false">SUMIF($AN$5:$AN$1444,$AN445,AH$5:AH$1444)</f>
        <v>43.6822783476847</v>
      </c>
      <c r="AQ445" s="145" t="n">
        <f aca="false">SUMIF($AN$5:$AN$1444,$AN445,AI$5:AI$1444)</f>
        <v>-17.9112321718926</v>
      </c>
    </row>
    <row r="446" customFormat="false" ht="15" hidden="false" customHeight="false" outlineLevel="0" collapsed="false">
      <c r="A446" s="115" t="s">
        <v>318</v>
      </c>
      <c r="B446" s="0" t="s">
        <v>319</v>
      </c>
      <c r="C446" s="92" t="n">
        <f aca="false">C445</f>
        <v>4</v>
      </c>
      <c r="D446" s="90" t="n">
        <f aca="false">D445</f>
        <v>1</v>
      </c>
      <c r="E446" s="92" t="str">
        <f aca="false">E398</f>
        <v>GL</v>
      </c>
      <c r="F446" s="92" t="n">
        <f aca="false">F398</f>
        <v>2</v>
      </c>
      <c r="G446" s="130" t="s">
        <v>344</v>
      </c>
      <c r="H446" s="130" t="s">
        <v>334</v>
      </c>
      <c r="I446" s="130" t="n">
        <v>10</v>
      </c>
      <c r="J446" s="131" t="n">
        <v>41857</v>
      </c>
      <c r="K446" s="108" t="s">
        <v>540</v>
      </c>
      <c r="L446" s="131" t="n">
        <v>41859</v>
      </c>
      <c r="M446" s="108" t="s">
        <v>541</v>
      </c>
      <c r="N446" s="134" t="n">
        <v>44.75</v>
      </c>
      <c r="O446" s="134" t="n">
        <v>40</v>
      </c>
      <c r="P446" s="135" t="n">
        <v>0.0514166666666667</v>
      </c>
      <c r="Q446" s="134" t="n">
        <v>476.619961538462</v>
      </c>
      <c r="R446" s="134" t="n">
        <v>23907.4557207692</v>
      </c>
      <c r="S446" s="136" t="n">
        <f aca="false">R446-Q446</f>
        <v>23430.8357592308</v>
      </c>
      <c r="T446" s="137" t="n">
        <f aca="false">((S446/1000000)*(0.473-P446))*0.8/(0.08206*296)*1000000/(O446*N446)*12</f>
        <v>2.18105286137634</v>
      </c>
      <c r="U446" s="138" t="n">
        <f aca="false">IF(N446&lt;=48,T446* 48,T446* 72)</f>
        <v>104.690537346064</v>
      </c>
      <c r="V446" s="139" t="n">
        <v>1048.09266767007</v>
      </c>
      <c r="W446" s="150" t="n">
        <f aca="false">W398</f>
        <v>-18.16875699075</v>
      </c>
      <c r="X446" s="141" t="n">
        <v>1159</v>
      </c>
      <c r="Y446" s="142" t="n">
        <f aca="false">((V446/1000+1)*0.0112372)/((V446/1000+1)*0.0112372+1)</f>
        <v>0.0224970609608048</v>
      </c>
      <c r="Z446" s="142" t="n">
        <f aca="false">((W446/1000+1)*0.0112372)/((W446/1000+1)*0.0112372+1)</f>
        <v>0.0109126345751666</v>
      </c>
      <c r="AA446" s="142" t="n">
        <f aca="false">IF(ISNUMBER(X446),((X446/1000+1)*0.0112372)/((X446/1000+1)*0.0112372+1),"")</f>
        <v>0.0236864549961338</v>
      </c>
      <c r="AB446" s="143" t="n">
        <f aca="false">IF(ISNUMBER(AA446),(Y446-Y438)/(AA446-Y438),"")</f>
        <v>0.906891445547723</v>
      </c>
      <c r="AC446" s="143" t="n">
        <f aca="false">IF(ISNUMBER(AB446),1-AB446,"")</f>
        <v>0.093108554452277</v>
      </c>
      <c r="AD446" s="144" t="n">
        <f aca="false">IF(ISNUMBER(AB446),AB446*T446,"")</f>
        <v>1.97797818226959</v>
      </c>
      <c r="AE446" s="144" t="n">
        <f aca="false">IF(ISNUMBER(AC446),AC446*T446,T446)</f>
        <v>0.203074679106753</v>
      </c>
      <c r="AF446" s="149" t="n">
        <f aca="false">IF(ISNUMBER(AD446),AE446-AE438,"")</f>
        <v>-0.1673354647116</v>
      </c>
      <c r="AG446" s="145" t="n">
        <f aca="false">IF(ISNUMBER(AD446),U446*AB446,"")</f>
        <v>94.9429527489401</v>
      </c>
      <c r="AH446" s="146" t="n">
        <f aca="false">IF(ISNUMBER(AC446),AC446*U446,U446)</f>
        <v>9.74758459712416</v>
      </c>
      <c r="AI446" s="145" t="n">
        <f aca="false">AH446-AH438</f>
        <v>-8.03210230615679</v>
      </c>
      <c r="AJ446" s="103" t="s">
        <v>347</v>
      </c>
      <c r="AK446" s="136"/>
      <c r="AL446" s="102"/>
      <c r="AM446" s="102"/>
      <c r="AN446" s="147" t="s">
        <v>551</v>
      </c>
      <c r="AO446" s="145" t="n">
        <f aca="false">SUMIF($AN$5:$AN$1444,$AN446,AG$5:AG$1444)</f>
        <v>169.205673408226</v>
      </c>
      <c r="AP446" s="145" t="n">
        <f aca="false">SUMIF($AN$5:$AN$1444,$AN446,AH$5:AH$1444)</f>
        <v>37.133371636781</v>
      </c>
      <c r="AQ446" s="145" t="n">
        <f aca="false">SUMIF($AN$5:$AN$1444,$AN446,AI$5:AI$1444)</f>
        <v>-12.3572073922962</v>
      </c>
    </row>
    <row r="447" customFormat="false" ht="15" hidden="false" customHeight="false" outlineLevel="0" collapsed="false">
      <c r="A447" s="115" t="s">
        <v>318</v>
      </c>
      <c r="B447" s="0" t="s">
        <v>319</v>
      </c>
      <c r="C447" s="92" t="n">
        <f aca="false">C446</f>
        <v>4</v>
      </c>
      <c r="D447" s="90" t="n">
        <f aca="false">D446</f>
        <v>1</v>
      </c>
      <c r="E447" s="92" t="str">
        <f aca="false">E399</f>
        <v>GL</v>
      </c>
      <c r="F447" s="92" t="n">
        <f aca="false">F399</f>
        <v>3</v>
      </c>
      <c r="G447" s="130" t="s">
        <v>344</v>
      </c>
      <c r="H447" s="130" t="s">
        <v>334</v>
      </c>
      <c r="I447" s="130" t="n">
        <v>10</v>
      </c>
      <c r="J447" s="131" t="n">
        <v>41857</v>
      </c>
      <c r="K447" s="108" t="s">
        <v>540</v>
      </c>
      <c r="L447" s="131" t="n">
        <v>41859</v>
      </c>
      <c r="M447" s="108" t="s">
        <v>541</v>
      </c>
      <c r="N447" s="134" t="n">
        <v>44.75</v>
      </c>
      <c r="O447" s="134" t="n">
        <v>40</v>
      </c>
      <c r="P447" s="135" t="n">
        <v>0.0514166666666667</v>
      </c>
      <c r="Q447" s="134" t="n">
        <v>476.619961538462</v>
      </c>
      <c r="R447" s="134" t="n">
        <v>27253.4970207692</v>
      </c>
      <c r="S447" s="136" t="n">
        <f aca="false">R447-Q447</f>
        <v>26776.8770592308</v>
      </c>
      <c r="T447" s="137" t="n">
        <f aca="false">((S447/1000000)*(0.473-P447))*0.8/(0.08206*296)*1000000/(O447*N447)*12</f>
        <v>2.4925181896574</v>
      </c>
      <c r="U447" s="138" t="n">
        <f aca="false">IF(N447&lt;=48,T447* 48,T447* 72)</f>
        <v>119.640873103555</v>
      </c>
      <c r="V447" s="139" t="n">
        <v>1067.8063073063</v>
      </c>
      <c r="W447" s="150" t="n">
        <f aca="false">W399</f>
        <v>-18.16875699075</v>
      </c>
      <c r="X447" s="141" t="n">
        <v>1159</v>
      </c>
      <c r="Y447" s="142" t="n">
        <f aca="false">((V447/1000+1)*0.0112372)/((V447/1000+1)*0.0112372+1)</f>
        <v>0.0227086859917636</v>
      </c>
      <c r="Z447" s="142" t="n">
        <f aca="false">((W447/1000+1)*0.0112372)/((W447/1000+1)*0.0112372+1)</f>
        <v>0.0109126345751666</v>
      </c>
      <c r="AA447" s="142" t="n">
        <f aca="false">IF(ISNUMBER(X447),((X447/1000+1)*0.0112372)/((X447/1000+1)*0.0112372+1),"")</f>
        <v>0.0236864549961338</v>
      </c>
      <c r="AB447" s="143" t="n">
        <f aca="false">IF(ISNUMBER(AA447),(Y447-Y439)/(AA447-Y439),"")</f>
        <v>0.923526795336672</v>
      </c>
      <c r="AC447" s="143" t="n">
        <f aca="false">IF(ISNUMBER(AB447),1-AB447,"")</f>
        <v>0.076473204663328</v>
      </c>
      <c r="AD447" s="144" t="n">
        <f aca="false">IF(ISNUMBER(AB447),AB447*T447,"")</f>
        <v>2.30190733601266</v>
      </c>
      <c r="AE447" s="144" t="n">
        <f aca="false">IF(ISNUMBER(AC447),AC447*T447,T447)</f>
        <v>0.190610853644738</v>
      </c>
      <c r="AF447" s="149" t="n">
        <f aca="false">IF(ISNUMBER(AD447),AE447-AE439,"")</f>
        <v>-0.163495761539492</v>
      </c>
      <c r="AG447" s="145" t="n">
        <f aca="false">IF(ISNUMBER(AD447),U447*AB447,"")</f>
        <v>110.491552128608</v>
      </c>
      <c r="AH447" s="146" t="n">
        <f aca="false">IF(ISNUMBER(AC447),AC447*U447,U447)</f>
        <v>9.14932097494743</v>
      </c>
      <c r="AI447" s="145" t="n">
        <f aca="false">AH447-AH439</f>
        <v>-7.8477965538956</v>
      </c>
      <c r="AJ447" s="103" t="s">
        <v>349</v>
      </c>
      <c r="AK447" s="136"/>
      <c r="AL447" s="102"/>
      <c r="AM447" s="102"/>
      <c r="AN447" s="147" t="s">
        <v>552</v>
      </c>
      <c r="AO447" s="145" t="n">
        <f aca="false">SUMIF($AN$5:$AN$1444,$AN447,AG$5:AG$1444)</f>
        <v>165.276780407196</v>
      </c>
      <c r="AP447" s="145" t="n">
        <f aca="false">SUMIF($AN$5:$AN$1444,$AN447,AH$5:AH$1444)</f>
        <v>31.9238664823185</v>
      </c>
      <c r="AQ447" s="145" t="n">
        <f aca="false">SUMIF($AN$5:$AN$1444,$AN447,AI$5:AI$1444)</f>
        <v>-16.8873941840806</v>
      </c>
    </row>
    <row r="448" customFormat="false" ht="15" hidden="false" customHeight="false" outlineLevel="0" collapsed="false">
      <c r="A448" s="115" t="s">
        <v>318</v>
      </c>
      <c r="B448" s="0" t="s">
        <v>319</v>
      </c>
      <c r="C448" s="92" t="n">
        <f aca="false">C447</f>
        <v>4</v>
      </c>
      <c r="D448" s="90" t="n">
        <f aca="false">D447</f>
        <v>1</v>
      </c>
      <c r="E448" s="92" t="str">
        <f aca="false">E400</f>
        <v>GL</v>
      </c>
      <c r="F448" s="92" t="n">
        <f aca="false">F400</f>
        <v>4</v>
      </c>
      <c r="G448" s="130" t="s">
        <v>344</v>
      </c>
      <c r="H448" s="130" t="s">
        <v>334</v>
      </c>
      <c r="I448" s="130" t="n">
        <v>10</v>
      </c>
      <c r="J448" s="131" t="n">
        <v>41857</v>
      </c>
      <c r="K448" s="108" t="s">
        <v>540</v>
      </c>
      <c r="L448" s="131" t="n">
        <v>41859</v>
      </c>
      <c r="M448" s="108" t="s">
        <v>541</v>
      </c>
      <c r="N448" s="134" t="n">
        <v>44.75</v>
      </c>
      <c r="O448" s="134" t="n">
        <v>40</v>
      </c>
      <c r="P448" s="135" t="n">
        <v>0.0514166666666667</v>
      </c>
      <c r="Q448" s="134" t="n">
        <v>476.619961538462</v>
      </c>
      <c r="R448" s="134" t="n">
        <v>28531.8283207692</v>
      </c>
      <c r="S448" s="136" t="n">
        <f aca="false">R448-Q448</f>
        <v>28055.2083592308</v>
      </c>
      <c r="T448" s="137" t="n">
        <f aca="false">((S448/1000000)*(0.473-P448))*0.8/(0.08206*296)*1000000/(O448*N448)*12</f>
        <v>2.61151130489673</v>
      </c>
      <c r="U448" s="138" t="n">
        <f aca="false">IF(N448&lt;=48,T448* 48,T448* 72)</f>
        <v>125.352542635043</v>
      </c>
      <c r="V448" s="139" t="n">
        <v>1072.19265883177</v>
      </c>
      <c r="W448" s="150" t="n">
        <f aca="false">W400</f>
        <v>-18.16875699075</v>
      </c>
      <c r="X448" s="141" t="n">
        <v>1159</v>
      </c>
      <c r="Y448" s="142" t="n">
        <f aca="false">((V448/1000+1)*0.0112372)/((V448/1000+1)*0.0112372+1)</f>
        <v>0.0227557608154137</v>
      </c>
      <c r="Z448" s="142" t="n">
        <f aca="false">((W448/1000+1)*0.0112372)/((W448/1000+1)*0.0112372+1)</f>
        <v>0.0109126345751666</v>
      </c>
      <c r="AA448" s="142" t="n">
        <f aca="false">IF(ISNUMBER(X448),((X448/1000+1)*0.0112372)/((X448/1000+1)*0.0112372+1),"")</f>
        <v>0.0236864549961338</v>
      </c>
      <c r="AB448" s="143" t="n">
        <f aca="false">IF(ISNUMBER(AA448),(Y448-Y440)/(AA448-Y440),"")</f>
        <v>0.927055058405902</v>
      </c>
      <c r="AC448" s="143" t="n">
        <f aca="false">IF(ISNUMBER(AB448),1-AB448,"")</f>
        <v>0.0729449415940977</v>
      </c>
      <c r="AD448" s="144" t="n">
        <f aca="false">IF(ISNUMBER(AB448),AB448*T448,"")</f>
        <v>2.42101476528871</v>
      </c>
      <c r="AE448" s="144" t="n">
        <f aca="false">IF(ISNUMBER(AC448),AC448*T448,T448)</f>
        <v>0.190496539608018</v>
      </c>
      <c r="AF448" s="149" t="n">
        <f aca="false">IF(ISNUMBER(AD448),AE448-AE440,"")</f>
        <v>-0.183129022357621</v>
      </c>
      <c r="AG448" s="145" t="n">
        <f aca="false">IF(ISNUMBER(AD448),U448*AB448,"")</f>
        <v>116.208708733858</v>
      </c>
      <c r="AH448" s="146" t="n">
        <f aca="false">IF(ISNUMBER(AC448),AC448*U448,U448)</f>
        <v>9.14383390118485</v>
      </c>
      <c r="AI448" s="145" t="n">
        <f aca="false">AH448-AH440</f>
        <v>-8.79019307316579</v>
      </c>
      <c r="AJ448" s="103" t="s">
        <v>351</v>
      </c>
      <c r="AK448" s="136"/>
      <c r="AL448" s="102"/>
      <c r="AM448" s="102"/>
      <c r="AN448" s="147" t="s">
        <v>553</v>
      </c>
      <c r="AO448" s="145" t="n">
        <f aca="false">SUMIF($AN$5:$AN$1444,$AN448,AG$5:AG$1444)</f>
        <v>173.308910864481</v>
      </c>
      <c r="AP448" s="145" t="n">
        <f aca="false">SUMIF($AN$5:$AN$1444,$AN448,AH$5:AH$1444)</f>
        <v>33.0243997811686</v>
      </c>
      <c r="AQ448" s="145" t="n">
        <f aca="false">SUMIF($AN$5:$AN$1444,$AN448,AI$5:AI$1444)</f>
        <v>-18.1412814653156</v>
      </c>
    </row>
    <row r="449" customFormat="false" ht="15" hidden="false" customHeight="false" outlineLevel="0" collapsed="false">
      <c r="A449" s="115" t="s">
        <v>318</v>
      </c>
      <c r="B449" s="0" t="s">
        <v>319</v>
      </c>
      <c r="C449" s="92" t="n">
        <f aca="false">C448</f>
        <v>4</v>
      </c>
      <c r="D449" s="90" t="n">
        <f aca="false">D448</f>
        <v>1</v>
      </c>
      <c r="E449" s="92" t="str">
        <f aca="false">E401</f>
        <v>MC</v>
      </c>
      <c r="F449" s="92" t="n">
        <f aca="false">F401</f>
        <v>1</v>
      </c>
      <c r="G449" s="130" t="s">
        <v>321</v>
      </c>
      <c r="H449" s="130" t="s">
        <v>322</v>
      </c>
      <c r="I449" s="130" t="s">
        <v>322</v>
      </c>
      <c r="J449" s="131" t="n">
        <v>41857</v>
      </c>
      <c r="K449" s="108" t="s">
        <v>540</v>
      </c>
      <c r="L449" s="131" t="n">
        <v>41859</v>
      </c>
      <c r="M449" s="108" t="s">
        <v>541</v>
      </c>
      <c r="N449" s="134" t="n">
        <v>44.75</v>
      </c>
      <c r="O449" s="134" t="n">
        <v>40</v>
      </c>
      <c r="P449" s="135" t="n">
        <v>0.0756666666666667</v>
      </c>
      <c r="Q449" s="134" t="n">
        <v>476.619961538462</v>
      </c>
      <c r="R449" s="134" t="n">
        <v>8701.27312076923</v>
      </c>
      <c r="S449" s="136" t="n">
        <f aca="false">R449-Q449</f>
        <v>8224.65315923077</v>
      </c>
      <c r="T449" s="137" t="n">
        <f aca="false">((S449/1000000)*(0.473-P449))*0.8/(0.08206*296)*1000000/(O449*N449)*12</f>
        <v>0.721551894801499</v>
      </c>
      <c r="U449" s="138" t="n">
        <f aca="false">IF(N449&lt;=48,T449* 48,T449* 72)</f>
        <v>34.634490950472</v>
      </c>
      <c r="V449" s="139" t="n">
        <v>-25.3722000992373</v>
      </c>
      <c r="W449" s="150" t="n">
        <f aca="false">W401</f>
        <v>-21.3230515566104</v>
      </c>
      <c r="X449" s="141" t="s">
        <v>106</v>
      </c>
      <c r="Y449" s="142" t="n">
        <f aca="false">((V449/1000+1)*0.0112372)/((V449/1000+1)*0.0112372+1)</f>
        <v>0.0108334387438549</v>
      </c>
      <c r="Z449" s="142" t="n">
        <f aca="false">((W449/1000+1)*0.0112372)/((W449/1000+1)*0.0112372+1)</f>
        <v>0.0108779573057363</v>
      </c>
      <c r="AA449" s="142" t="str">
        <f aca="false">IF(ISNUMBER(X449),((X449/1000+1)*0.0112372)/((X449/1000+1)*0.0112372+1),"")</f>
        <v/>
      </c>
      <c r="AB449" s="143" t="str">
        <f aca="false">IF(ISNUMBER(AA449),(Y449-Z449)/(AA449-Z449),"")</f>
        <v/>
      </c>
      <c r="AC449" s="143" t="str">
        <f aca="false">IF(ISNUMBER(AB449),1-AB449,"")</f>
        <v/>
      </c>
      <c r="AD449" s="144" t="str">
        <f aca="false">IF(ISNUMBER(AB449),AB449*T449,"")</f>
        <v/>
      </c>
      <c r="AE449" s="144" t="n">
        <f aca="false">IF(ISNUMBER(AC449),AC449*T449,T449)</f>
        <v>0.721551894801499</v>
      </c>
      <c r="AF449" s="102"/>
      <c r="AG449" s="145" t="str">
        <f aca="false">IF(ISNUMBER(AD449),U449*AB449,"")</f>
        <v/>
      </c>
      <c r="AH449" s="146" t="n">
        <f aca="false">IF(ISNUMBER(AC449),AC449*U449,U449)</f>
        <v>34.634490950472</v>
      </c>
      <c r="AI449" s="102"/>
      <c r="AJ449" s="103" t="s">
        <v>354</v>
      </c>
      <c r="AK449" s="136"/>
      <c r="AL449" s="102"/>
      <c r="AM449" s="102"/>
      <c r="AN449" s="147" t="s">
        <v>554</v>
      </c>
      <c r="AO449" s="145" t="n">
        <f aca="false">SUMIF($AN$5:$AN$1444,$AN449,AG$5:AG$1444)</f>
        <v>0</v>
      </c>
      <c r="AP449" s="145" t="n">
        <f aca="false">SUMIF($AN$5:$AN$1444,$AN449,AH$5:AH$1444)</f>
        <v>81.204848508697</v>
      </c>
      <c r="AQ449" s="145" t="n">
        <f aca="false">SUMIF($AN$5:$AN$1444,$AN449,AI$5:AI$1444)</f>
        <v>0</v>
      </c>
    </row>
    <row r="450" customFormat="false" ht="15" hidden="false" customHeight="false" outlineLevel="0" collapsed="false">
      <c r="A450" s="115" t="s">
        <v>318</v>
      </c>
      <c r="B450" s="0" t="s">
        <v>319</v>
      </c>
      <c r="C450" s="92" t="n">
        <f aca="false">C449</f>
        <v>4</v>
      </c>
      <c r="D450" s="90" t="n">
        <f aca="false">D449</f>
        <v>1</v>
      </c>
      <c r="E450" s="92" t="str">
        <f aca="false">E402</f>
        <v>MC</v>
      </c>
      <c r="F450" s="92" t="n">
        <f aca="false">F402</f>
        <v>2</v>
      </c>
      <c r="G450" s="130" t="s">
        <v>321</v>
      </c>
      <c r="H450" s="130" t="s">
        <v>322</v>
      </c>
      <c r="I450" s="130" t="s">
        <v>322</v>
      </c>
      <c r="J450" s="131" t="n">
        <v>41857</v>
      </c>
      <c r="K450" s="108" t="s">
        <v>540</v>
      </c>
      <c r="L450" s="131" t="n">
        <v>41859</v>
      </c>
      <c r="M450" s="108" t="s">
        <v>541</v>
      </c>
      <c r="N450" s="134" t="n">
        <v>44.75</v>
      </c>
      <c r="O450" s="134" t="n">
        <v>40</v>
      </c>
      <c r="P450" s="135" t="n">
        <v>0.0756666666666667</v>
      </c>
      <c r="Q450" s="134" t="n">
        <v>476.619961538462</v>
      </c>
      <c r="R450" s="134" t="n">
        <v>5361.07006076923</v>
      </c>
      <c r="S450" s="136" t="n">
        <f aca="false">R450-Q450</f>
        <v>4884.45009923077</v>
      </c>
      <c r="T450" s="137" t="n">
        <f aca="false">((S450/1000000)*(0.473-P450))*0.8/(0.08206*296)*1000000/(O450*N450)*12</f>
        <v>0.42851463228061</v>
      </c>
      <c r="U450" s="138" t="n">
        <f aca="false">IF(N450&lt;=48,T450* 48,T450* 72)</f>
        <v>20.5687023494693</v>
      </c>
      <c r="V450" s="139" t="n">
        <v>-24.1590048863251</v>
      </c>
      <c r="W450" s="150" t="n">
        <f aca="false">W402</f>
        <v>-21.3230515566104</v>
      </c>
      <c r="X450" s="141" t="s">
        <v>106</v>
      </c>
      <c r="Y450" s="142" t="n">
        <f aca="false">((V450/1000+1)*0.0112372)/((V450/1000+1)*0.0112372+1)</f>
        <v>0.0108467776984803</v>
      </c>
      <c r="Z450" s="142" t="n">
        <f aca="false">((W450/1000+1)*0.0112372)/((W450/1000+1)*0.0112372+1)</f>
        <v>0.0108779573057363</v>
      </c>
      <c r="AA450" s="142" t="str">
        <f aca="false">IF(ISNUMBER(X450),((X450/1000+1)*0.0112372)/((X450/1000+1)*0.0112372+1),"")</f>
        <v/>
      </c>
      <c r="AB450" s="143" t="str">
        <f aca="false">IF(ISNUMBER(AA450),(Y450-Z450)/(AA450-Z450),"")</f>
        <v/>
      </c>
      <c r="AC450" s="143" t="str">
        <f aca="false">IF(ISNUMBER(AB450),1-AB450,"")</f>
        <v/>
      </c>
      <c r="AD450" s="144" t="str">
        <f aca="false">IF(ISNUMBER(AB450),AB450*T450,"")</f>
        <v/>
      </c>
      <c r="AE450" s="144" t="n">
        <f aca="false">IF(ISNUMBER(AC450),AC450*T450,T450)</f>
        <v>0.42851463228061</v>
      </c>
      <c r="AF450" s="102"/>
      <c r="AG450" s="145" t="str">
        <f aca="false">IF(ISNUMBER(AD450),U450*AB450,"")</f>
        <v/>
      </c>
      <c r="AH450" s="146" t="n">
        <f aca="false">IF(ISNUMBER(AC450),AC450*U450,U450)</f>
        <v>20.5687023494693</v>
      </c>
      <c r="AI450" s="102"/>
      <c r="AJ450" s="103" t="s">
        <v>356</v>
      </c>
      <c r="AK450" s="136"/>
      <c r="AL450" s="102"/>
      <c r="AM450" s="102"/>
      <c r="AN450" s="147" t="s">
        <v>555</v>
      </c>
      <c r="AO450" s="145" t="n">
        <f aca="false">SUMIF($AN$5:$AN$1444,$AN450,AG$5:AG$1444)</f>
        <v>0</v>
      </c>
      <c r="AP450" s="145" t="n">
        <f aca="false">SUMIF($AN$5:$AN$1444,$AN450,AH$5:AH$1444)</f>
        <v>53.1566193059462</v>
      </c>
      <c r="AQ450" s="145" t="n">
        <f aca="false">SUMIF($AN$5:$AN$1444,$AN450,AI$5:AI$1444)</f>
        <v>0</v>
      </c>
    </row>
    <row r="451" customFormat="false" ht="15" hidden="false" customHeight="false" outlineLevel="0" collapsed="false">
      <c r="A451" s="115" t="s">
        <v>318</v>
      </c>
      <c r="B451" s="0" t="s">
        <v>319</v>
      </c>
      <c r="C451" s="92" t="n">
        <f aca="false">C450</f>
        <v>4</v>
      </c>
      <c r="D451" s="90" t="n">
        <f aca="false">D450</f>
        <v>1</v>
      </c>
      <c r="E451" s="92" t="str">
        <f aca="false">E403</f>
        <v>MC</v>
      </c>
      <c r="F451" s="92" t="n">
        <f aca="false">F403</f>
        <v>3</v>
      </c>
      <c r="G451" s="130" t="s">
        <v>321</v>
      </c>
      <c r="H451" s="130" t="s">
        <v>322</v>
      </c>
      <c r="I451" s="130" t="s">
        <v>322</v>
      </c>
      <c r="J451" s="131" t="n">
        <v>41857</v>
      </c>
      <c r="K451" s="108" t="s">
        <v>540</v>
      </c>
      <c r="L451" s="131" t="n">
        <v>41859</v>
      </c>
      <c r="M451" s="108" t="s">
        <v>541</v>
      </c>
      <c r="N451" s="134" t="n">
        <v>44.75</v>
      </c>
      <c r="O451" s="134" t="n">
        <v>40</v>
      </c>
      <c r="P451" s="135" t="n">
        <v>0.0756666666666667</v>
      </c>
      <c r="Q451" s="134" t="n">
        <v>476.619961538462</v>
      </c>
      <c r="R451" s="134" t="n">
        <v>5041.30479076923</v>
      </c>
      <c r="S451" s="136" t="n">
        <f aca="false">R451-Q451</f>
        <v>4564.68482923077</v>
      </c>
      <c r="T451" s="137" t="n">
        <f aca="false">((S451/1000000)*(0.473-P451))*0.8/(0.08206*296)*1000000/(O451*N451)*12</f>
        <v>0.400461505663196</v>
      </c>
      <c r="U451" s="138" t="n">
        <f aca="false">IF(N451&lt;=48,T451* 48,T451* 72)</f>
        <v>19.2221522718334</v>
      </c>
      <c r="V451" s="139" t="n">
        <v>-24.8259347639275</v>
      </c>
      <c r="W451" s="150" t="n">
        <f aca="false">W403</f>
        <v>-21.3230515566104</v>
      </c>
      <c r="X451" s="141" t="s">
        <v>106</v>
      </c>
      <c r="Y451" s="142" t="n">
        <f aca="false">((V451/1000+1)*0.0112372)/((V451/1000+1)*0.0112372+1)</f>
        <v>0.0108394449186738</v>
      </c>
      <c r="Z451" s="142" t="n">
        <f aca="false">((W451/1000+1)*0.0112372)/((W451/1000+1)*0.0112372+1)</f>
        <v>0.0108779573057363</v>
      </c>
      <c r="AA451" s="142" t="str">
        <f aca="false">IF(ISNUMBER(X451),((X451/1000+1)*0.0112372)/((X451/1000+1)*0.0112372+1),"")</f>
        <v/>
      </c>
      <c r="AB451" s="143" t="str">
        <f aca="false">IF(ISNUMBER(AA451),(Y451-Z451)/(AA451-Z451),"")</f>
        <v/>
      </c>
      <c r="AC451" s="143" t="str">
        <f aca="false">IF(ISNUMBER(AB451),1-AB451,"")</f>
        <v/>
      </c>
      <c r="AD451" s="144" t="str">
        <f aca="false">IF(ISNUMBER(AB451),AB451*T451,"")</f>
        <v/>
      </c>
      <c r="AE451" s="144" t="n">
        <f aca="false">IF(ISNUMBER(AC451),AC451*T451,T451)</f>
        <v>0.400461505663196</v>
      </c>
      <c r="AF451" s="102"/>
      <c r="AG451" s="145" t="str">
        <f aca="false">IF(ISNUMBER(AD451),U451*AB451,"")</f>
        <v/>
      </c>
      <c r="AH451" s="146" t="n">
        <f aca="false">IF(ISNUMBER(AC451),AC451*U451,U451)</f>
        <v>19.2221522718334</v>
      </c>
      <c r="AI451" s="102"/>
      <c r="AJ451" s="103" t="s">
        <v>358</v>
      </c>
      <c r="AK451" s="136"/>
      <c r="AL451" s="102"/>
      <c r="AM451" s="102"/>
      <c r="AN451" s="147" t="s">
        <v>556</v>
      </c>
      <c r="AO451" s="145" t="n">
        <f aca="false">SUMIF($AN$5:$AN$1444,$AN451,AG$5:AG$1444)</f>
        <v>0</v>
      </c>
      <c r="AP451" s="145" t="n">
        <f aca="false">SUMIF($AN$5:$AN$1444,$AN451,AH$5:AH$1444)</f>
        <v>51.8976693659323</v>
      </c>
      <c r="AQ451" s="145" t="n">
        <f aca="false">SUMIF($AN$5:$AN$1444,$AN451,AI$5:AI$1444)</f>
        <v>0</v>
      </c>
    </row>
    <row r="452" customFormat="false" ht="15" hidden="false" customHeight="false" outlineLevel="0" collapsed="false">
      <c r="A452" s="115" t="s">
        <v>318</v>
      </c>
      <c r="B452" s="0" t="s">
        <v>319</v>
      </c>
      <c r="C452" s="92" t="n">
        <f aca="false">C451</f>
        <v>4</v>
      </c>
      <c r="D452" s="90" t="n">
        <f aca="false">D451</f>
        <v>1</v>
      </c>
      <c r="E452" s="92" t="str">
        <f aca="false">E404</f>
        <v>MC</v>
      </c>
      <c r="F452" s="92" t="n">
        <f aca="false">F404</f>
        <v>4</v>
      </c>
      <c r="G452" s="130" t="s">
        <v>321</v>
      </c>
      <c r="H452" s="130" t="s">
        <v>322</v>
      </c>
      <c r="I452" s="130" t="s">
        <v>322</v>
      </c>
      <c r="J452" s="131" t="n">
        <v>41857</v>
      </c>
      <c r="K452" s="108" t="s">
        <v>540</v>
      </c>
      <c r="L452" s="131" t="n">
        <v>41859</v>
      </c>
      <c r="M452" s="108" t="s">
        <v>541</v>
      </c>
      <c r="N452" s="134" t="n">
        <v>44.75</v>
      </c>
      <c r="O452" s="134" t="n">
        <v>40</v>
      </c>
      <c r="P452" s="135" t="n">
        <v>0.0756666666666667</v>
      </c>
      <c r="Q452" s="134" t="n">
        <v>476.619961538462</v>
      </c>
      <c r="R452" s="134" t="n">
        <v>4491.78045076923</v>
      </c>
      <c r="S452" s="136" t="n">
        <f aca="false">R452-Q452</f>
        <v>4015.16048923077</v>
      </c>
      <c r="T452" s="137" t="n">
        <f aca="false">((S452/1000000)*(0.473-P452))*0.8/(0.08206*296)*1000000/(O452*N452)*12</f>
        <v>0.352251529985191</v>
      </c>
      <c r="U452" s="138" t="n">
        <f aca="false">IF(N452&lt;=48,T452* 48,T452* 72)</f>
        <v>16.9080734392892</v>
      </c>
      <c r="V452" s="139" t="n">
        <v>-21.9692046238656</v>
      </c>
      <c r="W452" s="150" t="n">
        <f aca="false">W404</f>
        <v>-21.3230515566104</v>
      </c>
      <c r="X452" s="141" t="s">
        <v>106</v>
      </c>
      <c r="Y452" s="142" t="n">
        <f aca="false">((V452/1000+1)*0.0112372)/((V452/1000+1)*0.0112372+1)</f>
        <v>0.0108708534129163</v>
      </c>
      <c r="Z452" s="142" t="n">
        <f aca="false">((W452/1000+1)*0.0112372)/((W452/1000+1)*0.0112372+1)</f>
        <v>0.0108779573057363</v>
      </c>
      <c r="AA452" s="142" t="str">
        <f aca="false">IF(ISNUMBER(X452),((X452/1000+1)*0.0112372)/((X452/1000+1)*0.0112372+1),"")</f>
        <v/>
      </c>
      <c r="AB452" s="143" t="str">
        <f aca="false">IF(ISNUMBER(AA452),(Y452-Z452)/(AA452-Z452),"")</f>
        <v/>
      </c>
      <c r="AC452" s="143" t="str">
        <f aca="false">IF(ISNUMBER(AB452),1-AB452,"")</f>
        <v/>
      </c>
      <c r="AD452" s="144" t="str">
        <f aca="false">IF(ISNUMBER(AB452),AB452*T452,"")</f>
        <v/>
      </c>
      <c r="AE452" s="144" t="n">
        <f aca="false">IF(ISNUMBER(AC452),AC452*T452,T452)</f>
        <v>0.352251529985191</v>
      </c>
      <c r="AF452" s="102"/>
      <c r="AG452" s="145" t="str">
        <f aca="false">IF(ISNUMBER(AD452),U452*AB452,"")</f>
        <v/>
      </c>
      <c r="AH452" s="146" t="n">
        <f aca="false">IF(ISNUMBER(AC452),AC452*U452,U452)</f>
        <v>16.9080734392892</v>
      </c>
      <c r="AI452" s="102"/>
      <c r="AJ452" s="103" t="s">
        <v>360</v>
      </c>
      <c r="AK452" s="136"/>
      <c r="AL452" s="102"/>
      <c r="AM452" s="102"/>
      <c r="AN452" s="147" t="s">
        <v>557</v>
      </c>
      <c r="AO452" s="145" t="n">
        <f aca="false">SUMIF($AN$5:$AN$1444,$AN452,AG$5:AG$1444)</f>
        <v>0</v>
      </c>
      <c r="AP452" s="145" t="n">
        <f aca="false">SUMIF($AN$5:$AN$1444,$AN452,AH$5:AH$1444)</f>
        <v>42.2513415435309</v>
      </c>
      <c r="AQ452" s="145" t="n">
        <f aca="false">SUMIF($AN$5:$AN$1444,$AN452,AI$5:AI$1444)</f>
        <v>0</v>
      </c>
    </row>
    <row r="453" customFormat="false" ht="15" hidden="false" customHeight="false" outlineLevel="0" collapsed="false">
      <c r="A453" s="115" t="s">
        <v>318</v>
      </c>
      <c r="B453" s="0" t="s">
        <v>319</v>
      </c>
      <c r="C453" s="92" t="n">
        <f aca="false">C452</f>
        <v>4</v>
      </c>
      <c r="D453" s="90" t="n">
        <f aca="false">D452</f>
        <v>1</v>
      </c>
      <c r="E453" s="92" t="str">
        <f aca="false">E405</f>
        <v>MC</v>
      </c>
      <c r="F453" s="92" t="n">
        <f aca="false">F405</f>
        <v>1</v>
      </c>
      <c r="G453" s="130" t="s">
        <v>333</v>
      </c>
      <c r="H453" s="130" t="s">
        <v>334</v>
      </c>
      <c r="I453" s="148" t="s">
        <v>335</v>
      </c>
      <c r="J453" s="131" t="n">
        <v>41857</v>
      </c>
      <c r="K453" s="108" t="s">
        <v>540</v>
      </c>
      <c r="L453" s="131" t="n">
        <v>41859</v>
      </c>
      <c r="M453" s="108" t="s">
        <v>541</v>
      </c>
      <c r="N453" s="134" t="n">
        <v>44.75</v>
      </c>
      <c r="O453" s="134" t="n">
        <v>40</v>
      </c>
      <c r="P453" s="135" t="n">
        <v>0.0756666666666667</v>
      </c>
      <c r="Q453" s="134" t="n">
        <v>476.619961538462</v>
      </c>
      <c r="R453" s="134" t="n">
        <v>27227.9547207692</v>
      </c>
      <c r="S453" s="136" t="n">
        <f aca="false">R453-Q453</f>
        <v>26751.3347592308</v>
      </c>
      <c r="T453" s="137" t="n">
        <f aca="false">((S453/1000000)*(0.473-P453))*0.8/(0.08206*296)*1000000/(O453*N453)*12</f>
        <v>2.34690459406527</v>
      </c>
      <c r="U453" s="138" t="n">
        <f aca="false">IF(N453&lt;=48,T453* 48,T453* 72)</f>
        <v>112.651420515133</v>
      </c>
      <c r="V453" s="139" t="n">
        <v>787.109455243279</v>
      </c>
      <c r="W453" s="150" t="n">
        <f aca="false">W405</f>
        <v>-21.3230515566104</v>
      </c>
      <c r="X453" s="141" t="n">
        <v>1159</v>
      </c>
      <c r="Y453" s="142" t="n">
        <f aca="false">((V453/1000+1)*0.0112372)/((V453/1000+1)*0.0112372+1)</f>
        <v>0.0196867548651683</v>
      </c>
      <c r="Z453" s="142" t="n">
        <f aca="false">((W453/1000+1)*0.0112372)/((W453/1000+1)*0.0112372+1)</f>
        <v>0.0108779573057363</v>
      </c>
      <c r="AA453" s="142" t="n">
        <f aca="false">IF(ISNUMBER(X453),((X453/1000+1)*0.0112372)/((X453/1000+1)*0.0112372+1),"")</f>
        <v>0.0236864549961338</v>
      </c>
      <c r="AB453" s="143" t="n">
        <f aca="false">IF(ISNUMBER(AA453),(Y453-Y449)/(AA453-Y449),"")</f>
        <v>0.688812333816483</v>
      </c>
      <c r="AC453" s="143" t="n">
        <f aca="false">IF(ISNUMBER(AB453),1-AB453,"")</f>
        <v>0.311187666183517</v>
      </c>
      <c r="AD453" s="144" t="n">
        <f aca="false">IF(ISNUMBER(AB453),AB453*T453,"")</f>
        <v>1.61657683068273</v>
      </c>
      <c r="AE453" s="144" t="n">
        <f aca="false">IF(ISNUMBER(AC453),AC453*T453,T453)</f>
        <v>0.730327763382548</v>
      </c>
      <c r="AF453" s="149" t="n">
        <f aca="false">IF(ISNUMBER(AD453),AE453-AE449,"")</f>
        <v>0.00877586858104851</v>
      </c>
      <c r="AG453" s="145" t="n">
        <f aca="false">IF(ISNUMBER(AD453),U453*AB453,"")</f>
        <v>77.5956878727709</v>
      </c>
      <c r="AH453" s="146" t="n">
        <f aca="false">IF(ISNUMBER(AC453),AC453*U453,U453)</f>
        <v>35.0557326423623</v>
      </c>
      <c r="AI453" s="145" t="n">
        <f aca="false">AH453-AH449</f>
        <v>0.421241691890337</v>
      </c>
      <c r="AJ453" s="103" t="s">
        <v>362</v>
      </c>
      <c r="AK453" s="136"/>
      <c r="AL453" s="102"/>
      <c r="AM453" s="102"/>
      <c r="AN453" s="147" t="s">
        <v>558</v>
      </c>
      <c r="AO453" s="145" t="n">
        <f aca="false">SUMIF($AN$5:$AN$1444,$AN453,AG$5:AG$1444)</f>
        <v>113.967994152636</v>
      </c>
      <c r="AP453" s="145" t="n">
        <f aca="false">SUMIF($AN$5:$AN$1444,$AN453,AH$5:AH$1444)</f>
        <v>89.7461847531052</v>
      </c>
      <c r="AQ453" s="145" t="n">
        <f aca="false">SUMIF($AN$5:$AN$1444,$AN453,AI$5:AI$1444)</f>
        <v>8.54133624440819</v>
      </c>
    </row>
    <row r="454" customFormat="false" ht="15" hidden="false" customHeight="false" outlineLevel="0" collapsed="false">
      <c r="A454" s="115" t="s">
        <v>318</v>
      </c>
      <c r="B454" s="0" t="s">
        <v>319</v>
      </c>
      <c r="C454" s="92" t="n">
        <f aca="false">C453</f>
        <v>4</v>
      </c>
      <c r="D454" s="90" t="n">
        <f aca="false">D453</f>
        <v>1</v>
      </c>
      <c r="E454" s="92" t="str">
        <f aca="false">E406</f>
        <v>MC</v>
      </c>
      <c r="F454" s="92" t="n">
        <f aca="false">F406</f>
        <v>2</v>
      </c>
      <c r="G454" s="130" t="s">
        <v>333</v>
      </c>
      <c r="H454" s="130" t="s">
        <v>334</v>
      </c>
      <c r="I454" s="148" t="s">
        <v>335</v>
      </c>
      <c r="J454" s="131" t="n">
        <v>41857</v>
      </c>
      <c r="K454" s="108" t="s">
        <v>540</v>
      </c>
      <c r="L454" s="131" t="n">
        <v>41859</v>
      </c>
      <c r="M454" s="108" t="s">
        <v>541</v>
      </c>
      <c r="N454" s="134" t="n">
        <v>44.75</v>
      </c>
      <c r="O454" s="134" t="n">
        <v>40</v>
      </c>
      <c r="P454" s="135" t="n">
        <v>0.0756666666666667</v>
      </c>
      <c r="Q454" s="134" t="n">
        <v>476.619961538462</v>
      </c>
      <c r="R454" s="134" t="n">
        <v>22618.1777207692</v>
      </c>
      <c r="S454" s="136" t="n">
        <f aca="false">R454-Q454</f>
        <v>22141.5577592308</v>
      </c>
      <c r="T454" s="137" t="n">
        <f aca="false">((S454/1000000)*(0.473-P454))*0.8/(0.08206*296)*1000000/(O454*N454)*12</f>
        <v>1.9424871354118</v>
      </c>
      <c r="U454" s="138" t="n">
        <f aca="false">IF(N454&lt;=48,T454* 48,T454* 72)</f>
        <v>93.2393824997664</v>
      </c>
      <c r="V454" s="139" t="n">
        <v>918.931942484969</v>
      </c>
      <c r="W454" s="150" t="n">
        <f aca="false">W406</f>
        <v>-21.3230515566104</v>
      </c>
      <c r="X454" s="141" t="n">
        <v>1159</v>
      </c>
      <c r="Y454" s="142" t="n">
        <f aca="false">((V454/1000+1)*0.0112372)/((V454/1000+1)*0.0112372+1)</f>
        <v>0.0211082557961669</v>
      </c>
      <c r="Z454" s="142" t="n">
        <f aca="false">((W454/1000+1)*0.0112372)/((W454/1000+1)*0.0112372+1)</f>
        <v>0.0108779573057363</v>
      </c>
      <c r="AA454" s="142" t="n">
        <f aca="false">IF(ISNUMBER(X454),((X454/1000+1)*0.0112372)/((X454/1000+1)*0.0112372+1),"")</f>
        <v>0.0236864549961338</v>
      </c>
      <c r="AB454" s="143" t="n">
        <f aca="false">IF(ISNUMBER(AA454),(Y454-Y450)/(AA454-Y450),"")</f>
        <v>0.799200623177805</v>
      </c>
      <c r="AC454" s="143" t="n">
        <f aca="false">IF(ISNUMBER(AB454),1-AB454,"")</f>
        <v>0.200799376822195</v>
      </c>
      <c r="AD454" s="144" t="n">
        <f aca="false">IF(ISNUMBER(AB454),AB454*T454,"")</f>
        <v>1.55243692913598</v>
      </c>
      <c r="AE454" s="144" t="n">
        <f aca="false">IF(ISNUMBER(AC454),AC454*T454,T454)</f>
        <v>0.390050206275821</v>
      </c>
      <c r="AF454" s="149" t="n">
        <f aca="false">IF(ISNUMBER(AD454),AE454-AE450,"")</f>
        <v>-0.0384644260047889</v>
      </c>
      <c r="AG454" s="145" t="n">
        <f aca="false">IF(ISNUMBER(AD454),U454*AB454,"")</f>
        <v>74.516972598527</v>
      </c>
      <c r="AH454" s="146" t="n">
        <f aca="false">IF(ISNUMBER(AC454),AC454*U454,U454)</f>
        <v>18.7224099012394</v>
      </c>
      <c r="AI454" s="145" t="n">
        <f aca="false">AH454-AH450</f>
        <v>-1.84629244822987</v>
      </c>
      <c r="AJ454" s="103" t="s">
        <v>364</v>
      </c>
      <c r="AK454" s="136"/>
      <c r="AL454" s="102"/>
      <c r="AM454" s="102"/>
      <c r="AN454" s="147" t="s">
        <v>559</v>
      </c>
      <c r="AO454" s="145" t="n">
        <f aca="false">SUMIF($AN$5:$AN$1444,$AN454,AG$5:AG$1444)</f>
        <v>108.733761757958</v>
      </c>
      <c r="AP454" s="145" t="n">
        <f aca="false">SUMIF($AN$5:$AN$1444,$AN454,AH$5:AH$1444)</f>
        <v>51.8514889229331</v>
      </c>
      <c r="AQ454" s="145" t="n">
        <f aca="false">SUMIF($AN$5:$AN$1444,$AN454,AI$5:AI$1444)</f>
        <v>-1.30513038301307</v>
      </c>
    </row>
    <row r="455" customFormat="false" ht="15" hidden="false" customHeight="false" outlineLevel="0" collapsed="false">
      <c r="A455" s="115" t="s">
        <v>318</v>
      </c>
      <c r="B455" s="0" t="s">
        <v>319</v>
      </c>
      <c r="C455" s="92" t="n">
        <f aca="false">C454</f>
        <v>4</v>
      </c>
      <c r="D455" s="90" t="n">
        <f aca="false">D454</f>
        <v>1</v>
      </c>
      <c r="E455" s="92" t="str">
        <f aca="false">E407</f>
        <v>MC</v>
      </c>
      <c r="F455" s="92" t="n">
        <f aca="false">F407</f>
        <v>3</v>
      </c>
      <c r="G455" s="130" t="s">
        <v>333</v>
      </c>
      <c r="H455" s="130" t="s">
        <v>334</v>
      </c>
      <c r="I455" s="148" t="s">
        <v>335</v>
      </c>
      <c r="J455" s="131" t="n">
        <v>41857</v>
      </c>
      <c r="K455" s="108" t="s">
        <v>540</v>
      </c>
      <c r="L455" s="131" t="n">
        <v>41859</v>
      </c>
      <c r="M455" s="108" t="s">
        <v>541</v>
      </c>
      <c r="N455" s="134" t="n">
        <v>44.75</v>
      </c>
      <c r="O455" s="134" t="n">
        <v>40</v>
      </c>
      <c r="P455" s="135" t="n">
        <v>0.0756666666666667</v>
      </c>
      <c r="Q455" s="134" t="n">
        <v>476.619961538462</v>
      </c>
      <c r="R455" s="134" t="n">
        <v>23592.4340207692</v>
      </c>
      <c r="S455" s="136" t="n">
        <f aca="false">R455-Q455</f>
        <v>23115.8140592308</v>
      </c>
      <c r="T455" s="137" t="n">
        <f aca="false">((S455/1000000)*(0.473-P455))*0.8/(0.08206*296)*1000000/(O455*N455)*12</f>
        <v>2.02795900464173</v>
      </c>
      <c r="U455" s="138" t="n">
        <f aca="false">IF(N455&lt;=48,T455* 48,T455* 72)</f>
        <v>97.342032222803</v>
      </c>
      <c r="V455" s="139" t="n">
        <v>893.09925734984</v>
      </c>
      <c r="W455" s="150" t="n">
        <f aca="false">W407</f>
        <v>-21.3230515566104</v>
      </c>
      <c r="X455" s="141" t="n">
        <v>1159</v>
      </c>
      <c r="Y455" s="142" t="n">
        <f aca="false">((V455/1000+1)*0.0112372)/((V455/1000+1)*0.0112372+1)</f>
        <v>0.0208300152487794</v>
      </c>
      <c r="Z455" s="142" t="n">
        <f aca="false">((W455/1000+1)*0.0112372)/((W455/1000+1)*0.0112372+1)</f>
        <v>0.0108779573057363</v>
      </c>
      <c r="AA455" s="142" t="n">
        <f aca="false">IF(ISNUMBER(X455),((X455/1000+1)*0.0112372)/((X455/1000+1)*0.0112372+1),"")</f>
        <v>0.0236864549961338</v>
      </c>
      <c r="AB455" s="143" t="n">
        <f aca="false">IF(ISNUMBER(AA455),(Y455-Y451)/(AA455-Y451),"")</f>
        <v>0.777657234630342</v>
      </c>
      <c r="AC455" s="143" t="n">
        <f aca="false">IF(ISNUMBER(AB455),1-AB455,"")</f>
        <v>0.222342765369658</v>
      </c>
      <c r="AD455" s="144" t="n">
        <f aca="false">IF(ISNUMBER(AB455),AB455*T455,"")</f>
        <v>1.57705699149339</v>
      </c>
      <c r="AE455" s="144" t="n">
        <f aca="false">IF(ISNUMBER(AC455),AC455*T455,T455)</f>
        <v>0.450902013148341</v>
      </c>
      <c r="AF455" s="149" t="n">
        <f aca="false">IF(ISNUMBER(AD455),AE455-AE451,"")</f>
        <v>0.0504405074851444</v>
      </c>
      <c r="AG455" s="145" t="n">
        <f aca="false">IF(ISNUMBER(AD455),U455*AB455,"")</f>
        <v>75.6987355916827</v>
      </c>
      <c r="AH455" s="146" t="n">
        <f aca="false">IF(ISNUMBER(AC455),AC455*U455,U455)</f>
        <v>21.6432966311204</v>
      </c>
      <c r="AI455" s="145" t="n">
        <f aca="false">AH455-AH451</f>
        <v>2.42114435928693</v>
      </c>
      <c r="AJ455" s="103" t="s">
        <v>366</v>
      </c>
      <c r="AK455" s="136"/>
      <c r="AL455" s="102"/>
      <c r="AM455" s="102"/>
      <c r="AN455" s="147" t="s">
        <v>560</v>
      </c>
      <c r="AO455" s="145" t="n">
        <f aca="false">SUMIF($AN$5:$AN$1444,$AN455,AG$5:AG$1444)</f>
        <v>109.990669056247</v>
      </c>
      <c r="AP455" s="145" t="n">
        <f aca="false">SUMIF($AN$5:$AN$1444,$AN455,AH$5:AH$1444)</f>
        <v>55.9620689759029</v>
      </c>
      <c r="AQ455" s="145" t="n">
        <f aca="false">SUMIF($AN$5:$AN$1444,$AN455,AI$5:AI$1444)</f>
        <v>4.06439960997058</v>
      </c>
    </row>
    <row r="456" customFormat="false" ht="15" hidden="false" customHeight="false" outlineLevel="0" collapsed="false">
      <c r="A456" s="115" t="s">
        <v>318</v>
      </c>
      <c r="B456" s="0" t="s">
        <v>319</v>
      </c>
      <c r="C456" s="92" t="n">
        <f aca="false">C455</f>
        <v>4</v>
      </c>
      <c r="D456" s="90" t="n">
        <f aca="false">D455</f>
        <v>1</v>
      </c>
      <c r="E456" s="92" t="str">
        <f aca="false">E408</f>
        <v>MC</v>
      </c>
      <c r="F456" s="92" t="n">
        <f aca="false">F408</f>
        <v>4</v>
      </c>
      <c r="G456" s="130" t="s">
        <v>333</v>
      </c>
      <c r="H456" s="130" t="s">
        <v>334</v>
      </c>
      <c r="I456" s="148" t="s">
        <v>335</v>
      </c>
      <c r="J456" s="131" t="n">
        <v>41857</v>
      </c>
      <c r="K456" s="108" t="s">
        <v>540</v>
      </c>
      <c r="L456" s="131" t="n">
        <v>41859</v>
      </c>
      <c r="M456" s="108" t="s">
        <v>541</v>
      </c>
      <c r="N456" s="134" t="n">
        <v>44.75</v>
      </c>
      <c r="O456" s="134" t="n">
        <v>40</v>
      </c>
      <c r="P456" s="135" t="n">
        <v>0.0756666666666667</v>
      </c>
      <c r="Q456" s="134" t="n">
        <v>476.619961538462</v>
      </c>
      <c r="R456" s="134" t="n">
        <v>22349.3754207692</v>
      </c>
      <c r="S456" s="136" t="n">
        <f aca="false">R456-Q456</f>
        <v>21872.7554592308</v>
      </c>
      <c r="T456" s="137" t="n">
        <f aca="false">((S456/1000000)*(0.473-P456))*0.8/(0.08206*296)*1000000/(O456*N456)*12</f>
        <v>1.9189050091948</v>
      </c>
      <c r="U456" s="138" t="n">
        <f aca="false">IF(N456&lt;=48,T456* 48,T456* 72)</f>
        <v>92.1074404413506</v>
      </c>
      <c r="V456" s="139" t="n">
        <v>958.919272956906</v>
      </c>
      <c r="W456" s="150" t="n">
        <f aca="false">W408</f>
        <v>-21.3230515566104</v>
      </c>
      <c r="X456" s="141" t="n">
        <v>1159</v>
      </c>
      <c r="Y456" s="142" t="n">
        <f aca="false">((V456/1000+1)*0.0112372)/((V456/1000+1)*0.0112372+1)</f>
        <v>0.0215386425206795</v>
      </c>
      <c r="Z456" s="142" t="n">
        <f aca="false">((W456/1000+1)*0.0112372)/((W456/1000+1)*0.0112372+1)</f>
        <v>0.0108779573057363</v>
      </c>
      <c r="AA456" s="142" t="n">
        <f aca="false">IF(ISNUMBER(X456),((X456/1000+1)*0.0112372)/((X456/1000+1)*0.0112372+1),"")</f>
        <v>0.0236864549961338</v>
      </c>
      <c r="AB456" s="143" t="n">
        <f aca="false">IF(ISNUMBER(AA456),(Y456-Y452)/(AA456-Y452),"")</f>
        <v>0.83240642575321</v>
      </c>
      <c r="AC456" s="143" t="n">
        <f aca="false">IF(ISNUMBER(AB456),1-AB456,"")</f>
        <v>0.16759357424679</v>
      </c>
      <c r="AD456" s="144" t="n">
        <f aca="false">IF(ISNUMBER(AB456),AB456*T456,"")</f>
        <v>1.59730886006378</v>
      </c>
      <c r="AE456" s="144" t="n">
        <f aca="false">IF(ISNUMBER(AC456),AC456*T456,T456)</f>
        <v>0.321596149131027</v>
      </c>
      <c r="AF456" s="149" t="n">
        <f aca="false">IF(ISNUMBER(AD456),AE456-AE452,"")</f>
        <v>-0.0306553808541641</v>
      </c>
      <c r="AG456" s="145" t="n">
        <f aca="false">IF(ISNUMBER(AD456),U456*AB456,"")</f>
        <v>76.6708252830613</v>
      </c>
      <c r="AH456" s="146" t="n">
        <f aca="false">IF(ISNUMBER(AC456),AC456*U456,U456)</f>
        <v>15.4366151582893</v>
      </c>
      <c r="AI456" s="145" t="n">
        <f aca="false">AH456-AH452</f>
        <v>-1.47145828099988</v>
      </c>
      <c r="AJ456" s="103" t="s">
        <v>368</v>
      </c>
      <c r="AK456" s="136"/>
      <c r="AL456" s="102"/>
      <c r="AM456" s="102"/>
      <c r="AN456" s="147" t="s">
        <v>561</v>
      </c>
      <c r="AO456" s="145" t="n">
        <f aca="false">SUMIF($AN$5:$AN$1444,$AN456,AG$5:AG$1444)</f>
        <v>108.093772092192</v>
      </c>
      <c r="AP456" s="145" t="n">
        <f aca="false">SUMIF($AN$5:$AN$1444,$AN456,AH$5:AH$1444)</f>
        <v>40.2195459563994</v>
      </c>
      <c r="AQ456" s="145" t="n">
        <f aca="false">SUMIF($AN$5:$AN$1444,$AN456,AI$5:AI$1444)</f>
        <v>-2.03179558713154</v>
      </c>
    </row>
    <row r="457" customFormat="false" ht="15" hidden="false" customHeight="false" outlineLevel="0" collapsed="false">
      <c r="A457" s="115" t="s">
        <v>318</v>
      </c>
      <c r="B457" s="0" t="s">
        <v>319</v>
      </c>
      <c r="C457" s="92" t="n">
        <f aca="false">C456</f>
        <v>4</v>
      </c>
      <c r="D457" s="90" t="n">
        <f aca="false">D456</f>
        <v>1</v>
      </c>
      <c r="E457" s="92" t="str">
        <f aca="false">E409</f>
        <v>MC</v>
      </c>
      <c r="F457" s="92" t="n">
        <f aca="false">F409</f>
        <v>1</v>
      </c>
      <c r="G457" s="130" t="s">
        <v>344</v>
      </c>
      <c r="H457" s="130" t="s">
        <v>334</v>
      </c>
      <c r="I457" s="130" t="n">
        <v>10</v>
      </c>
      <c r="J457" s="131" t="n">
        <v>41857</v>
      </c>
      <c r="K457" s="108" t="s">
        <v>540</v>
      </c>
      <c r="L457" s="131" t="n">
        <v>41859</v>
      </c>
      <c r="M457" s="108" t="s">
        <v>541</v>
      </c>
      <c r="N457" s="134" t="n">
        <v>44.75</v>
      </c>
      <c r="O457" s="134" t="n">
        <v>40</v>
      </c>
      <c r="P457" s="135" t="n">
        <v>0.0756666666666667</v>
      </c>
      <c r="Q457" s="134" t="n">
        <v>476.619961538462</v>
      </c>
      <c r="R457" s="134" t="n">
        <v>22204.6357207692</v>
      </c>
      <c r="S457" s="136" t="n">
        <f aca="false">R457-Q457</f>
        <v>21728.0157592308</v>
      </c>
      <c r="T457" s="137" t="n">
        <f aca="false">((S457/1000000)*(0.473-P457))*0.8/(0.08206*296)*1000000/(O457*N457)*12</f>
        <v>1.90620694123181</v>
      </c>
      <c r="U457" s="138" t="n">
        <f aca="false">IF(N457&lt;=48,T457* 48,T457* 72)</f>
        <v>91.4979331791267</v>
      </c>
      <c r="V457" s="139" t="n">
        <v>765.164104582488</v>
      </c>
      <c r="W457" s="150" t="n">
        <f aca="false">W409</f>
        <v>-21.3230515566104</v>
      </c>
      <c r="X457" s="141" t="n">
        <v>1159</v>
      </c>
      <c r="Y457" s="142" t="n">
        <f aca="false">((V457/1000+1)*0.0112372)/((V457/1000+1)*0.0112372+1)</f>
        <v>0.0194497073651942</v>
      </c>
      <c r="Z457" s="142" t="n">
        <f aca="false">((W457/1000+1)*0.0112372)/((W457/1000+1)*0.0112372+1)</f>
        <v>0.0108779573057363</v>
      </c>
      <c r="AA457" s="142" t="n">
        <f aca="false">IF(ISNUMBER(X457),((X457/1000+1)*0.0112372)/((X457/1000+1)*0.0112372+1),"")</f>
        <v>0.0236864549961338</v>
      </c>
      <c r="AB457" s="143" t="n">
        <f aca="false">IF(ISNUMBER(AA457),(Y457-Y449)/(AA457-Y449),"")</f>
        <v>0.670369386626393</v>
      </c>
      <c r="AC457" s="143" t="n">
        <f aca="false">IF(ISNUMBER(AB457),1-AB457,"")</f>
        <v>0.329630613373607</v>
      </c>
      <c r="AD457" s="144" t="n">
        <f aca="false">IF(ISNUMBER(AB457),AB457*T457,"")</f>
        <v>1.27786277797654</v>
      </c>
      <c r="AE457" s="144" t="n">
        <f aca="false">IF(ISNUMBER(AC457),AC457*T457,T457)</f>
        <v>0.628344163255267</v>
      </c>
      <c r="AF457" s="149" t="n">
        <f aca="false">IF(ISNUMBER(AD457),AE457-AE449,"")</f>
        <v>-0.0932077315462316</v>
      </c>
      <c r="AG457" s="145" t="n">
        <f aca="false">IF(ISNUMBER(AD457),U457*AB457,"")</f>
        <v>61.3374133428738</v>
      </c>
      <c r="AH457" s="146" t="n">
        <f aca="false">IF(ISNUMBER(AC457),AC457*U457,U457)</f>
        <v>30.1605198362528</v>
      </c>
      <c r="AI457" s="145" t="n">
        <f aca="false">AH457-AH449</f>
        <v>-4.47397111421912</v>
      </c>
      <c r="AJ457" s="103" t="s">
        <v>370</v>
      </c>
      <c r="AK457" s="136"/>
      <c r="AL457" s="102"/>
      <c r="AM457" s="102"/>
      <c r="AN457" s="147" t="s">
        <v>562</v>
      </c>
      <c r="AO457" s="145" t="n">
        <f aca="false">SUMIF($AN$5:$AN$1444,$AN457,AG$5:AG$1444)</f>
        <v>94.566103750407</v>
      </c>
      <c r="AP457" s="145" t="n">
        <f aca="false">SUMIF($AN$5:$AN$1444,$AN457,AH$5:AH$1444)</f>
        <v>76.793680358369</v>
      </c>
      <c r="AQ457" s="145" t="n">
        <f aca="false">SUMIF($AN$5:$AN$1444,$AN457,AI$5:AI$1444)</f>
        <v>-4.41116815032797</v>
      </c>
    </row>
    <row r="458" customFormat="false" ht="15" hidden="false" customHeight="false" outlineLevel="0" collapsed="false">
      <c r="A458" s="115" t="s">
        <v>318</v>
      </c>
      <c r="B458" s="0" t="s">
        <v>319</v>
      </c>
      <c r="C458" s="92" t="n">
        <f aca="false">C457</f>
        <v>4</v>
      </c>
      <c r="D458" s="90" t="n">
        <f aca="false">D457</f>
        <v>1</v>
      </c>
      <c r="E458" s="92" t="str">
        <f aca="false">E410</f>
        <v>MC</v>
      </c>
      <c r="F458" s="92" t="n">
        <f aca="false">F410</f>
        <v>2</v>
      </c>
      <c r="G458" s="130" t="s">
        <v>344</v>
      </c>
      <c r="H458" s="130" t="s">
        <v>334</v>
      </c>
      <c r="I458" s="130" t="n">
        <v>10</v>
      </c>
      <c r="J458" s="131" t="n">
        <v>41857</v>
      </c>
      <c r="K458" s="108" t="s">
        <v>540</v>
      </c>
      <c r="L458" s="131" t="n">
        <v>41859</v>
      </c>
      <c r="M458" s="108" t="s">
        <v>541</v>
      </c>
      <c r="N458" s="134" t="n">
        <v>44.75</v>
      </c>
      <c r="O458" s="134" t="n">
        <v>40</v>
      </c>
      <c r="P458" s="135" t="n">
        <v>0.0756666666666667</v>
      </c>
      <c r="Q458" s="134" t="n">
        <v>476.619961538462</v>
      </c>
      <c r="R458" s="134" t="n">
        <v>24204.2329207692</v>
      </c>
      <c r="S458" s="136" t="n">
        <f aca="false">R458-Q458</f>
        <v>23727.6129592308</v>
      </c>
      <c r="T458" s="137" t="n">
        <f aca="false">((S458/1000000)*(0.473-P458))*0.8/(0.08206*296)*1000000/(O458*N458)*12</f>
        <v>2.08163235073743</v>
      </c>
      <c r="U458" s="138" t="n">
        <f aca="false">IF(N458&lt;=48,T458* 48,T458* 72)</f>
        <v>99.9183528353966</v>
      </c>
      <c r="V458" s="139" t="n">
        <v>893.465030537564</v>
      </c>
      <c r="W458" s="150" t="n">
        <f aca="false">W410</f>
        <v>-21.3230515566104</v>
      </c>
      <c r="X458" s="141" t="n">
        <v>1159</v>
      </c>
      <c r="Y458" s="142" t="n">
        <f aca="false">((V458/1000+1)*0.0112372)/((V458/1000+1)*0.0112372+1)</f>
        <v>0.0208339560489595</v>
      </c>
      <c r="Z458" s="142" t="n">
        <f aca="false">((W458/1000+1)*0.0112372)/((W458/1000+1)*0.0112372+1)</f>
        <v>0.0108779573057363</v>
      </c>
      <c r="AA458" s="142" t="n">
        <f aca="false">IF(ISNUMBER(X458),((X458/1000+1)*0.0112372)/((X458/1000+1)*0.0112372+1),"")</f>
        <v>0.0236864549961338</v>
      </c>
      <c r="AB458" s="143" t="n">
        <f aca="false">IF(ISNUMBER(AA458),(Y458-Y450)/(AA458-Y450),"")</f>
        <v>0.777837177598259</v>
      </c>
      <c r="AC458" s="143" t="n">
        <f aca="false">IF(ISNUMBER(AB458),1-AB458,"")</f>
        <v>0.222162822401741</v>
      </c>
      <c r="AD458" s="144" t="n">
        <f aca="false">IF(ISNUMBER(AB458),AB458*T458,"")</f>
        <v>1.61917103249483</v>
      </c>
      <c r="AE458" s="144" t="n">
        <f aca="false">IF(ISNUMBER(AC458),AC458*T458,T458)</f>
        <v>0.462461318242598</v>
      </c>
      <c r="AF458" s="149" t="n">
        <f aca="false">IF(ISNUMBER(AD458),AE458-AE450,"")</f>
        <v>0.0339466859619876</v>
      </c>
      <c r="AG458" s="145" t="n">
        <f aca="false">IF(ISNUMBER(AD458),U458*AB458,"")</f>
        <v>77.7202095597519</v>
      </c>
      <c r="AH458" s="146" t="n">
        <f aca="false">IF(ISNUMBER(AC458),AC458*U458,U458)</f>
        <v>22.1981432756447</v>
      </c>
      <c r="AI458" s="145" t="n">
        <f aca="false">AH458-AH450</f>
        <v>1.6294409261754</v>
      </c>
      <c r="AJ458" s="103" t="s">
        <v>372</v>
      </c>
      <c r="AK458" s="136"/>
      <c r="AL458" s="102"/>
      <c r="AM458" s="102"/>
      <c r="AN458" s="147" t="s">
        <v>563</v>
      </c>
      <c r="AO458" s="145" t="n">
        <f aca="false">SUMIF($AN$5:$AN$1444,$AN458,AG$5:AG$1444)</f>
        <v>113.446057627715</v>
      </c>
      <c r="AP458" s="145" t="n">
        <f aca="false">SUMIF($AN$5:$AN$1444,$AN458,AH$5:AH$1444)</f>
        <v>53.6929925371419</v>
      </c>
      <c r="AQ458" s="145" t="n">
        <f aca="false">SUMIF($AN$5:$AN$1444,$AN458,AI$5:AI$1444)</f>
        <v>0.536373231195697</v>
      </c>
    </row>
    <row r="459" customFormat="false" ht="15" hidden="false" customHeight="false" outlineLevel="0" collapsed="false">
      <c r="A459" s="115" t="s">
        <v>318</v>
      </c>
      <c r="B459" s="0" t="s">
        <v>319</v>
      </c>
      <c r="C459" s="92" t="n">
        <f aca="false">C458</f>
        <v>4</v>
      </c>
      <c r="D459" s="90" t="n">
        <f aca="false">D458</f>
        <v>1</v>
      </c>
      <c r="E459" s="92" t="str">
        <f aca="false">E411</f>
        <v>MC</v>
      </c>
      <c r="F459" s="92" t="n">
        <f aca="false">F411</f>
        <v>3</v>
      </c>
      <c r="G459" s="130" t="s">
        <v>344</v>
      </c>
      <c r="H459" s="130" t="s">
        <v>334</v>
      </c>
      <c r="I459" s="130" t="n">
        <v>10</v>
      </c>
      <c r="J459" s="131" t="n">
        <v>41857</v>
      </c>
      <c r="K459" s="108" t="s">
        <v>540</v>
      </c>
      <c r="L459" s="131" t="n">
        <v>41859</v>
      </c>
      <c r="M459" s="108" t="s">
        <v>541</v>
      </c>
      <c r="N459" s="134" t="n">
        <v>44.75</v>
      </c>
      <c r="O459" s="134" t="n">
        <v>40</v>
      </c>
      <c r="P459" s="135" t="n">
        <v>0.0756666666666667</v>
      </c>
      <c r="Q459" s="134" t="n">
        <v>476.619961538462</v>
      </c>
      <c r="R459" s="134" t="n">
        <v>21722.9809207692</v>
      </c>
      <c r="S459" s="136" t="n">
        <f aca="false">R459-Q459</f>
        <v>21246.3609592308</v>
      </c>
      <c r="T459" s="137" t="n">
        <f aca="false">((S459/1000000)*(0.473-P459))*0.8/(0.08206*296)*1000000/(O459*N459)*12</f>
        <v>1.86395118565746</v>
      </c>
      <c r="U459" s="138" t="n">
        <f aca="false">IF(N459&lt;=48,T459* 48,T459* 72)</f>
        <v>89.469656911558</v>
      </c>
      <c r="V459" s="139" t="n">
        <v>912.359876134775</v>
      </c>
      <c r="W459" s="150" t="n">
        <f aca="false">W411</f>
        <v>-21.3230515566104</v>
      </c>
      <c r="X459" s="141" t="n">
        <v>1159</v>
      </c>
      <c r="Y459" s="142" t="n">
        <f aca="false">((V459/1000+1)*0.0112372)/((V459/1000+1)*0.0112372+1)</f>
        <v>0.0210374839086067</v>
      </c>
      <c r="Z459" s="142" t="n">
        <f aca="false">((W459/1000+1)*0.0112372)/((W459/1000+1)*0.0112372+1)</f>
        <v>0.0108779573057363</v>
      </c>
      <c r="AA459" s="142" t="n">
        <f aca="false">IF(ISNUMBER(X459),((X459/1000+1)*0.0112372)/((X459/1000+1)*0.0112372+1),"")</f>
        <v>0.0236864549961338</v>
      </c>
      <c r="AB459" s="143" t="n">
        <f aca="false">IF(ISNUMBER(AA459),(Y459-Y451)/(AA459-Y451),"")</f>
        <v>0.793806413200011</v>
      </c>
      <c r="AC459" s="143" t="n">
        <f aca="false">IF(ISNUMBER(AB459),1-AB459,"")</f>
        <v>0.206193586799989</v>
      </c>
      <c r="AD459" s="144" t="n">
        <f aca="false">IF(ISNUMBER(AB459),AB459*T459,"")</f>
        <v>1.47961640506666</v>
      </c>
      <c r="AE459" s="144" t="n">
        <f aca="false">IF(ISNUMBER(AC459),AC459*T459,T459)</f>
        <v>0.384334780590803</v>
      </c>
      <c r="AF459" s="149" t="n">
        <f aca="false">IF(ISNUMBER(AD459),AE459-AE451,"")</f>
        <v>-0.0161267250723932</v>
      </c>
      <c r="AG459" s="145" t="n">
        <f aca="false">IF(ISNUMBER(AD459),U459*AB459,"")</f>
        <v>71.0215874431995</v>
      </c>
      <c r="AH459" s="146" t="n">
        <f aca="false">IF(ISNUMBER(AC459),AC459*U459,U459)</f>
        <v>18.4480694683586</v>
      </c>
      <c r="AI459" s="145" t="n">
        <f aca="false">AH459-AH451</f>
        <v>-0.774082803474872</v>
      </c>
      <c r="AJ459" s="103" t="s">
        <v>374</v>
      </c>
      <c r="AK459" s="136"/>
      <c r="AL459" s="102"/>
      <c r="AM459" s="102"/>
      <c r="AN459" s="147" t="s">
        <v>564</v>
      </c>
      <c r="AO459" s="145" t="n">
        <f aca="false">SUMIF($AN$5:$AN$1444,$AN459,AG$5:AG$1444)</f>
        <v>105.06706193076</v>
      </c>
      <c r="AP459" s="145" t="n">
        <f aca="false">SUMIF($AN$5:$AN$1444,$AN459,AH$5:AH$1444)</f>
        <v>46.9124870936803</v>
      </c>
      <c r="AQ459" s="145" t="n">
        <f aca="false">SUMIF($AN$5:$AN$1444,$AN459,AI$5:AI$1444)</f>
        <v>-4.98518227225198</v>
      </c>
    </row>
    <row r="460" customFormat="false" ht="15" hidden="false" customHeight="false" outlineLevel="0" collapsed="false">
      <c r="A460" s="115" t="s">
        <v>318</v>
      </c>
      <c r="B460" s="0" t="s">
        <v>319</v>
      </c>
      <c r="C460" s="92" t="n">
        <f aca="false">C459</f>
        <v>4</v>
      </c>
      <c r="D460" s="90" t="n">
        <f aca="false">D459</f>
        <v>1</v>
      </c>
      <c r="E460" s="92" t="str">
        <f aca="false">E412</f>
        <v>MC</v>
      </c>
      <c r="F460" s="92" t="n">
        <f aca="false">F412</f>
        <v>4</v>
      </c>
      <c r="G460" s="130" t="s">
        <v>344</v>
      </c>
      <c r="H460" s="130" t="s">
        <v>334</v>
      </c>
      <c r="I460" s="130" t="n">
        <v>10</v>
      </c>
      <c r="J460" s="131" t="n">
        <v>41857</v>
      </c>
      <c r="K460" s="108" t="s">
        <v>540</v>
      </c>
      <c r="L460" s="131" t="n">
        <v>41859</v>
      </c>
      <c r="M460" s="108" t="s">
        <v>541</v>
      </c>
      <c r="N460" s="134" t="n">
        <v>44.75</v>
      </c>
      <c r="O460" s="134" t="n">
        <v>40</v>
      </c>
      <c r="P460" s="135" t="n">
        <v>0.0756666666666667</v>
      </c>
      <c r="Q460" s="134" t="n">
        <v>476.619961538462</v>
      </c>
      <c r="R460" s="134" t="n">
        <v>22112.1969207692</v>
      </c>
      <c r="S460" s="136" t="n">
        <f aca="false">R460-Q460</f>
        <v>21635.5769592308</v>
      </c>
      <c r="T460" s="137" t="n">
        <f aca="false">((S460/1000000)*(0.473-P460))*0.8/(0.08206*296)*1000000/(O460*N460)*12</f>
        <v>1.89809725076804</v>
      </c>
      <c r="U460" s="138" t="n">
        <f aca="false">IF(N460&lt;=48,T460* 48,T460* 72)</f>
        <v>91.1086680368661</v>
      </c>
      <c r="V460" s="139" t="n">
        <v>947.340450998271</v>
      </c>
      <c r="W460" s="150" t="n">
        <f aca="false">W412</f>
        <v>-21.3230515566104</v>
      </c>
      <c r="X460" s="141" t="n">
        <v>1159</v>
      </c>
      <c r="Y460" s="142" t="n">
        <f aca="false">((V460/1000+1)*0.0112372)/((V460/1000+1)*0.0112372+1)</f>
        <v>0.0214140576981304</v>
      </c>
      <c r="Z460" s="142" t="n">
        <f aca="false">((W460/1000+1)*0.0112372)/((W460/1000+1)*0.0112372+1)</f>
        <v>0.0108779573057363</v>
      </c>
      <c r="AA460" s="142" t="n">
        <f aca="false">IF(ISNUMBER(X460),((X460/1000+1)*0.0112372)/((X460/1000+1)*0.0112372+1),"")</f>
        <v>0.0236864549961338</v>
      </c>
      <c r="AB460" s="143" t="n">
        <f aca="false">IF(ISNUMBER(AA460),(Y460-Y452)/(AA460-Y452),"")</f>
        <v>0.822685085577321</v>
      </c>
      <c r="AC460" s="143" t="n">
        <f aca="false">IF(ISNUMBER(AB460),1-AB460,"")</f>
        <v>0.177314914422679</v>
      </c>
      <c r="AD460" s="144" t="n">
        <f aca="false">IF(ISNUMBER(AB460),AB460*T460,"")</f>
        <v>1.56153629918219</v>
      </c>
      <c r="AE460" s="144" t="n">
        <f aca="false">IF(ISNUMBER(AC460),AC460*T460,T460)</f>
        <v>0.336560951585857</v>
      </c>
      <c r="AF460" s="149" t="n">
        <f aca="false">IF(ISNUMBER(AD460),AE460-AE452,"")</f>
        <v>-0.0156905783993339</v>
      </c>
      <c r="AG460" s="145" t="n">
        <f aca="false">IF(ISNUMBER(AD460),U460*AB460,"")</f>
        <v>74.9537423607449</v>
      </c>
      <c r="AH460" s="146" t="n">
        <f aca="false">IF(ISNUMBER(AC460),AC460*U460,U460)</f>
        <v>16.1549256761212</v>
      </c>
      <c r="AI460" s="145" t="n">
        <f aca="false">AH460-AH452</f>
        <v>-0.753147763168023</v>
      </c>
      <c r="AJ460" s="103" t="s">
        <v>376</v>
      </c>
      <c r="AK460" s="136"/>
      <c r="AL460" s="102"/>
      <c r="AM460" s="102"/>
      <c r="AN460" s="147" t="s">
        <v>565</v>
      </c>
      <c r="AO460" s="145" t="n">
        <f aca="false">SUMIF($AN$5:$AN$1444,$AN460,AG$5:AG$1444)</f>
        <v>110.883927158306</v>
      </c>
      <c r="AP460" s="145" t="n">
        <f aca="false">SUMIF($AN$5:$AN$1444,$AN460,AH$5:AH$1444)</f>
        <v>40.2648932576986</v>
      </c>
      <c r="AQ460" s="145" t="n">
        <f aca="false">SUMIF($AN$5:$AN$1444,$AN460,AI$5:AI$1444)</f>
        <v>-1.98644828583237</v>
      </c>
    </row>
    <row r="461" customFormat="false" ht="15" hidden="false" customHeight="false" outlineLevel="0" collapsed="false">
      <c r="A461" s="115" t="s">
        <v>318</v>
      </c>
      <c r="B461" s="0" t="s">
        <v>319</v>
      </c>
      <c r="C461" s="92" t="n">
        <f aca="false">C460</f>
        <v>4</v>
      </c>
      <c r="D461" s="90" t="n">
        <f aca="false">D460</f>
        <v>1</v>
      </c>
      <c r="E461" s="92" t="str">
        <f aca="false">E413</f>
        <v>PJ</v>
      </c>
      <c r="F461" s="92" t="n">
        <f aca="false">F413</f>
        <v>1</v>
      </c>
      <c r="G461" s="130" t="s">
        <v>321</v>
      </c>
      <c r="H461" s="130" t="s">
        <v>322</v>
      </c>
      <c r="I461" s="130" t="s">
        <v>322</v>
      </c>
      <c r="J461" s="131" t="n">
        <v>41857</v>
      </c>
      <c r="K461" s="108" t="s">
        <v>540</v>
      </c>
      <c r="L461" s="131" t="n">
        <v>41859</v>
      </c>
      <c r="M461" s="108" t="s">
        <v>541</v>
      </c>
      <c r="N461" s="134" t="n">
        <v>44.75</v>
      </c>
      <c r="O461" s="134" t="n">
        <v>40</v>
      </c>
      <c r="P461" s="135" t="n">
        <v>0.04875</v>
      </c>
      <c r="Q461" s="134" t="n">
        <v>476.619961538462</v>
      </c>
      <c r="R461" s="134" t="n">
        <v>3436.38799307692</v>
      </c>
      <c r="S461" s="136" t="n">
        <f aca="false">R461-Q461</f>
        <v>2959.76803153846</v>
      </c>
      <c r="T461" s="137" t="n">
        <f aca="false">((S461/1000000)*(0.473-P461))*0.8/(0.08206*296)*1000000/(O461*N461)*12</f>
        <v>0.27725188300261</v>
      </c>
      <c r="U461" s="138" t="n">
        <f aca="false">IF(N461&lt;=48,T461* 48,T461* 72)</f>
        <v>13.3080903841253</v>
      </c>
      <c r="V461" s="139" t="n">
        <v>-22.88399368517</v>
      </c>
      <c r="W461" s="150" t="n">
        <f aca="false">W413</f>
        <v>-18.8575504316435</v>
      </c>
      <c r="X461" s="141" t="s">
        <v>106</v>
      </c>
      <c r="Y461" s="142" t="n">
        <f aca="false">((V461/1000+1)*0.0112372)/((V461/1000+1)*0.0112372+1)</f>
        <v>0.0108607959257286</v>
      </c>
      <c r="Z461" s="142" t="n">
        <f aca="false">((W461/1000+1)*0.0112372)/((W461/1000+1)*0.0112372+1)</f>
        <v>0.0109050624157837</v>
      </c>
      <c r="AA461" s="142" t="str">
        <f aca="false">IF(ISNUMBER(X461),((X461/1000+1)*0.0112372)/((X461/1000+1)*0.0112372+1),"")</f>
        <v/>
      </c>
      <c r="AB461" s="143" t="str">
        <f aca="false">IF(ISNUMBER(AA461),(Y461-Z461)/(AA461-Z461),"")</f>
        <v/>
      </c>
      <c r="AC461" s="143" t="str">
        <f aca="false">IF(ISNUMBER(AB461),1-AB461,"")</f>
        <v/>
      </c>
      <c r="AD461" s="144" t="str">
        <f aca="false">IF(ISNUMBER(AB461),AB461*T461,"")</f>
        <v/>
      </c>
      <c r="AE461" s="144" t="n">
        <f aca="false">IF(ISNUMBER(AC461),AC461*T461,T461)</f>
        <v>0.27725188300261</v>
      </c>
      <c r="AF461" s="102"/>
      <c r="AG461" s="145" t="str">
        <f aca="false">IF(ISNUMBER(AD461),U461*AB461,"")</f>
        <v/>
      </c>
      <c r="AH461" s="146" t="n">
        <f aca="false">IF(ISNUMBER(AC461),AC461*U461,U461)</f>
        <v>13.3080903841253</v>
      </c>
      <c r="AI461" s="102"/>
      <c r="AJ461" s="103" t="s">
        <v>379</v>
      </c>
      <c r="AK461" s="136"/>
      <c r="AL461" s="102"/>
      <c r="AM461" s="102"/>
      <c r="AN461" s="147" t="s">
        <v>566</v>
      </c>
      <c r="AO461" s="145" t="n">
        <f aca="false">SUMIF($AN$5:$AN$1444,$AN461,AG$5:AG$1444)</f>
        <v>0</v>
      </c>
      <c r="AP461" s="145" t="n">
        <f aca="false">SUMIF($AN$5:$AN$1444,$AN461,AH$5:AH$1444)</f>
        <v>33.886404192592</v>
      </c>
      <c r="AQ461" s="145" t="n">
        <f aca="false">SUMIF($AN$5:$AN$1444,$AN461,AI$5:AI$1444)</f>
        <v>0</v>
      </c>
    </row>
    <row r="462" customFormat="false" ht="15" hidden="false" customHeight="false" outlineLevel="0" collapsed="false">
      <c r="A462" s="115" t="s">
        <v>318</v>
      </c>
      <c r="B462" s="0" t="s">
        <v>319</v>
      </c>
      <c r="C462" s="92" t="n">
        <f aca="false">C461</f>
        <v>4</v>
      </c>
      <c r="D462" s="90" t="n">
        <f aca="false">D461</f>
        <v>1</v>
      </c>
      <c r="E462" s="92" t="str">
        <f aca="false">E414</f>
        <v>PJ</v>
      </c>
      <c r="F462" s="92" t="n">
        <f aca="false">F414</f>
        <v>2</v>
      </c>
      <c r="G462" s="130" t="s">
        <v>321</v>
      </c>
      <c r="H462" s="130" t="s">
        <v>322</v>
      </c>
      <c r="I462" s="130" t="s">
        <v>322</v>
      </c>
      <c r="J462" s="131" t="n">
        <v>41857</v>
      </c>
      <c r="K462" s="108" t="s">
        <v>540</v>
      </c>
      <c r="L462" s="131" t="n">
        <v>41859</v>
      </c>
      <c r="M462" s="108" t="s">
        <v>541</v>
      </c>
      <c r="N462" s="134" t="n">
        <v>44.75</v>
      </c>
      <c r="O462" s="134" t="n">
        <v>40</v>
      </c>
      <c r="P462" s="135" t="n">
        <v>0.04875</v>
      </c>
      <c r="Q462" s="134" t="n">
        <v>476.619961538462</v>
      </c>
      <c r="R462" s="134" t="n">
        <v>3307.94941307692</v>
      </c>
      <c r="S462" s="136" t="n">
        <f aca="false">R462-Q462</f>
        <v>2831.32945153846</v>
      </c>
      <c r="T462" s="137" t="n">
        <f aca="false">((S462/1000000)*(0.473-P462))*0.8/(0.08206*296)*1000000/(O462*N462)*12</f>
        <v>0.265220589409419</v>
      </c>
      <c r="U462" s="138" t="n">
        <f aca="false">IF(N462&lt;=48,T462* 48,T462* 72)</f>
        <v>12.7305882916521</v>
      </c>
      <c r="V462" s="139" t="n">
        <v>-16.9424694828278</v>
      </c>
      <c r="W462" s="150" t="n">
        <f aca="false">W414</f>
        <v>-18.8575504316435</v>
      </c>
      <c r="X462" s="141" t="s">
        <v>106</v>
      </c>
      <c r="Y462" s="142" t="n">
        <f aca="false">((V462/1000+1)*0.0112372)/((V462/1000+1)*0.0112372+1)</f>
        <v>0.0109261153173788</v>
      </c>
      <c r="Z462" s="142" t="n">
        <f aca="false">((W462/1000+1)*0.0112372)/((W462/1000+1)*0.0112372+1)</f>
        <v>0.0109050624157837</v>
      </c>
      <c r="AA462" s="142" t="str">
        <f aca="false">IF(ISNUMBER(X462),((X462/1000+1)*0.0112372)/((X462/1000+1)*0.0112372+1),"")</f>
        <v/>
      </c>
      <c r="AB462" s="143" t="str">
        <f aca="false">IF(ISNUMBER(AA462),(Y462-Z462)/(AA462-Z462),"")</f>
        <v/>
      </c>
      <c r="AC462" s="143" t="str">
        <f aca="false">IF(ISNUMBER(AB462),1-AB462,"")</f>
        <v/>
      </c>
      <c r="AD462" s="144" t="str">
        <f aca="false">IF(ISNUMBER(AB462),AB462*T462,"")</f>
        <v/>
      </c>
      <c r="AE462" s="144" t="n">
        <f aca="false">IF(ISNUMBER(AC462),AC462*T462,T462)</f>
        <v>0.265220589409419</v>
      </c>
      <c r="AF462" s="102"/>
      <c r="AG462" s="145" t="str">
        <f aca="false">IF(ISNUMBER(AD462),U462*AB462,"")</f>
        <v/>
      </c>
      <c r="AH462" s="146" t="n">
        <f aca="false">IF(ISNUMBER(AC462),AC462*U462,U462)</f>
        <v>12.7305882916521</v>
      </c>
      <c r="AI462" s="102"/>
      <c r="AJ462" s="103" t="s">
        <v>381</v>
      </c>
      <c r="AK462" s="136"/>
      <c r="AL462" s="102"/>
      <c r="AM462" s="102"/>
      <c r="AN462" s="147" t="s">
        <v>567</v>
      </c>
      <c r="AO462" s="145" t="n">
        <f aca="false">SUMIF($AN$5:$AN$1444,$AN462,AG$5:AG$1444)</f>
        <v>0</v>
      </c>
      <c r="AP462" s="145" t="n">
        <f aca="false">SUMIF($AN$5:$AN$1444,$AN462,AH$5:AH$1444)</f>
        <v>36.4273034389943</v>
      </c>
      <c r="AQ462" s="145" t="n">
        <f aca="false">SUMIF($AN$5:$AN$1444,$AN462,AI$5:AI$1444)</f>
        <v>0</v>
      </c>
    </row>
    <row r="463" customFormat="false" ht="15" hidden="false" customHeight="false" outlineLevel="0" collapsed="false">
      <c r="A463" s="115" t="s">
        <v>318</v>
      </c>
      <c r="B463" s="0" t="s">
        <v>319</v>
      </c>
      <c r="C463" s="92" t="n">
        <f aca="false">C462</f>
        <v>4</v>
      </c>
      <c r="D463" s="90" t="n">
        <f aca="false">D462</f>
        <v>1</v>
      </c>
      <c r="E463" s="92" t="str">
        <f aca="false">E415</f>
        <v>PJ</v>
      </c>
      <c r="F463" s="92" t="n">
        <f aca="false">F415</f>
        <v>3</v>
      </c>
      <c r="G463" s="130" t="s">
        <v>321</v>
      </c>
      <c r="H463" s="130" t="s">
        <v>322</v>
      </c>
      <c r="I463" s="130" t="s">
        <v>322</v>
      </c>
      <c r="J463" s="131" t="n">
        <v>41857</v>
      </c>
      <c r="K463" s="108" t="s">
        <v>540</v>
      </c>
      <c r="L463" s="131" t="n">
        <v>41859</v>
      </c>
      <c r="M463" s="108" t="s">
        <v>541</v>
      </c>
      <c r="N463" s="134" t="n">
        <v>44.75</v>
      </c>
      <c r="O463" s="134" t="n">
        <v>40</v>
      </c>
      <c r="P463" s="135" t="n">
        <v>0.04875</v>
      </c>
      <c r="Q463" s="134" t="n">
        <v>476.619961538462</v>
      </c>
      <c r="R463" s="134" t="n">
        <v>2784.83650307692</v>
      </c>
      <c r="S463" s="136" t="n">
        <f aca="false">R463-Q463</f>
        <v>2308.21654153846</v>
      </c>
      <c r="T463" s="137" t="n">
        <f aca="false">((S463/1000000)*(0.473-P463))*0.8/(0.08206*296)*1000000/(O463*N463)*12</f>
        <v>0.216218762990918</v>
      </c>
      <c r="U463" s="138" t="n">
        <f aca="false">IF(N463&lt;=48,T463* 48,T463* 72)</f>
        <v>10.3785006235641</v>
      </c>
      <c r="V463" s="139" t="n">
        <v>-16.6042369829826</v>
      </c>
      <c r="W463" s="150" t="n">
        <f aca="false">W415</f>
        <v>-18.8575504316435</v>
      </c>
      <c r="X463" s="141" t="s">
        <v>106</v>
      </c>
      <c r="Y463" s="142" t="n">
        <f aca="false">((V463/1000+1)*0.0112372)/((V463/1000+1)*0.0112372+1)</f>
        <v>0.0109298334877287</v>
      </c>
      <c r="Z463" s="142" t="n">
        <f aca="false">((W463/1000+1)*0.0112372)/((W463/1000+1)*0.0112372+1)</f>
        <v>0.0109050624157837</v>
      </c>
      <c r="AA463" s="142" t="str">
        <f aca="false">IF(ISNUMBER(X463),((X463/1000+1)*0.0112372)/((X463/1000+1)*0.0112372+1),"")</f>
        <v/>
      </c>
      <c r="AB463" s="143" t="str">
        <f aca="false">IF(ISNUMBER(AA463),(Y463-Z463)/(AA463-Z463),"")</f>
        <v/>
      </c>
      <c r="AC463" s="143" t="str">
        <f aca="false">IF(ISNUMBER(AB463),1-AB463,"")</f>
        <v/>
      </c>
      <c r="AD463" s="144" t="str">
        <f aca="false">IF(ISNUMBER(AB463),AB463*T463,"")</f>
        <v/>
      </c>
      <c r="AE463" s="144" t="n">
        <f aca="false">IF(ISNUMBER(AC463),AC463*T463,T463)</f>
        <v>0.216218762990918</v>
      </c>
      <c r="AF463" s="102"/>
      <c r="AG463" s="145" t="str">
        <f aca="false">IF(ISNUMBER(AD463),U463*AB463,"")</f>
        <v/>
      </c>
      <c r="AH463" s="146" t="n">
        <f aca="false">IF(ISNUMBER(AC463),AC463*U463,U463)</f>
        <v>10.3785006235641</v>
      </c>
      <c r="AI463" s="102"/>
      <c r="AJ463" s="103" t="s">
        <v>383</v>
      </c>
      <c r="AK463" s="136"/>
      <c r="AL463" s="102"/>
      <c r="AM463" s="102"/>
      <c r="AN463" s="147" t="s">
        <v>568</v>
      </c>
      <c r="AO463" s="145" t="n">
        <f aca="false">SUMIF($AN$5:$AN$1444,$AN463,AG$5:AG$1444)</f>
        <v>0</v>
      </c>
      <c r="AP463" s="145" t="n">
        <f aca="false">SUMIF($AN$5:$AN$1444,$AN463,AH$5:AH$1444)</f>
        <v>31.4165958241479</v>
      </c>
      <c r="AQ463" s="145" t="n">
        <f aca="false">SUMIF($AN$5:$AN$1444,$AN463,AI$5:AI$1444)</f>
        <v>0</v>
      </c>
    </row>
    <row r="464" customFormat="false" ht="15" hidden="false" customHeight="false" outlineLevel="0" collapsed="false">
      <c r="A464" s="115" t="s">
        <v>318</v>
      </c>
      <c r="B464" s="0" t="s">
        <v>319</v>
      </c>
      <c r="C464" s="92" t="n">
        <f aca="false">C463</f>
        <v>4</v>
      </c>
      <c r="D464" s="90" t="n">
        <f aca="false">D463</f>
        <v>1</v>
      </c>
      <c r="E464" s="92" t="str">
        <f aca="false">E416</f>
        <v>PJ</v>
      </c>
      <c r="F464" s="92" t="n">
        <f aca="false">F416</f>
        <v>4</v>
      </c>
      <c r="G464" s="130" t="s">
        <v>321</v>
      </c>
      <c r="H464" s="130" t="s">
        <v>322</v>
      </c>
      <c r="I464" s="130" t="s">
        <v>322</v>
      </c>
      <c r="J464" s="131" t="n">
        <v>41857</v>
      </c>
      <c r="K464" s="108" t="s">
        <v>540</v>
      </c>
      <c r="L464" s="131" t="n">
        <v>41859</v>
      </c>
      <c r="M464" s="108" t="s">
        <v>541</v>
      </c>
      <c r="N464" s="134" t="n">
        <v>44.75</v>
      </c>
      <c r="O464" s="134" t="n">
        <v>40</v>
      </c>
      <c r="P464" s="135" t="n">
        <v>0.04875</v>
      </c>
      <c r="Q464" s="134" t="n">
        <v>476.619961538462</v>
      </c>
      <c r="R464" s="134" t="n">
        <v>2687.80836307692</v>
      </c>
      <c r="S464" s="136" t="n">
        <f aca="false">R464-Q464</f>
        <v>2211.18840153846</v>
      </c>
      <c r="T464" s="137" t="n">
        <f aca="false">((S464/1000000)*(0.473-P464))*0.8/(0.08206*296)*1000000/(O464*N464)*12</f>
        <v>0.207129795804102</v>
      </c>
      <c r="U464" s="138" t="n">
        <f aca="false">IF(N464&lt;=48,T464* 48,T464* 72)</f>
        <v>9.94223019859689</v>
      </c>
      <c r="V464" s="139" t="n">
        <v>-15.7515922606314</v>
      </c>
      <c r="W464" s="150" t="n">
        <f aca="false">W416</f>
        <v>-18.8575504316435</v>
      </c>
      <c r="X464" s="141" t="s">
        <v>106</v>
      </c>
      <c r="Y464" s="142" t="n">
        <f aca="false">((V464/1000+1)*0.0112372)/((V464/1000+1)*0.0112372+1)</f>
        <v>0.010939206437892</v>
      </c>
      <c r="Z464" s="142" t="n">
        <f aca="false">((W464/1000+1)*0.0112372)/((W464/1000+1)*0.0112372+1)</f>
        <v>0.0109050624157837</v>
      </c>
      <c r="AA464" s="142" t="str">
        <f aca="false">IF(ISNUMBER(X464),((X464/1000+1)*0.0112372)/((X464/1000+1)*0.0112372+1),"")</f>
        <v/>
      </c>
      <c r="AB464" s="143" t="str">
        <f aca="false">IF(ISNUMBER(AA464),(Y464-Z464)/(AA464-Z464),"")</f>
        <v/>
      </c>
      <c r="AC464" s="143" t="str">
        <f aca="false">IF(ISNUMBER(AB464),1-AB464,"")</f>
        <v/>
      </c>
      <c r="AD464" s="144" t="str">
        <f aca="false">IF(ISNUMBER(AB464),AB464*T464,"")</f>
        <v/>
      </c>
      <c r="AE464" s="144" t="n">
        <f aca="false">IF(ISNUMBER(AC464),AC464*T464,T464)</f>
        <v>0.207129795804102</v>
      </c>
      <c r="AF464" s="102"/>
      <c r="AG464" s="145" t="str">
        <f aca="false">IF(ISNUMBER(AD464),U464*AB464,"")</f>
        <v/>
      </c>
      <c r="AH464" s="146" t="n">
        <f aca="false">IF(ISNUMBER(AC464),AC464*U464,U464)</f>
        <v>9.94223019859689</v>
      </c>
      <c r="AI464" s="102"/>
      <c r="AJ464" s="103" t="s">
        <v>385</v>
      </c>
      <c r="AK464" s="136"/>
      <c r="AL464" s="102"/>
      <c r="AM464" s="102"/>
      <c r="AN464" s="147" t="s">
        <v>569</v>
      </c>
      <c r="AO464" s="145" t="n">
        <f aca="false">SUMIF($AN$5:$AN$1444,$AN464,AG$5:AG$1444)</f>
        <v>0</v>
      </c>
      <c r="AP464" s="145" t="n">
        <f aca="false">SUMIF($AN$5:$AN$1444,$AN464,AH$5:AH$1444)</f>
        <v>28.4683132627247</v>
      </c>
      <c r="AQ464" s="145" t="n">
        <f aca="false">SUMIF($AN$5:$AN$1444,$AN464,AI$5:AI$1444)</f>
        <v>0</v>
      </c>
    </row>
    <row r="465" customFormat="false" ht="15" hidden="false" customHeight="false" outlineLevel="0" collapsed="false">
      <c r="A465" s="115" t="s">
        <v>318</v>
      </c>
      <c r="B465" s="0" t="s">
        <v>319</v>
      </c>
      <c r="C465" s="92" t="n">
        <f aca="false">C464</f>
        <v>4</v>
      </c>
      <c r="D465" s="90" t="n">
        <f aca="false">D464</f>
        <v>1</v>
      </c>
      <c r="E465" s="92" t="str">
        <f aca="false">E417</f>
        <v>PJ</v>
      </c>
      <c r="F465" s="92" t="n">
        <f aca="false">F417</f>
        <v>1</v>
      </c>
      <c r="G465" s="130" t="s">
        <v>333</v>
      </c>
      <c r="H465" s="130" t="s">
        <v>334</v>
      </c>
      <c r="I465" s="148" t="s">
        <v>335</v>
      </c>
      <c r="J465" s="131" t="n">
        <v>41857</v>
      </c>
      <c r="K465" s="108" t="s">
        <v>540</v>
      </c>
      <c r="L465" s="131" t="n">
        <v>41859</v>
      </c>
      <c r="M465" s="108" t="s">
        <v>541</v>
      </c>
      <c r="N465" s="134" t="n">
        <v>44.75</v>
      </c>
      <c r="O465" s="134" t="n">
        <v>40</v>
      </c>
      <c r="P465" s="135" t="n">
        <v>0.04875</v>
      </c>
      <c r="Q465" s="134" t="n">
        <v>476.619961538462</v>
      </c>
      <c r="R465" s="134" t="n">
        <v>29148.1859523077</v>
      </c>
      <c r="S465" s="136" t="n">
        <f aca="false">R465-Q465</f>
        <v>28671.5659907692</v>
      </c>
      <c r="T465" s="137" t="n">
        <f aca="false">((S465/1000000)*(0.473-P465))*0.8/(0.08206*296)*1000000/(O465*N465)*12</f>
        <v>2.68576644347443</v>
      </c>
      <c r="U465" s="138" t="n">
        <f aca="false">IF(N465&lt;=48,T465* 48,T465* 72)</f>
        <v>128.916789286773</v>
      </c>
      <c r="V465" s="139" t="n">
        <v>1115.68741405438</v>
      </c>
      <c r="W465" s="150" t="n">
        <f aca="false">W417</f>
        <v>-18.8575504316435</v>
      </c>
      <c r="X465" s="141" t="n">
        <v>1159</v>
      </c>
      <c r="Y465" s="142" t="n">
        <f aca="false">((V465/1000+1)*0.0112372)/((V465/1000+1)*0.0112372+1)</f>
        <v>0.023222306153211</v>
      </c>
      <c r="Z465" s="142" t="n">
        <f aca="false">((W465/1000+1)*0.0112372)/((W465/1000+1)*0.0112372+1)</f>
        <v>0.0109050624157837</v>
      </c>
      <c r="AA465" s="142" t="n">
        <f aca="false">IF(ISNUMBER(X465),((X465/1000+1)*0.0112372)/((X465/1000+1)*0.0112372+1),"")</f>
        <v>0.0236864549961338</v>
      </c>
      <c r="AB465" s="143" t="n">
        <f aca="false">IF(ISNUMBER(AA465),(Y465-Y461)/(AA465-Y461),"")</f>
        <v>0.963810916821128</v>
      </c>
      <c r="AC465" s="143" t="n">
        <f aca="false">IF(ISNUMBER(AB465),1-AB465,"")</f>
        <v>0.0361890831788719</v>
      </c>
      <c r="AD465" s="144" t="n">
        <f aca="false">IF(ISNUMBER(AB465),AB465*T465,"")</f>
        <v>2.58857101825251</v>
      </c>
      <c r="AE465" s="144" t="n">
        <f aca="false">IF(ISNUMBER(AC465),AC465*T465,T465)</f>
        <v>0.0971954252219191</v>
      </c>
      <c r="AF465" s="149" t="n">
        <f aca="false">IF(ISNUMBER(AD465),AE465-AE461,"")</f>
        <v>-0.180056457780691</v>
      </c>
      <c r="AG465" s="145" t="n">
        <f aca="false">IF(ISNUMBER(AD465),U465*AB465,"")</f>
        <v>124.25140887612</v>
      </c>
      <c r="AH465" s="146" t="n">
        <f aca="false">IF(ISNUMBER(AC465),AC465*U465,U465)</f>
        <v>4.66538041065212</v>
      </c>
      <c r="AI465" s="145" t="n">
        <f aca="false">AH465-AH461</f>
        <v>-8.64270997347315</v>
      </c>
      <c r="AJ465" s="103" t="s">
        <v>387</v>
      </c>
      <c r="AK465" s="136"/>
      <c r="AL465" s="102"/>
      <c r="AM465" s="102"/>
      <c r="AN465" s="147" t="s">
        <v>570</v>
      </c>
      <c r="AO465" s="145" t="n">
        <f aca="false">SUMIF($AN$5:$AN$1444,$AN465,AG$5:AG$1444)</f>
        <v>197.521427582988</v>
      </c>
      <c r="AP465" s="145" t="n">
        <f aca="false">SUMIF($AN$5:$AN$1444,$AN465,AH$5:AH$1444)</f>
        <v>27.4708334312466</v>
      </c>
      <c r="AQ465" s="145" t="n">
        <f aca="false">SUMIF($AN$5:$AN$1444,$AN465,AI$5:AI$1444)</f>
        <v>-6.4155707613454</v>
      </c>
    </row>
    <row r="466" customFormat="false" ht="15" hidden="false" customHeight="false" outlineLevel="0" collapsed="false">
      <c r="A466" s="115" t="s">
        <v>318</v>
      </c>
      <c r="B466" s="0" t="s">
        <v>319</v>
      </c>
      <c r="C466" s="92" t="n">
        <f aca="false">C465</f>
        <v>4</v>
      </c>
      <c r="D466" s="90" t="n">
        <f aca="false">D465</f>
        <v>1</v>
      </c>
      <c r="E466" s="92" t="str">
        <f aca="false">E418</f>
        <v>PJ</v>
      </c>
      <c r="F466" s="92" t="n">
        <f aca="false">F418</f>
        <v>2</v>
      </c>
      <c r="G466" s="130" t="s">
        <v>333</v>
      </c>
      <c r="H466" s="130" t="s">
        <v>334</v>
      </c>
      <c r="I466" s="148" t="s">
        <v>335</v>
      </c>
      <c r="J466" s="131" t="n">
        <v>41857</v>
      </c>
      <c r="K466" s="108" t="s">
        <v>540</v>
      </c>
      <c r="L466" s="131" t="n">
        <v>41859</v>
      </c>
      <c r="M466" s="108" t="s">
        <v>541</v>
      </c>
      <c r="N466" s="134" t="n">
        <v>44.75</v>
      </c>
      <c r="O466" s="134" t="n">
        <v>40</v>
      </c>
      <c r="P466" s="135" t="n">
        <v>0.04875</v>
      </c>
      <c r="Q466" s="134" t="n">
        <v>476.619961538462</v>
      </c>
      <c r="R466" s="134" t="n">
        <v>22627.4687523077</v>
      </c>
      <c r="S466" s="136" t="n">
        <f aca="false">R466-Q466</f>
        <v>22150.8487907692</v>
      </c>
      <c r="T466" s="137" t="n">
        <f aca="false">((S466/1000000)*(0.473-P466))*0.8/(0.08206*296)*1000000/(O466*N466)*12</f>
        <v>2.07494792561653</v>
      </c>
      <c r="U466" s="138" t="n">
        <f aca="false">IF(N466&lt;=48,T466* 48,T466* 72)</f>
        <v>99.5975004295935</v>
      </c>
      <c r="V466" s="139" t="n">
        <v>1088.85716741723</v>
      </c>
      <c r="W466" s="150" t="n">
        <f aca="false">W418</f>
        <v>-18.8575504316435</v>
      </c>
      <c r="X466" s="141" t="n">
        <v>1159</v>
      </c>
      <c r="Y466" s="142" t="n">
        <f aca="false">((V466/1000+1)*0.0112372)/((V466/1000+1)*0.0112372+1)</f>
        <v>0.0229345648815507</v>
      </c>
      <c r="Z466" s="142" t="n">
        <f aca="false">((W466/1000+1)*0.0112372)/((W466/1000+1)*0.0112372+1)</f>
        <v>0.0109050624157837</v>
      </c>
      <c r="AA466" s="142" t="n">
        <f aca="false">IF(ISNUMBER(X466),((X466/1000+1)*0.0112372)/((X466/1000+1)*0.0112372+1),"")</f>
        <v>0.0236864549961338</v>
      </c>
      <c r="AB466" s="143" t="n">
        <f aca="false">IF(ISNUMBER(AA466),(Y466-Y462)/(AA466-Y462),"")</f>
        <v>0.941076011022269</v>
      </c>
      <c r="AC466" s="143" t="n">
        <f aca="false">IF(ISNUMBER(AB466),1-AB466,"")</f>
        <v>0.0589239889777314</v>
      </c>
      <c r="AD466" s="144" t="n">
        <f aca="false">IF(ISNUMBER(AB466),AB466*T466,"")</f>
        <v>1.95268371691814</v>
      </c>
      <c r="AE466" s="144" t="n">
        <f aca="false">IF(ISNUMBER(AC466),AC466*T466,T466)</f>
        <v>0.122264208698395</v>
      </c>
      <c r="AF466" s="149" t="n">
        <f aca="false">IF(ISNUMBER(AD466),AE466-AE462,"")</f>
        <v>-0.142956380711023</v>
      </c>
      <c r="AG466" s="145" t="n">
        <f aca="false">IF(ISNUMBER(AD466),U466*AB466,"")</f>
        <v>93.7288184120706</v>
      </c>
      <c r="AH466" s="146" t="n">
        <f aca="false">IF(ISNUMBER(AC466),AC466*U466,U466)</f>
        <v>5.86868201752297</v>
      </c>
      <c r="AI466" s="145" t="n">
        <f aca="false">AH466-AH462</f>
        <v>-6.86190627412911</v>
      </c>
      <c r="AJ466" s="103" t="s">
        <v>389</v>
      </c>
      <c r="AK466" s="136"/>
      <c r="AL466" s="102"/>
      <c r="AM466" s="102"/>
      <c r="AN466" s="147" t="s">
        <v>571</v>
      </c>
      <c r="AO466" s="145" t="n">
        <f aca="false">SUMIF($AN$5:$AN$1444,$AN466,AG$5:AG$1444)</f>
        <v>187.825811644313</v>
      </c>
      <c r="AP466" s="145" t="n">
        <f aca="false">SUMIF($AN$5:$AN$1444,$AN466,AH$5:AH$1444)</f>
        <v>30.4091077276388</v>
      </c>
      <c r="AQ466" s="145" t="n">
        <f aca="false">SUMIF($AN$5:$AN$1444,$AN466,AI$5:AI$1444)</f>
        <v>-6.01819571135546</v>
      </c>
    </row>
    <row r="467" customFormat="false" ht="15" hidden="false" customHeight="false" outlineLevel="0" collapsed="false">
      <c r="A467" s="115" t="s">
        <v>318</v>
      </c>
      <c r="B467" s="0" t="s">
        <v>319</v>
      </c>
      <c r="C467" s="92" t="n">
        <f aca="false">C466</f>
        <v>4</v>
      </c>
      <c r="D467" s="90" t="n">
        <f aca="false">D466</f>
        <v>1</v>
      </c>
      <c r="E467" s="92" t="str">
        <f aca="false">E419</f>
        <v>PJ</v>
      </c>
      <c r="F467" s="92" t="n">
        <f aca="false">F419</f>
        <v>3</v>
      </c>
      <c r="G467" s="130" t="s">
        <v>333</v>
      </c>
      <c r="H467" s="130" t="s">
        <v>334</v>
      </c>
      <c r="I467" s="148" t="s">
        <v>335</v>
      </c>
      <c r="J467" s="131" t="n">
        <v>41857</v>
      </c>
      <c r="K467" s="108" t="s">
        <v>540</v>
      </c>
      <c r="L467" s="131" t="n">
        <v>41859</v>
      </c>
      <c r="M467" s="108" t="s">
        <v>541</v>
      </c>
      <c r="N467" s="134" t="n">
        <v>44.75</v>
      </c>
      <c r="O467" s="134" t="n">
        <v>40</v>
      </c>
      <c r="P467" s="135" t="n">
        <v>0.04875</v>
      </c>
      <c r="Q467" s="134" t="n">
        <v>476.619961538462</v>
      </c>
      <c r="R467" s="134" t="n">
        <v>27665.7661523077</v>
      </c>
      <c r="S467" s="136" t="n">
        <f aca="false">R467-Q467</f>
        <v>27189.1461907692</v>
      </c>
      <c r="T467" s="137" t="n">
        <f aca="false">((S467/1000000)*(0.473-P467))*0.8/(0.08206*296)*1000000/(O467*N467)*12</f>
        <v>2.54690296614417</v>
      </c>
      <c r="U467" s="138" t="n">
        <f aca="false">IF(N467&lt;=48,T467* 48,T467* 72)</f>
        <v>122.25134237492</v>
      </c>
      <c r="V467" s="139" t="n">
        <v>1109.56672460678</v>
      </c>
      <c r="W467" s="150" t="n">
        <f aca="false">W419</f>
        <v>-18.8575504316435</v>
      </c>
      <c r="X467" s="141" t="n">
        <v>1159</v>
      </c>
      <c r="Y467" s="142" t="n">
        <f aca="false">((V467/1000+1)*0.0112372)/((V467/1000+1)*0.0112372+1)</f>
        <v>0.0231566796748678</v>
      </c>
      <c r="Z467" s="142" t="n">
        <f aca="false">((W467/1000+1)*0.0112372)/((W467/1000+1)*0.0112372+1)</f>
        <v>0.0109050624157837</v>
      </c>
      <c r="AA467" s="142" t="n">
        <f aca="false">IF(ISNUMBER(X467),((X467/1000+1)*0.0112372)/((X467/1000+1)*0.0112372+1),"")</f>
        <v>0.0236864549961338</v>
      </c>
      <c r="AB467" s="143" t="n">
        <f aca="false">IF(ISNUMBER(AA467),(Y467-Y463)/(AA467-Y463),"")</f>
        <v>0.95847056205933</v>
      </c>
      <c r="AC467" s="143" t="n">
        <f aca="false">IF(ISNUMBER(AB467),1-AB467,"")</f>
        <v>0.04152943794067</v>
      </c>
      <c r="AD467" s="144" t="n">
        <f aca="false">IF(ISNUMBER(AB467),AB467*T467,"")</f>
        <v>2.44113151747078</v>
      </c>
      <c r="AE467" s="144" t="n">
        <f aca="false">IF(ISNUMBER(AC467),AC467*T467,T467)</f>
        <v>0.105771448673393</v>
      </c>
      <c r="AF467" s="149" t="n">
        <f aca="false">IF(ISNUMBER(AD467),AE467-AE463,"")</f>
        <v>-0.110447314317525</v>
      </c>
      <c r="AG467" s="145" t="n">
        <f aca="false">IF(ISNUMBER(AD467),U467*AB467,"")</f>
        <v>117.174312838598</v>
      </c>
      <c r="AH467" s="146" t="n">
        <f aca="false">IF(ISNUMBER(AC467),AC467*U467,U467)</f>
        <v>5.07702953632286</v>
      </c>
      <c r="AI467" s="145" t="n">
        <f aca="false">AH467-AH463</f>
        <v>-5.3014710872412</v>
      </c>
      <c r="AJ467" s="103" t="s">
        <v>391</v>
      </c>
      <c r="AK467" s="136"/>
      <c r="AL467" s="102"/>
      <c r="AM467" s="102"/>
      <c r="AN467" s="147" t="s">
        <v>572</v>
      </c>
      <c r="AO467" s="145" t="n">
        <f aca="false">SUMIF($AN$5:$AN$1444,$AN467,AG$5:AG$1444)</f>
        <v>172.852012756542</v>
      </c>
      <c r="AP467" s="145" t="n">
        <f aca="false">SUMIF($AN$5:$AN$1444,$AN467,AH$5:AH$1444)</f>
        <v>25.9522559874416</v>
      </c>
      <c r="AQ467" s="145" t="n">
        <f aca="false">SUMIF($AN$5:$AN$1444,$AN467,AI$5:AI$1444)</f>
        <v>-5.4643398367062</v>
      </c>
    </row>
    <row r="468" customFormat="false" ht="15" hidden="false" customHeight="false" outlineLevel="0" collapsed="false">
      <c r="A468" s="115" t="s">
        <v>318</v>
      </c>
      <c r="B468" s="0" t="s">
        <v>319</v>
      </c>
      <c r="C468" s="92" t="n">
        <f aca="false">C467</f>
        <v>4</v>
      </c>
      <c r="D468" s="90" t="n">
        <f aca="false">D467</f>
        <v>1</v>
      </c>
      <c r="E468" s="92" t="str">
        <f aca="false">E420</f>
        <v>PJ</v>
      </c>
      <c r="F468" s="92" t="n">
        <f aca="false">F420</f>
        <v>4</v>
      </c>
      <c r="G468" s="130" t="s">
        <v>333</v>
      </c>
      <c r="H468" s="130" t="s">
        <v>334</v>
      </c>
      <c r="I468" s="148" t="s">
        <v>335</v>
      </c>
      <c r="J468" s="131" t="n">
        <v>41857</v>
      </c>
      <c r="K468" s="108" t="s">
        <v>540</v>
      </c>
      <c r="L468" s="131" t="n">
        <v>41859</v>
      </c>
      <c r="M468" s="108" t="s">
        <v>541</v>
      </c>
      <c r="N468" s="134" t="n">
        <v>44.75</v>
      </c>
      <c r="O468" s="134" t="n">
        <v>40</v>
      </c>
      <c r="P468" s="135" t="n">
        <v>0.04875</v>
      </c>
      <c r="Q468" s="134" t="n">
        <v>476.619961538462</v>
      </c>
      <c r="R468" s="134" t="n">
        <v>26973.4073523077</v>
      </c>
      <c r="S468" s="136" t="n">
        <f aca="false">R468-Q468</f>
        <v>26496.7873907692</v>
      </c>
      <c r="T468" s="137" t="n">
        <f aca="false">((S468/1000000)*(0.473-P468))*0.8/(0.08206*296)*1000000/(O468*N468)*12</f>
        <v>2.48204728185812</v>
      </c>
      <c r="U468" s="138" t="n">
        <f aca="false">IF(N468&lt;=48,T468* 48,T468* 72)</f>
        <v>119.13826952919</v>
      </c>
      <c r="V468" s="139" t="n">
        <v>1096.66201055563</v>
      </c>
      <c r="W468" s="150" t="n">
        <f aca="false">W420</f>
        <v>-18.8575504316435</v>
      </c>
      <c r="X468" s="141" t="n">
        <v>1159</v>
      </c>
      <c r="Y468" s="142" t="n">
        <f aca="false">((V468/1000+1)*0.0112372)/((V468/1000+1)*0.0112372+1)</f>
        <v>0.0230182854897807</v>
      </c>
      <c r="Z468" s="142" t="n">
        <f aca="false">((W468/1000+1)*0.0112372)/((W468/1000+1)*0.0112372+1)</f>
        <v>0.0109050624157837</v>
      </c>
      <c r="AA468" s="142" t="n">
        <f aca="false">IF(ISNUMBER(X468),((X468/1000+1)*0.0112372)/((X468/1000+1)*0.0112372+1),"")</f>
        <v>0.0236864549961338</v>
      </c>
      <c r="AB468" s="143" t="n">
        <f aca="false">IF(ISNUMBER(AA468),(Y468-Y464)/(AA468-Y464),"")</f>
        <v>0.947583237017758</v>
      </c>
      <c r="AC468" s="143" t="n">
        <f aca="false">IF(ISNUMBER(AB468),1-AB468,"")</f>
        <v>0.0524167629822419</v>
      </c>
      <c r="AD468" s="144" t="n">
        <f aca="false">IF(ISNUMBER(AB468),AB468*T468,"")</f>
        <v>2.35194639777424</v>
      </c>
      <c r="AE468" s="144" t="n">
        <f aca="false">IF(ISNUMBER(AC468),AC468*T468,T468)</f>
        <v>0.130100884083874</v>
      </c>
      <c r="AF468" s="149" t="n">
        <f aca="false">IF(ISNUMBER(AD468),AE468-AE464,"")</f>
        <v>-0.0770289117202274</v>
      </c>
      <c r="AG468" s="145" t="n">
        <f aca="false">IF(ISNUMBER(AD468),U468*AB468,"")</f>
        <v>112.893427093164</v>
      </c>
      <c r="AH468" s="146" t="n">
        <f aca="false">IF(ISNUMBER(AC468),AC468*U468,U468)</f>
        <v>6.24484243602598</v>
      </c>
      <c r="AI468" s="145" t="n">
        <f aca="false">AH468-AH464</f>
        <v>-3.69738776257092</v>
      </c>
      <c r="AJ468" s="103" t="s">
        <v>393</v>
      </c>
      <c r="AK468" s="136"/>
      <c r="AL468" s="102"/>
      <c r="AM468" s="102"/>
      <c r="AN468" s="147" t="s">
        <v>573</v>
      </c>
      <c r="AO468" s="145" t="n">
        <f aca="false">SUMIF($AN$5:$AN$1444,$AN468,AG$5:AG$1444)</f>
        <v>193.754036668983</v>
      </c>
      <c r="AP468" s="145" t="n">
        <f aca="false">SUMIF($AN$5:$AN$1444,$AN468,AH$5:AH$1444)</f>
        <v>27.4855226528719</v>
      </c>
      <c r="AQ468" s="145" t="n">
        <f aca="false">SUMIF($AN$5:$AN$1444,$AN468,AI$5:AI$1444)</f>
        <v>-0.982790609852729</v>
      </c>
    </row>
    <row r="469" customFormat="false" ht="15" hidden="false" customHeight="false" outlineLevel="0" collapsed="false">
      <c r="A469" s="115" t="s">
        <v>318</v>
      </c>
      <c r="B469" s="0" t="s">
        <v>319</v>
      </c>
      <c r="C469" s="92" t="n">
        <f aca="false">C468</f>
        <v>4</v>
      </c>
      <c r="D469" s="90" t="n">
        <f aca="false">D468</f>
        <v>1</v>
      </c>
      <c r="E469" s="92" t="str">
        <f aca="false">E421</f>
        <v>PJ</v>
      </c>
      <c r="F469" s="92" t="n">
        <f aca="false">F421</f>
        <v>1</v>
      </c>
      <c r="G469" s="130" t="s">
        <v>344</v>
      </c>
      <c r="H469" s="130" t="s">
        <v>334</v>
      </c>
      <c r="I469" s="130" t="n">
        <v>10</v>
      </c>
      <c r="J469" s="131" t="n">
        <v>41857</v>
      </c>
      <c r="K469" s="108" t="s">
        <v>540</v>
      </c>
      <c r="L469" s="131" t="n">
        <v>41859</v>
      </c>
      <c r="M469" s="108" t="s">
        <v>541</v>
      </c>
      <c r="N469" s="134" t="n">
        <v>44.75</v>
      </c>
      <c r="O469" s="134" t="n">
        <v>40</v>
      </c>
      <c r="P469" s="135" t="n">
        <v>0.04875</v>
      </c>
      <c r="Q469" s="134" t="n">
        <v>476.619961538462</v>
      </c>
      <c r="R469" s="134" t="n">
        <v>27750.2001523077</v>
      </c>
      <c r="S469" s="136" t="n">
        <f aca="false">R469-Q469</f>
        <v>27273.5801907692</v>
      </c>
      <c r="T469" s="137" t="n">
        <f aca="false">((S469/1000000)*(0.473-P469))*0.8/(0.08206*296)*1000000/(O469*N469)*12</f>
        <v>2.55481219593516</v>
      </c>
      <c r="U469" s="138" t="n">
        <f aca="false">IF(N469&lt;=48,T469* 48,T469* 72)</f>
        <v>122.630985404888</v>
      </c>
      <c r="V469" s="139" t="n">
        <v>1133.66083682724</v>
      </c>
      <c r="W469" s="150" t="n">
        <f aca="false">W421</f>
        <v>-18.8575504316435</v>
      </c>
      <c r="X469" s="141" t="n">
        <v>1159</v>
      </c>
      <c r="Y469" s="142" t="n">
        <f aca="false">((V469/1000+1)*0.0112372)/((V469/1000+1)*0.0112372+1)</f>
        <v>0.0234149675468985</v>
      </c>
      <c r="Z469" s="142" t="n">
        <f aca="false">((W469/1000+1)*0.0112372)/((W469/1000+1)*0.0112372+1)</f>
        <v>0.0109050624157837</v>
      </c>
      <c r="AA469" s="142" t="n">
        <f aca="false">IF(ISNUMBER(X469),((X469/1000+1)*0.0112372)/((X469/1000+1)*0.0112372+1),"")</f>
        <v>0.0236864549961338</v>
      </c>
      <c r="AB469" s="143" t="n">
        <f aca="false">IF(ISNUMBER(AA469),(Y469-Y461)/(AA469-Y461),"")</f>
        <v>0.978832475762456</v>
      </c>
      <c r="AC469" s="143" t="n">
        <f aca="false">IF(ISNUMBER(AB469),1-AB469,"")</f>
        <v>0.021167524237544</v>
      </c>
      <c r="AD469" s="144" t="n">
        <f aca="false">IF(ISNUMBER(AB469),AB469*T469,"")</f>
        <v>2.50073314685533</v>
      </c>
      <c r="AE469" s="144" t="n">
        <f aca="false">IF(ISNUMBER(AC469),AC469*T469,T469)</f>
        <v>0.0540790490798304</v>
      </c>
      <c r="AF469" s="149" t="n">
        <f aca="false">IF(ISNUMBER(AD469),AE469-AE461,"")</f>
        <v>-0.22317283392278</v>
      </c>
      <c r="AG469" s="145" t="n">
        <f aca="false">IF(ISNUMBER(AD469),U469*AB469,"")</f>
        <v>120.035191049056</v>
      </c>
      <c r="AH469" s="146" t="n">
        <f aca="false">IF(ISNUMBER(AC469),AC469*U469,U469)</f>
        <v>2.59579435583186</v>
      </c>
      <c r="AI469" s="145" t="n">
        <f aca="false">AH469-AH461</f>
        <v>-10.7122960282934</v>
      </c>
      <c r="AJ469" s="103" t="s">
        <v>395</v>
      </c>
      <c r="AK469" s="136"/>
      <c r="AL469" s="102"/>
      <c r="AM469" s="102"/>
      <c r="AN469" s="147" t="s">
        <v>574</v>
      </c>
      <c r="AO469" s="145" t="n">
        <f aca="false">SUMIF($AN$5:$AN$1444,$AN469,AG$5:AG$1444)</f>
        <v>181.637071744858</v>
      </c>
      <c r="AP469" s="145" t="n">
        <f aca="false">SUMIF($AN$5:$AN$1444,$AN469,AH$5:AH$1444)</f>
        <v>16.6459343409766</v>
      </c>
      <c r="AQ469" s="145" t="n">
        <f aca="false">SUMIF($AN$5:$AN$1444,$AN469,AI$5:AI$1444)</f>
        <v>-17.2404698516154</v>
      </c>
    </row>
    <row r="470" customFormat="false" ht="15" hidden="false" customHeight="false" outlineLevel="0" collapsed="false">
      <c r="A470" s="115" t="s">
        <v>318</v>
      </c>
      <c r="B470" s="0" t="s">
        <v>319</v>
      </c>
      <c r="C470" s="92" t="n">
        <f aca="false">C469</f>
        <v>4</v>
      </c>
      <c r="D470" s="90" t="n">
        <f aca="false">D469</f>
        <v>1</v>
      </c>
      <c r="E470" s="92" t="str">
        <f aca="false">E422</f>
        <v>PJ</v>
      </c>
      <c r="F470" s="92" t="n">
        <f aca="false">F422</f>
        <v>2</v>
      </c>
      <c r="G470" s="130" t="s">
        <v>344</v>
      </c>
      <c r="H470" s="130" t="s">
        <v>334</v>
      </c>
      <c r="I470" s="130" t="n">
        <v>10</v>
      </c>
      <c r="J470" s="131" t="n">
        <v>41857</v>
      </c>
      <c r="K470" s="108" t="s">
        <v>540</v>
      </c>
      <c r="L470" s="131" t="n">
        <v>41859</v>
      </c>
      <c r="M470" s="108" t="s">
        <v>541</v>
      </c>
      <c r="N470" s="134" t="n">
        <v>44.75</v>
      </c>
      <c r="O470" s="134" t="n">
        <v>40</v>
      </c>
      <c r="P470" s="135" t="n">
        <v>0.04875</v>
      </c>
      <c r="Q470" s="134" t="n">
        <v>476.619961538462</v>
      </c>
      <c r="R470" s="134" t="n">
        <v>26992.7065523077</v>
      </c>
      <c r="S470" s="136" t="n">
        <f aca="false">R470-Q470</f>
        <v>26516.0865907692</v>
      </c>
      <c r="T470" s="137" t="n">
        <f aca="false">((S470/1000000)*(0.473-P470))*0.8/(0.08206*296)*1000000/(O470*N470)*12</f>
        <v>2.48385510581034</v>
      </c>
      <c r="U470" s="138" t="n">
        <f aca="false">IF(N470&lt;=48,T470* 48,T470* 72)</f>
        <v>119.225045078896</v>
      </c>
      <c r="V470" s="139" t="n">
        <v>1116.99301458809</v>
      </c>
      <c r="W470" s="150" t="n">
        <f aca="false">W422</f>
        <v>-18.8575504316435</v>
      </c>
      <c r="X470" s="141" t="n">
        <v>1159</v>
      </c>
      <c r="Y470" s="142" t="n">
        <f aca="false">((V470/1000+1)*0.0112372)/((V470/1000+1)*0.0112372+1)</f>
        <v>0.0232363037562275</v>
      </c>
      <c r="Z470" s="142" t="n">
        <f aca="false">((W470/1000+1)*0.0112372)/((W470/1000+1)*0.0112372+1)</f>
        <v>0.0109050624157837</v>
      </c>
      <c r="AA470" s="142" t="n">
        <f aca="false">IF(ISNUMBER(X470),((X470/1000+1)*0.0112372)/((X470/1000+1)*0.0112372+1),"")</f>
        <v>0.0236864549961338</v>
      </c>
      <c r="AB470" s="143" t="n">
        <f aca="false">IF(ISNUMBER(AA470),(Y470-Y462)/(AA470-Y462),"")</f>
        <v>0.964722628767028</v>
      </c>
      <c r="AC470" s="143" t="n">
        <f aca="false">IF(ISNUMBER(AB470),1-AB470,"")</f>
        <v>0.0352773712329718</v>
      </c>
      <c r="AD470" s="144" t="n">
        <f aca="false">IF(ISNUMBER(AB470),AB470*T470,"")</f>
        <v>2.39623122715376</v>
      </c>
      <c r="AE470" s="144" t="n">
        <f aca="false">IF(ISNUMBER(AC470),AC470*T470,T470)</f>
        <v>0.0876238786565838</v>
      </c>
      <c r="AF470" s="149" t="n">
        <f aca="false">IF(ISNUMBER(AD470),AE470-AE462,"")</f>
        <v>-0.177596710752835</v>
      </c>
      <c r="AG470" s="145" t="n">
        <f aca="false">IF(ISNUMBER(AD470),U470*AB470,"")</f>
        <v>115.01909890338</v>
      </c>
      <c r="AH470" s="146" t="n">
        <f aca="false">IF(ISNUMBER(AC470),AC470*U470,U470)</f>
        <v>4.20594617551603</v>
      </c>
      <c r="AI470" s="145" t="n">
        <f aca="false">AH470-AH462</f>
        <v>-8.52464211613606</v>
      </c>
      <c r="AJ470" s="103" t="s">
        <v>397</v>
      </c>
      <c r="AK470" s="136"/>
      <c r="AL470" s="102"/>
      <c r="AM470" s="102"/>
      <c r="AN470" s="147" t="s">
        <v>575</v>
      </c>
      <c r="AO470" s="145" t="n">
        <f aca="false">SUMIF($AN$5:$AN$1444,$AN470,AG$5:AG$1444)</f>
        <v>168.256847964243</v>
      </c>
      <c r="AP470" s="145" t="n">
        <f aca="false">SUMIF($AN$5:$AN$1444,$AN470,AH$5:AH$1444)</f>
        <v>19.745936658201</v>
      </c>
      <c r="AQ470" s="145" t="n">
        <f aca="false">SUMIF($AN$5:$AN$1444,$AN470,AI$5:AI$1444)</f>
        <v>-16.6813667807933</v>
      </c>
    </row>
    <row r="471" customFormat="false" ht="15" hidden="false" customHeight="false" outlineLevel="0" collapsed="false">
      <c r="A471" s="115" t="s">
        <v>318</v>
      </c>
      <c r="B471" s="0" t="s">
        <v>319</v>
      </c>
      <c r="C471" s="92" t="n">
        <f aca="false">C470</f>
        <v>4</v>
      </c>
      <c r="D471" s="90" t="n">
        <f aca="false">D470</f>
        <v>1</v>
      </c>
      <c r="E471" s="92" t="str">
        <f aca="false">E423</f>
        <v>PJ</v>
      </c>
      <c r="F471" s="92" t="n">
        <f aca="false">F423</f>
        <v>3</v>
      </c>
      <c r="G471" s="130" t="s">
        <v>344</v>
      </c>
      <c r="H471" s="130" t="s">
        <v>334</v>
      </c>
      <c r="I471" s="130" t="n">
        <v>10</v>
      </c>
      <c r="J471" s="131" t="n">
        <v>41857</v>
      </c>
      <c r="K471" s="108" t="s">
        <v>540</v>
      </c>
      <c r="L471" s="131" t="n">
        <v>41859</v>
      </c>
      <c r="M471" s="108" t="s">
        <v>541</v>
      </c>
      <c r="N471" s="134" t="n">
        <v>44.75</v>
      </c>
      <c r="O471" s="134" t="n">
        <v>40</v>
      </c>
      <c r="P471" s="135" t="n">
        <v>0.04875</v>
      </c>
      <c r="Q471" s="134" t="n">
        <v>476.619961538462</v>
      </c>
      <c r="R471" s="134" t="n">
        <v>30244.6217523077</v>
      </c>
      <c r="S471" s="136" t="n">
        <f aca="false">R471-Q471</f>
        <v>29768.0017907692</v>
      </c>
      <c r="T471" s="137" t="n">
        <f aca="false">((S471/1000000)*(0.473-P471))*0.8/(0.08206*296)*1000000/(O471*N471)*12</f>
        <v>2.78847344176019</v>
      </c>
      <c r="U471" s="138" t="n">
        <f aca="false">IF(N471&lt;=48,T471* 48,T471* 72)</f>
        <v>133.846725204489</v>
      </c>
      <c r="V471" s="139" t="n">
        <v>1111.25394746951</v>
      </c>
      <c r="W471" s="150" t="n">
        <f aca="false">W423</f>
        <v>-18.8575504316435</v>
      </c>
      <c r="X471" s="141" t="n">
        <v>1159</v>
      </c>
      <c r="Y471" s="142" t="n">
        <f aca="false">((V471/1000+1)*0.0112372)/((V471/1000+1)*0.0112372+1)</f>
        <v>0.0231747710817486</v>
      </c>
      <c r="Z471" s="142" t="n">
        <f aca="false">((W471/1000+1)*0.0112372)/((W471/1000+1)*0.0112372+1)</f>
        <v>0.0109050624157837</v>
      </c>
      <c r="AA471" s="142" t="n">
        <f aca="false">IF(ISNUMBER(X471),((X471/1000+1)*0.0112372)/((X471/1000+1)*0.0112372+1),"")</f>
        <v>0.0236864549961338</v>
      </c>
      <c r="AB471" s="143" t="n">
        <f aca="false">IF(ISNUMBER(AA471),(Y471-Y463)/(AA471-Y463),"")</f>
        <v>0.959888759414234</v>
      </c>
      <c r="AC471" s="143" t="n">
        <f aca="false">IF(ISNUMBER(AB471),1-AB471,"")</f>
        <v>0.0401112405857655</v>
      </c>
      <c r="AD471" s="144" t="n">
        <f aca="false">IF(ISNUMBER(AB471),AB471*T471,"")</f>
        <v>2.67662431267073</v>
      </c>
      <c r="AE471" s="144" t="n">
        <f aca="false">IF(ISNUMBER(AC471),AC471*T471,T471)</f>
        <v>0.111849129089461</v>
      </c>
      <c r="AF471" s="149" t="n">
        <f aca="false">IF(ISNUMBER(AD471),AE471-AE463,"")</f>
        <v>-0.104369633901457</v>
      </c>
      <c r="AG471" s="145" t="n">
        <f aca="false">IF(ISNUMBER(AD471),U471*AB471,"")</f>
        <v>128.477967008195</v>
      </c>
      <c r="AH471" s="146" t="n">
        <f aca="false">IF(ISNUMBER(AC471),AC471*U471,U471)</f>
        <v>5.36875819629411</v>
      </c>
      <c r="AI471" s="145" t="n">
        <f aca="false">AH471-AH463</f>
        <v>-5.00974242726996</v>
      </c>
      <c r="AJ471" s="103" t="s">
        <v>399</v>
      </c>
      <c r="AK471" s="136"/>
      <c r="AL471" s="102"/>
      <c r="AM471" s="102"/>
      <c r="AN471" s="147" t="s">
        <v>576</v>
      </c>
      <c r="AO471" s="145" t="n">
        <f aca="false">SUMIF($AN$5:$AN$1444,$AN471,AG$5:AG$1444)</f>
        <v>183.775864046076</v>
      </c>
      <c r="AP471" s="145" t="n">
        <f aca="false">SUMIF($AN$5:$AN$1444,$AN471,AH$5:AH$1444)</f>
        <v>21.064028464767</v>
      </c>
      <c r="AQ471" s="145" t="n">
        <f aca="false">SUMIF($AN$5:$AN$1444,$AN471,AI$5:AI$1444)</f>
        <v>-10.3525673593808</v>
      </c>
    </row>
    <row r="472" customFormat="false" ht="15" hidden="false" customHeight="false" outlineLevel="0" collapsed="false">
      <c r="A472" s="115" t="s">
        <v>318</v>
      </c>
      <c r="B472" s="0" t="s">
        <v>319</v>
      </c>
      <c r="C472" s="92" t="n">
        <f aca="false">C471</f>
        <v>4</v>
      </c>
      <c r="D472" s="90" t="n">
        <f aca="false">D471</f>
        <v>1</v>
      </c>
      <c r="E472" s="92" t="str">
        <f aca="false">E424</f>
        <v>PJ</v>
      </c>
      <c r="F472" s="92" t="n">
        <f aca="false">F424</f>
        <v>4</v>
      </c>
      <c r="G472" s="130" t="s">
        <v>344</v>
      </c>
      <c r="H472" s="130" t="s">
        <v>334</v>
      </c>
      <c r="I472" s="130" t="n">
        <v>10</v>
      </c>
      <c r="J472" s="131" t="n">
        <v>41857</v>
      </c>
      <c r="K472" s="108" t="s">
        <v>540</v>
      </c>
      <c r="L472" s="131" t="n">
        <v>41859</v>
      </c>
      <c r="M472" s="108" t="s">
        <v>541</v>
      </c>
      <c r="N472" s="134" t="n">
        <v>44.75</v>
      </c>
      <c r="O472" s="134" t="n">
        <v>40</v>
      </c>
      <c r="P472" s="135" t="n">
        <v>0.04875</v>
      </c>
      <c r="Q472" s="134" t="n">
        <v>476.619961538462</v>
      </c>
      <c r="R472" s="134" t="n">
        <v>29652.3775523077</v>
      </c>
      <c r="S472" s="136" t="n">
        <f aca="false">R472-Q472</f>
        <v>29175.7575907692</v>
      </c>
      <c r="T472" s="137" t="n">
        <f aca="false">((S472/1000000)*(0.473-P472))*0.8/(0.08206*296)*1000000/(O472*N472)*12</f>
        <v>2.7329958442263</v>
      </c>
      <c r="U472" s="138" t="n">
        <f aca="false">IF(N472&lt;=48,T472* 48,T472* 72)</f>
        <v>131.183800522862</v>
      </c>
      <c r="V472" s="139" t="n">
        <v>1116.68736192267</v>
      </c>
      <c r="W472" s="150" t="n">
        <f aca="false">W424</f>
        <v>-18.8575504316435</v>
      </c>
      <c r="X472" s="141" t="n">
        <v>1159</v>
      </c>
      <c r="Y472" s="142" t="n">
        <f aca="false">((V472/1000+1)*0.0112372)/((V472/1000+1)*0.0112372+1)</f>
        <v>0.0232330268291712</v>
      </c>
      <c r="Z472" s="142" t="n">
        <f aca="false">((W472/1000+1)*0.0112372)/((W472/1000+1)*0.0112372+1)</f>
        <v>0.0109050624157837</v>
      </c>
      <c r="AA472" s="142" t="n">
        <f aca="false">IF(ISNUMBER(X472),((X472/1000+1)*0.0112372)/((X472/1000+1)*0.0112372+1),"")</f>
        <v>0.0236864549961338</v>
      </c>
      <c r="AB472" s="143" t="n">
        <f aca="false">IF(ISNUMBER(AA472),(Y472-Y464)/(AA472-Y464),"")</f>
        <v>0.96442933038523</v>
      </c>
      <c r="AC472" s="143" t="n">
        <f aca="false">IF(ISNUMBER(AB472),1-AB472,"")</f>
        <v>0.0355706696147698</v>
      </c>
      <c r="AD472" s="144" t="n">
        <f aca="false">IF(ISNUMBER(AB472),AB472*T472,"")</f>
        <v>2.63578135199278</v>
      </c>
      <c r="AE472" s="144" t="n">
        <f aca="false">IF(ISNUMBER(AC472),AC472*T472,T472)</f>
        <v>0.0972144922335126</v>
      </c>
      <c r="AF472" s="149" t="n">
        <f aca="false">IF(ISNUMBER(AD472),AE472-AE464,"")</f>
        <v>-0.109915303570589</v>
      </c>
      <c r="AG472" s="145" t="n">
        <f aca="false">IF(ISNUMBER(AD472),U472*AB472,"")</f>
        <v>126.517504895654</v>
      </c>
      <c r="AH472" s="146" t="n">
        <f aca="false">IF(ISNUMBER(AC472),AC472*U472,U472)</f>
        <v>4.66629562720861</v>
      </c>
      <c r="AI472" s="145" t="n">
        <f aca="false">AH472-AH464</f>
        <v>-5.27593457138829</v>
      </c>
      <c r="AJ472" s="103" t="s">
        <v>401</v>
      </c>
      <c r="AK472" s="136"/>
      <c r="AL472" s="102"/>
      <c r="AM472" s="102"/>
      <c r="AN472" s="147" t="s">
        <v>577</v>
      </c>
      <c r="AO472" s="145" t="n">
        <f aca="false">SUMIF($AN$5:$AN$1444,$AN472,AG$5:AG$1444)</f>
        <v>180.057031973313</v>
      </c>
      <c r="AP472" s="145" t="n">
        <f aca="false">SUMIF($AN$5:$AN$1444,$AN472,AH$5:AH$1444)</f>
        <v>19.5147125818043</v>
      </c>
      <c r="AQ472" s="145" t="n">
        <f aca="false">SUMIF($AN$5:$AN$1444,$AN472,AI$5:AI$1444)</f>
        <v>-8.95360068092034</v>
      </c>
    </row>
    <row r="473" customFormat="false" ht="15" hidden="false" customHeight="false" outlineLevel="0" collapsed="false">
      <c r="A473" s="115" t="s">
        <v>318</v>
      </c>
      <c r="B473" s="0" t="s">
        <v>319</v>
      </c>
      <c r="C473" s="92" t="n">
        <f aca="false">C472</f>
        <v>4</v>
      </c>
      <c r="D473" s="90" t="n">
        <f aca="false">D472</f>
        <v>1</v>
      </c>
      <c r="E473" s="92" t="str">
        <f aca="false">E425</f>
        <v>PP</v>
      </c>
      <c r="F473" s="92" t="n">
        <f aca="false">F425</f>
        <v>1</v>
      </c>
      <c r="G473" s="130" t="s">
        <v>321</v>
      </c>
      <c r="H473" s="130" t="s">
        <v>322</v>
      </c>
      <c r="I473" s="130" t="s">
        <v>322</v>
      </c>
      <c r="J473" s="131" t="n">
        <v>41857</v>
      </c>
      <c r="K473" s="108" t="s">
        <v>540</v>
      </c>
      <c r="L473" s="131" t="n">
        <v>41859</v>
      </c>
      <c r="M473" s="108" t="s">
        <v>541</v>
      </c>
      <c r="N473" s="134" t="n">
        <v>44.75</v>
      </c>
      <c r="O473" s="134" t="n">
        <v>40</v>
      </c>
      <c r="P473" s="135" t="n">
        <v>0.0481666666666667</v>
      </c>
      <c r="Q473" s="134" t="n">
        <v>476.619961538462</v>
      </c>
      <c r="R473" s="134" t="n">
        <v>5623.90859230769</v>
      </c>
      <c r="S473" s="136" t="n">
        <f aca="false">R473-Q473</f>
        <v>5147.28863076923</v>
      </c>
      <c r="T473" s="137" t="n">
        <f aca="false">((S473/1000000)*(0.473-P473))*0.8/(0.08206*296)*1000000/(O473*N473)*12</f>
        <v>0.48282759704007</v>
      </c>
      <c r="U473" s="138" t="n">
        <f aca="false">IF(N473&lt;=48,T473* 48,T473* 72)</f>
        <v>23.1757246579234</v>
      </c>
      <c r="V473" s="139" t="n">
        <v>-20.8936232878051</v>
      </c>
      <c r="W473" s="150" t="n">
        <f aca="false">W425</f>
        <v>-20.5015371074412</v>
      </c>
      <c r="X473" s="141" t="s">
        <v>106</v>
      </c>
      <c r="Y473" s="142" t="n">
        <f aca="false">((V473/1000+1)*0.0112372)/((V473/1000+1)*0.0112372+1)</f>
        <v>0.0108826784408357</v>
      </c>
      <c r="Z473" s="142" t="n">
        <f aca="false">((W473/1000+1)*0.0112372)/((W473/1000+1)*0.0112372+1)</f>
        <v>0.0108869889975928</v>
      </c>
      <c r="AA473" s="142" t="str">
        <f aca="false">IF(ISNUMBER(X473),((X473/1000+1)*0.0112372)/((X473/1000+1)*0.0112372+1),"")</f>
        <v/>
      </c>
      <c r="AB473" s="143" t="str">
        <f aca="false">IF(ISNUMBER(AA473),(Y473-Z473)/(AA473-Z473),"")</f>
        <v/>
      </c>
      <c r="AC473" s="143" t="str">
        <f aca="false">IF(ISNUMBER(AB473),1-AB473,"")</f>
        <v/>
      </c>
      <c r="AD473" s="144" t="str">
        <f aca="false">IF(ISNUMBER(AB473),AB473*T473,"")</f>
        <v/>
      </c>
      <c r="AE473" s="144" t="n">
        <f aca="false">IF(ISNUMBER(AC473),AC473*T473,T473)</f>
        <v>0.48282759704007</v>
      </c>
      <c r="AF473" s="102"/>
      <c r="AG473" s="145" t="str">
        <f aca="false">IF(ISNUMBER(AD473),U473*AB473,"")</f>
        <v/>
      </c>
      <c r="AH473" s="146" t="n">
        <f aca="false">IF(ISNUMBER(AC473),AC473*U473,U473)</f>
        <v>23.1757246579234</v>
      </c>
      <c r="AI473" s="102"/>
      <c r="AJ473" s="103" t="s">
        <v>404</v>
      </c>
      <c r="AK473" s="136"/>
      <c r="AL473" s="102"/>
      <c r="AM473" s="102"/>
      <c r="AN473" s="147" t="s">
        <v>578</v>
      </c>
      <c r="AO473" s="145" t="n">
        <f aca="false">SUMIF($AN$5:$AN$1444,$AN473,AG$5:AG$1444)</f>
        <v>0</v>
      </c>
      <c r="AP473" s="145" t="n">
        <f aca="false">SUMIF($AN$5:$AN$1444,$AN473,AH$5:AH$1444)</f>
        <v>61.3786362347133</v>
      </c>
      <c r="AQ473" s="145" t="n">
        <f aca="false">SUMIF($AN$5:$AN$1444,$AN473,AI$5:AI$1444)</f>
        <v>0</v>
      </c>
    </row>
    <row r="474" customFormat="false" ht="15" hidden="false" customHeight="false" outlineLevel="0" collapsed="false">
      <c r="A474" s="115" t="s">
        <v>318</v>
      </c>
      <c r="B474" s="0" t="s">
        <v>319</v>
      </c>
      <c r="C474" s="92" t="n">
        <f aca="false">C473</f>
        <v>4</v>
      </c>
      <c r="D474" s="90" t="n">
        <f aca="false">D473</f>
        <v>1</v>
      </c>
      <c r="E474" s="92" t="str">
        <f aca="false">E426</f>
        <v>PP</v>
      </c>
      <c r="F474" s="92" t="n">
        <f aca="false">F426</f>
        <v>2</v>
      </c>
      <c r="G474" s="130" t="s">
        <v>321</v>
      </c>
      <c r="H474" s="130" t="s">
        <v>322</v>
      </c>
      <c r="I474" s="130" t="s">
        <v>322</v>
      </c>
      <c r="J474" s="131" t="n">
        <v>41857</v>
      </c>
      <c r="K474" s="108" t="s">
        <v>540</v>
      </c>
      <c r="L474" s="131" t="n">
        <v>41859</v>
      </c>
      <c r="M474" s="108" t="s">
        <v>541</v>
      </c>
      <c r="N474" s="134" t="n">
        <v>44.75</v>
      </c>
      <c r="O474" s="134" t="n">
        <v>40</v>
      </c>
      <c r="P474" s="135" t="n">
        <v>0.0481666666666667</v>
      </c>
      <c r="Q474" s="134" t="n">
        <v>476.619961538462</v>
      </c>
      <c r="R474" s="134" t="n">
        <v>4586.57659230769</v>
      </c>
      <c r="S474" s="136" t="n">
        <f aca="false">R474-Q474</f>
        <v>4109.95663076923</v>
      </c>
      <c r="T474" s="137" t="n">
        <f aca="false">((S474/1000000)*(0.473-P474))*0.8/(0.08206*296)*1000000/(O474*N474)*12</f>
        <v>0.385523452504868</v>
      </c>
      <c r="U474" s="138" t="n">
        <f aca="false">IF(N474&lt;=48,T474* 48,T474* 72)</f>
        <v>18.5051257202337</v>
      </c>
      <c r="V474" s="139" t="n">
        <v>-19.8476446211953</v>
      </c>
      <c r="W474" s="150" t="n">
        <f aca="false">W426</f>
        <v>-20.5015371074412</v>
      </c>
      <c r="X474" s="141" t="s">
        <v>106</v>
      </c>
      <c r="Y474" s="142" t="n">
        <f aca="false">((V474/1000+1)*0.0112372)/((V474/1000+1)*0.0112372+1)</f>
        <v>0.010894177743453</v>
      </c>
      <c r="Z474" s="142" t="n">
        <f aca="false">((W474/1000+1)*0.0112372)/((W474/1000+1)*0.0112372+1)</f>
        <v>0.0108869889975928</v>
      </c>
      <c r="AA474" s="142" t="str">
        <f aca="false">IF(ISNUMBER(X474),((X474/1000+1)*0.0112372)/((X474/1000+1)*0.0112372+1),"")</f>
        <v/>
      </c>
      <c r="AB474" s="143" t="str">
        <f aca="false">IF(ISNUMBER(AA474),(Y474-Z474)/(AA474-Z474),"")</f>
        <v/>
      </c>
      <c r="AC474" s="143" t="str">
        <f aca="false">IF(ISNUMBER(AB474),1-AB474,"")</f>
        <v/>
      </c>
      <c r="AD474" s="144" t="str">
        <f aca="false">IF(ISNUMBER(AB474),AB474*T474,"")</f>
        <v/>
      </c>
      <c r="AE474" s="144" t="n">
        <f aca="false">IF(ISNUMBER(AC474),AC474*T474,T474)</f>
        <v>0.385523452504868</v>
      </c>
      <c r="AF474" s="102"/>
      <c r="AG474" s="145" t="str">
        <f aca="false">IF(ISNUMBER(AD474),U474*AB474,"")</f>
        <v/>
      </c>
      <c r="AH474" s="146" t="n">
        <f aca="false">IF(ISNUMBER(AC474),AC474*U474,U474)</f>
        <v>18.5051257202337</v>
      </c>
      <c r="AI474" s="102"/>
      <c r="AJ474" s="103" t="s">
        <v>406</v>
      </c>
      <c r="AK474" s="136"/>
      <c r="AL474" s="102"/>
      <c r="AM474" s="102"/>
      <c r="AN474" s="147" t="s">
        <v>579</v>
      </c>
      <c r="AO474" s="145" t="n">
        <f aca="false">SUMIF($AN$5:$AN$1444,$AN474,AG$5:AG$1444)</f>
        <v>0</v>
      </c>
      <c r="AP474" s="145" t="n">
        <f aca="false">SUMIF($AN$5:$AN$1444,$AN474,AH$5:AH$1444)</f>
        <v>55.2995126138898</v>
      </c>
      <c r="AQ474" s="145" t="n">
        <f aca="false">SUMIF($AN$5:$AN$1444,$AN474,AI$5:AI$1444)</f>
        <v>0</v>
      </c>
    </row>
    <row r="475" customFormat="false" ht="15" hidden="false" customHeight="false" outlineLevel="0" collapsed="false">
      <c r="A475" s="115" t="s">
        <v>318</v>
      </c>
      <c r="B475" s="0" t="s">
        <v>319</v>
      </c>
      <c r="C475" s="92" t="n">
        <f aca="false">C474</f>
        <v>4</v>
      </c>
      <c r="D475" s="90" t="n">
        <f aca="false">D474</f>
        <v>1</v>
      </c>
      <c r="E475" s="92" t="str">
        <f aca="false">E427</f>
        <v>PP</v>
      </c>
      <c r="F475" s="92" t="n">
        <f aca="false">F427</f>
        <v>3</v>
      </c>
      <c r="G475" s="130" t="s">
        <v>321</v>
      </c>
      <c r="H475" s="130" t="s">
        <v>322</v>
      </c>
      <c r="I475" s="130" t="s">
        <v>322</v>
      </c>
      <c r="J475" s="131" t="n">
        <v>41857</v>
      </c>
      <c r="K475" s="108" t="s">
        <v>540</v>
      </c>
      <c r="L475" s="131" t="n">
        <v>41859</v>
      </c>
      <c r="M475" s="108" t="s">
        <v>541</v>
      </c>
      <c r="N475" s="134" t="n">
        <v>44.75</v>
      </c>
      <c r="O475" s="134" t="n">
        <v>40</v>
      </c>
      <c r="P475" s="135" t="n">
        <v>0.0481666666666667</v>
      </c>
      <c r="Q475" s="134" t="n">
        <v>476.619961538462</v>
      </c>
      <c r="R475" s="134" t="n">
        <v>4258.00771230769</v>
      </c>
      <c r="S475" s="136" t="n">
        <f aca="false">R475-Q475</f>
        <v>3781.38775076923</v>
      </c>
      <c r="T475" s="137" t="n">
        <f aca="false">((S475/1000000)*(0.473-P475))*0.8/(0.08206*296)*1000000/(O475*N475)*12</f>
        <v>0.354702930445114</v>
      </c>
      <c r="U475" s="138" t="n">
        <f aca="false">IF(N475&lt;=48,T475* 48,T475* 72)</f>
        <v>17.0257406613655</v>
      </c>
      <c r="V475" s="139" t="n">
        <v>-18.3429635943409</v>
      </c>
      <c r="W475" s="150" t="n">
        <f aca="false">W427</f>
        <v>-20.5015371074412</v>
      </c>
      <c r="X475" s="141" t="s">
        <v>106</v>
      </c>
      <c r="Y475" s="142" t="n">
        <f aca="false">((V475/1000+1)*0.0112372)/((V475/1000+1)*0.0112372+1)</f>
        <v>0.010910719468917</v>
      </c>
      <c r="Z475" s="142" t="n">
        <f aca="false">((W475/1000+1)*0.0112372)/((W475/1000+1)*0.0112372+1)</f>
        <v>0.0108869889975928</v>
      </c>
      <c r="AA475" s="142" t="str">
        <f aca="false">IF(ISNUMBER(X475),((X475/1000+1)*0.0112372)/((X475/1000+1)*0.0112372+1),"")</f>
        <v/>
      </c>
      <c r="AB475" s="143" t="str">
        <f aca="false">IF(ISNUMBER(AA475),(Y475-Z475)/(AA475-Z475),"")</f>
        <v/>
      </c>
      <c r="AC475" s="143" t="str">
        <f aca="false">IF(ISNUMBER(AB475),1-AB475,"")</f>
        <v/>
      </c>
      <c r="AD475" s="144" t="str">
        <f aca="false">IF(ISNUMBER(AB475),AB475*T475,"")</f>
        <v/>
      </c>
      <c r="AE475" s="144" t="n">
        <f aca="false">IF(ISNUMBER(AC475),AC475*T475,T475)</f>
        <v>0.354702930445114</v>
      </c>
      <c r="AF475" s="102"/>
      <c r="AG475" s="145" t="str">
        <f aca="false">IF(ISNUMBER(AD475),U475*AB475,"")</f>
        <v/>
      </c>
      <c r="AH475" s="146" t="n">
        <f aca="false">IF(ISNUMBER(AC475),AC475*U475,U475)</f>
        <v>17.0257406613655</v>
      </c>
      <c r="AI475" s="102"/>
      <c r="AJ475" s="103" t="s">
        <v>408</v>
      </c>
      <c r="AK475" s="136"/>
      <c r="AL475" s="102"/>
      <c r="AM475" s="102"/>
      <c r="AN475" s="147" t="s">
        <v>580</v>
      </c>
      <c r="AO475" s="145" t="n">
        <f aca="false">SUMIF($AN$5:$AN$1444,$AN475,AG$5:AG$1444)</f>
        <v>0</v>
      </c>
      <c r="AP475" s="145" t="n">
        <f aca="false">SUMIF($AN$5:$AN$1444,$AN475,AH$5:AH$1444)</f>
        <v>46.4732342668808</v>
      </c>
      <c r="AQ475" s="145" t="n">
        <f aca="false">SUMIF($AN$5:$AN$1444,$AN475,AI$5:AI$1444)</f>
        <v>0</v>
      </c>
    </row>
    <row r="476" customFormat="false" ht="15" hidden="false" customHeight="false" outlineLevel="0" collapsed="false">
      <c r="A476" s="115" t="s">
        <v>318</v>
      </c>
      <c r="B476" s="0" t="s">
        <v>319</v>
      </c>
      <c r="C476" s="92" t="n">
        <f aca="false">C475</f>
        <v>4</v>
      </c>
      <c r="D476" s="90" t="n">
        <f aca="false">D475</f>
        <v>1</v>
      </c>
      <c r="E476" s="92" t="str">
        <f aca="false">E428</f>
        <v>PP</v>
      </c>
      <c r="F476" s="92" t="n">
        <f aca="false">F428</f>
        <v>4</v>
      </c>
      <c r="G476" s="130" t="s">
        <v>321</v>
      </c>
      <c r="H476" s="130" t="s">
        <v>322</v>
      </c>
      <c r="I476" s="130" t="s">
        <v>322</v>
      </c>
      <c r="J476" s="131" t="n">
        <v>41857</v>
      </c>
      <c r="K476" s="108" t="s">
        <v>540</v>
      </c>
      <c r="L476" s="131" t="n">
        <v>41859</v>
      </c>
      <c r="M476" s="108" t="s">
        <v>541</v>
      </c>
      <c r="N476" s="134" t="n">
        <v>44.75</v>
      </c>
      <c r="O476" s="134" t="n">
        <v>40</v>
      </c>
      <c r="P476" s="135" t="n">
        <v>0.0481666666666667</v>
      </c>
      <c r="Q476" s="134" t="n">
        <v>476.619961538462</v>
      </c>
      <c r="R476" s="134" t="n">
        <v>4313.85477230769</v>
      </c>
      <c r="S476" s="136" t="n">
        <f aca="false">R476-Q476</f>
        <v>3837.23481076923</v>
      </c>
      <c r="T476" s="137" t="n">
        <f aca="false">((S476/1000000)*(0.473-P476))*0.8/(0.08206*296)*1000000/(O476*N476)*12</f>
        <v>0.359941514040439</v>
      </c>
      <c r="U476" s="138" t="n">
        <f aca="false">IF(N476&lt;=48,T476* 48,T476* 72)</f>
        <v>17.2771926739411</v>
      </c>
      <c r="V476" s="139" t="n">
        <v>-20.0367789902012</v>
      </c>
      <c r="W476" s="150" t="n">
        <f aca="false">W428</f>
        <v>-20.5015371074412</v>
      </c>
      <c r="X476" s="141" t="s">
        <v>106</v>
      </c>
      <c r="Y476" s="142" t="n">
        <f aca="false">((V476/1000+1)*0.0112372)/((V476/1000+1)*0.0112372+1)</f>
        <v>0.0108920984537879</v>
      </c>
      <c r="Z476" s="142" t="n">
        <f aca="false">((W476/1000+1)*0.0112372)/((W476/1000+1)*0.0112372+1)</f>
        <v>0.0108869889975928</v>
      </c>
      <c r="AA476" s="142" t="str">
        <f aca="false">IF(ISNUMBER(X476),((X476/1000+1)*0.0112372)/((X476/1000+1)*0.0112372+1),"")</f>
        <v/>
      </c>
      <c r="AB476" s="143" t="str">
        <f aca="false">IF(ISNUMBER(AA476),(Y476-Z476)/(AA476-Z476),"")</f>
        <v/>
      </c>
      <c r="AC476" s="143" t="str">
        <f aca="false">IF(ISNUMBER(AB476),1-AB476,"")</f>
        <v/>
      </c>
      <c r="AD476" s="144" t="str">
        <f aca="false">IF(ISNUMBER(AB476),AB476*T476,"")</f>
        <v/>
      </c>
      <c r="AE476" s="144" t="n">
        <f aca="false">IF(ISNUMBER(AC476),AC476*T476,T476)</f>
        <v>0.359941514040439</v>
      </c>
      <c r="AF476" s="102"/>
      <c r="AG476" s="145" t="str">
        <f aca="false">IF(ISNUMBER(AD476),U476*AB476,"")</f>
        <v/>
      </c>
      <c r="AH476" s="146" t="n">
        <f aca="false">IF(ISNUMBER(AC476),AC476*U476,U476)</f>
        <v>17.2771926739411</v>
      </c>
      <c r="AI476" s="102"/>
      <c r="AJ476" s="103" t="s">
        <v>410</v>
      </c>
      <c r="AK476" s="136"/>
      <c r="AL476" s="102"/>
      <c r="AM476" s="102"/>
      <c r="AN476" s="147" t="s">
        <v>581</v>
      </c>
      <c r="AO476" s="145" t="n">
        <f aca="false">SUMIF($AN$5:$AN$1444,$AN476,AG$5:AG$1444)</f>
        <v>0</v>
      </c>
      <c r="AP476" s="145" t="n">
        <f aca="false">SUMIF($AN$5:$AN$1444,$AN476,AH$5:AH$1444)</f>
        <v>44.6672209284322</v>
      </c>
      <c r="AQ476" s="145" t="n">
        <f aca="false">SUMIF($AN$5:$AN$1444,$AN476,AI$5:AI$1444)</f>
        <v>0</v>
      </c>
    </row>
    <row r="477" customFormat="false" ht="15" hidden="false" customHeight="false" outlineLevel="0" collapsed="false">
      <c r="A477" s="115" t="s">
        <v>318</v>
      </c>
      <c r="B477" s="0" t="s">
        <v>319</v>
      </c>
      <c r="C477" s="92" t="n">
        <f aca="false">C476</f>
        <v>4</v>
      </c>
      <c r="D477" s="90" t="n">
        <f aca="false">D476</f>
        <v>1</v>
      </c>
      <c r="E477" s="92" t="str">
        <f aca="false">E429</f>
        <v>PP</v>
      </c>
      <c r="F477" s="92" t="n">
        <f aca="false">F429</f>
        <v>1</v>
      </c>
      <c r="G477" s="130" t="s">
        <v>333</v>
      </c>
      <c r="H477" s="130" t="s">
        <v>334</v>
      </c>
      <c r="I477" s="148" t="s">
        <v>335</v>
      </c>
      <c r="J477" s="131" t="n">
        <v>41857</v>
      </c>
      <c r="K477" s="108" t="s">
        <v>540</v>
      </c>
      <c r="L477" s="131" t="n">
        <v>41859</v>
      </c>
      <c r="M477" s="108" t="s">
        <v>541</v>
      </c>
      <c r="N477" s="134" t="n">
        <v>44.75</v>
      </c>
      <c r="O477" s="134" t="n">
        <v>40</v>
      </c>
      <c r="P477" s="135" t="n">
        <v>0.0481666666666667</v>
      </c>
      <c r="Q477" s="134" t="n">
        <v>476.619961538462</v>
      </c>
      <c r="R477" s="134" t="n">
        <v>32636.5163523077</v>
      </c>
      <c r="S477" s="136" t="n">
        <f aca="false">R477-Q477</f>
        <v>32159.8963907692</v>
      </c>
      <c r="T477" s="137" t="n">
        <f aca="false">((S477/1000000)*(0.473-P477))*0.8/(0.08206*296)*1000000/(O477*N477)*12</f>
        <v>3.01667277847837</v>
      </c>
      <c r="U477" s="138" t="n">
        <f aca="false">IF(N477&lt;=48,T477* 48,T477* 72)</f>
        <v>144.800293366962</v>
      </c>
      <c r="V477" s="139" t="n">
        <v>1056.9350835358</v>
      </c>
      <c r="W477" s="150" t="n">
        <f aca="false">W429</f>
        <v>-20.5015371074412</v>
      </c>
      <c r="X477" s="141" t="n">
        <v>1159</v>
      </c>
      <c r="Y477" s="142" t="n">
        <f aca="false">((V477/1000+1)*0.0112372)/((V477/1000+1)*0.0112372+1)</f>
        <v>0.0225919952296897</v>
      </c>
      <c r="Z477" s="142" t="n">
        <f aca="false">((W477/1000+1)*0.0112372)/((W477/1000+1)*0.0112372+1)</f>
        <v>0.0108869889975928</v>
      </c>
      <c r="AA477" s="142" t="n">
        <f aca="false">IF(ISNUMBER(X477),((X477/1000+1)*0.0112372)/((X477/1000+1)*0.0112372+1),"")</f>
        <v>0.0236864549961338</v>
      </c>
      <c r="AB477" s="143" t="n">
        <f aca="false">IF(ISNUMBER(AA477),(Y477-Y473)/(AA477-Y473),"")</f>
        <v>0.914520550892371</v>
      </c>
      <c r="AC477" s="143" t="n">
        <f aca="false">IF(ISNUMBER(AB477),1-AB477,"")</f>
        <v>0.0854794491076294</v>
      </c>
      <c r="AD477" s="144" t="n">
        <f aca="false">IF(ISNUMBER(AB477),AB477*T477,"")</f>
        <v>2.75880925123606</v>
      </c>
      <c r="AE477" s="144" t="n">
        <f aca="false">IF(ISNUMBER(AC477),AC477*T477,T477)</f>
        <v>0.257863527242313</v>
      </c>
      <c r="AF477" s="149" t="n">
        <f aca="false">IF(ISNUMBER(AD477),AE477-AE473,"")</f>
        <v>-0.224964069797758</v>
      </c>
      <c r="AG477" s="145" t="n">
        <f aca="false">IF(ISNUMBER(AD477),U477*AB477,"")</f>
        <v>132.422844059331</v>
      </c>
      <c r="AH477" s="146" t="n">
        <f aca="false">IF(ISNUMBER(AC477),AC477*U477,U477)</f>
        <v>12.377449307631</v>
      </c>
      <c r="AI477" s="145" t="n">
        <f aca="false">AH477-AH473</f>
        <v>-10.7982753502924</v>
      </c>
      <c r="AJ477" s="103" t="s">
        <v>412</v>
      </c>
      <c r="AK477" s="136"/>
      <c r="AL477" s="102"/>
      <c r="AM477" s="102"/>
      <c r="AN477" s="147" t="s">
        <v>582</v>
      </c>
      <c r="AO477" s="145" t="n">
        <f aca="false">SUMIF($AN$5:$AN$1444,$AN477,AG$5:AG$1444)</f>
        <v>197.343004428662</v>
      </c>
      <c r="AP477" s="145" t="n">
        <f aca="false">SUMIF($AN$5:$AN$1444,$AN477,AH$5:AH$1444)</f>
        <v>58.533046015628</v>
      </c>
      <c r="AQ477" s="145" t="n">
        <f aca="false">SUMIF($AN$5:$AN$1444,$AN477,AI$5:AI$1444)</f>
        <v>-2.84559021908532</v>
      </c>
    </row>
    <row r="478" customFormat="false" ht="15" hidden="false" customHeight="false" outlineLevel="0" collapsed="false">
      <c r="A478" s="115" t="s">
        <v>318</v>
      </c>
      <c r="B478" s="0" t="s">
        <v>319</v>
      </c>
      <c r="C478" s="92" t="n">
        <f aca="false">C477</f>
        <v>4</v>
      </c>
      <c r="D478" s="90" t="n">
        <f aca="false">D477</f>
        <v>1</v>
      </c>
      <c r="E478" s="92" t="str">
        <f aca="false">E430</f>
        <v>PP</v>
      </c>
      <c r="F478" s="92" t="n">
        <f aca="false">F430</f>
        <v>2</v>
      </c>
      <c r="G478" s="130" t="s">
        <v>333</v>
      </c>
      <c r="H478" s="130" t="s">
        <v>334</v>
      </c>
      <c r="I478" s="148" t="s">
        <v>335</v>
      </c>
      <c r="J478" s="131" t="n">
        <v>41857</v>
      </c>
      <c r="K478" s="108" t="s">
        <v>540</v>
      </c>
      <c r="L478" s="131" t="n">
        <v>41859</v>
      </c>
      <c r="M478" s="108" t="s">
        <v>541</v>
      </c>
      <c r="N478" s="134" t="n">
        <v>44.75</v>
      </c>
      <c r="O478" s="134" t="n">
        <v>40</v>
      </c>
      <c r="P478" s="135" t="n">
        <v>0.0481666666666667</v>
      </c>
      <c r="Q478" s="134" t="n">
        <v>476.619961538462</v>
      </c>
      <c r="R478" s="134" t="n">
        <v>32484.5351523077</v>
      </c>
      <c r="S478" s="136" t="n">
        <f aca="false">R478-Q478</f>
        <v>32007.9151907692</v>
      </c>
      <c r="T478" s="137" t="n">
        <f aca="false">((S478/1000000)*(0.473-P478))*0.8/(0.08206*296)*1000000/(O478*N478)*12</f>
        <v>3.00241658986042</v>
      </c>
      <c r="U478" s="138" t="n">
        <f aca="false">IF(N478&lt;=48,T478* 48,T478* 72)</f>
        <v>144.1159963133</v>
      </c>
      <c r="V478" s="139" t="n">
        <v>1065.00745774756</v>
      </c>
      <c r="W478" s="150" t="n">
        <f aca="false">W430</f>
        <v>-20.5015371074412</v>
      </c>
      <c r="X478" s="141" t="n">
        <v>1159</v>
      </c>
      <c r="Y478" s="142" t="n">
        <f aca="false">((V478/1000+1)*0.0112372)/((V478/1000+1)*0.0112372+1)</f>
        <v>0.0226786460495684</v>
      </c>
      <c r="Z478" s="142" t="n">
        <f aca="false">((W478/1000+1)*0.0112372)/((W478/1000+1)*0.0112372+1)</f>
        <v>0.0108869889975928</v>
      </c>
      <c r="AA478" s="142" t="n">
        <f aca="false">IF(ISNUMBER(X478),((X478/1000+1)*0.0112372)/((X478/1000+1)*0.0112372+1),"")</f>
        <v>0.0236864549961338</v>
      </c>
      <c r="AB478" s="143" t="n">
        <f aca="false">IF(ISNUMBER(AA478),(Y478-Y474)/(AA478-Y474),"")</f>
        <v>0.92121739338051</v>
      </c>
      <c r="AC478" s="143" t="n">
        <f aca="false">IF(ISNUMBER(AB478),1-AB478,"")</f>
        <v>0.07878260661949</v>
      </c>
      <c r="AD478" s="144" t="n">
        <f aca="false">IF(ISNUMBER(AB478),AB478*T478,"")</f>
        <v>2.76587838475362</v>
      </c>
      <c r="AE478" s="144" t="n">
        <f aca="false">IF(ISNUMBER(AC478),AC478*T478,T478)</f>
        <v>0.236538205106804</v>
      </c>
      <c r="AF478" s="149" t="n">
        <f aca="false">IF(ISNUMBER(AD478),AE478-AE474,"")</f>
        <v>-0.148985247398064</v>
      </c>
      <c r="AG478" s="145" t="n">
        <f aca="false">IF(ISNUMBER(AD478),U478*AB478,"")</f>
        <v>132.762162468174</v>
      </c>
      <c r="AH478" s="146" t="n">
        <f aca="false">IF(ISNUMBER(AC478),AC478*U478,U478)</f>
        <v>11.3538338451266</v>
      </c>
      <c r="AI478" s="145" t="n">
        <f aca="false">AH478-AH474</f>
        <v>-7.15129187510706</v>
      </c>
      <c r="AJ478" s="103" t="s">
        <v>414</v>
      </c>
      <c r="AK478" s="136"/>
      <c r="AL478" s="102"/>
      <c r="AM478" s="102"/>
      <c r="AN478" s="147" t="s">
        <v>583</v>
      </c>
      <c r="AO478" s="145" t="n">
        <f aca="false">SUMIF($AN$5:$AN$1444,$AN478,AG$5:AG$1444)</f>
        <v>189.16751078042</v>
      </c>
      <c r="AP478" s="145" t="n">
        <f aca="false">SUMIF($AN$5:$AN$1444,$AN478,AH$5:AH$1444)</f>
        <v>48.7492088063428</v>
      </c>
      <c r="AQ478" s="145" t="n">
        <f aca="false">SUMIF($AN$5:$AN$1444,$AN478,AI$5:AI$1444)</f>
        <v>-6.550303807547</v>
      </c>
    </row>
    <row r="479" customFormat="false" ht="15" hidden="false" customHeight="false" outlineLevel="0" collapsed="false">
      <c r="A479" s="115" t="s">
        <v>318</v>
      </c>
      <c r="B479" s="0" t="s">
        <v>319</v>
      </c>
      <c r="C479" s="92" t="n">
        <f aca="false">C478</f>
        <v>4</v>
      </c>
      <c r="D479" s="90" t="n">
        <f aca="false">D478</f>
        <v>1</v>
      </c>
      <c r="E479" s="92" t="str">
        <f aca="false">E431</f>
        <v>PP</v>
      </c>
      <c r="F479" s="92" t="n">
        <f aca="false">F431</f>
        <v>3</v>
      </c>
      <c r="G479" s="130" t="s">
        <v>333</v>
      </c>
      <c r="H479" s="130" t="s">
        <v>334</v>
      </c>
      <c r="I479" s="148" t="s">
        <v>335</v>
      </c>
      <c r="J479" s="131" t="n">
        <v>41857</v>
      </c>
      <c r="K479" s="108" t="s">
        <v>540</v>
      </c>
      <c r="L479" s="131" t="n">
        <v>41859</v>
      </c>
      <c r="M479" s="108" t="s">
        <v>541</v>
      </c>
      <c r="N479" s="134" t="n">
        <v>44.75</v>
      </c>
      <c r="O479" s="134" t="n">
        <v>40</v>
      </c>
      <c r="P479" s="135" t="n">
        <v>0.0481666666666667</v>
      </c>
      <c r="Q479" s="134" t="n">
        <v>476.619961538462</v>
      </c>
      <c r="R479" s="134" t="n">
        <v>33941.6247523077</v>
      </c>
      <c r="S479" s="136" t="n">
        <f aca="false">R479-Q479</f>
        <v>33465.0047907692</v>
      </c>
      <c r="T479" s="137" t="n">
        <f aca="false">((S479/1000000)*(0.473-P479))*0.8/(0.08206*296)*1000000/(O479*N479)*12</f>
        <v>3.13909496962615</v>
      </c>
      <c r="U479" s="138" t="n">
        <f aca="false">IF(N479&lt;=48,T479* 48,T479* 72)</f>
        <v>150.676558542055</v>
      </c>
      <c r="V479" s="139" t="n">
        <v>1130.36072708977</v>
      </c>
      <c r="W479" s="150" t="n">
        <f aca="false">W431</f>
        <v>-20.5015371074412</v>
      </c>
      <c r="X479" s="141" t="n">
        <v>1159</v>
      </c>
      <c r="Y479" s="142" t="n">
        <f aca="false">((V479/1000+1)*0.0112372)/((V479/1000+1)*0.0112372+1)</f>
        <v>0.0233795985821414</v>
      </c>
      <c r="Z479" s="142" t="n">
        <f aca="false">((W479/1000+1)*0.0112372)/((W479/1000+1)*0.0112372+1)</f>
        <v>0.0108869889975928</v>
      </c>
      <c r="AA479" s="142" t="n">
        <f aca="false">IF(ISNUMBER(X479),((X479/1000+1)*0.0112372)/((X479/1000+1)*0.0112372+1),"")</f>
        <v>0.0236864549961338</v>
      </c>
      <c r="AB479" s="143" t="n">
        <f aca="false">IF(ISNUMBER(AA479),(Y479-Y475)/(AA479-Y475),"")</f>
        <v>0.975981311343003</v>
      </c>
      <c r="AC479" s="143" t="n">
        <f aca="false">IF(ISNUMBER(AB479),1-AB479,"")</f>
        <v>0.0240186886569967</v>
      </c>
      <c r="AD479" s="144" t="n">
        <f aca="false">IF(ISNUMBER(AB479),AB479*T479,"")</f>
        <v>3.06369802488595</v>
      </c>
      <c r="AE479" s="144" t="n">
        <f aca="false">IF(ISNUMBER(AC479),AC479*T479,T479)</f>
        <v>0.0753969447401951</v>
      </c>
      <c r="AF479" s="149" t="n">
        <f aca="false">IF(ISNUMBER(AD479),AE479-AE475,"")</f>
        <v>-0.279305985704918</v>
      </c>
      <c r="AG479" s="145" t="n">
        <f aca="false">IF(ISNUMBER(AD479),U479*AB479,"")</f>
        <v>147.057505194526</v>
      </c>
      <c r="AH479" s="146" t="n">
        <f aca="false">IF(ISNUMBER(AC479),AC479*U479,U479)</f>
        <v>3.61905334752936</v>
      </c>
      <c r="AI479" s="145" t="n">
        <f aca="false">AH479-AH475</f>
        <v>-13.4066873138361</v>
      </c>
      <c r="AJ479" s="103" t="s">
        <v>416</v>
      </c>
      <c r="AK479" s="136"/>
      <c r="AL479" s="102"/>
      <c r="AM479" s="102"/>
      <c r="AN479" s="147" t="s">
        <v>584</v>
      </c>
      <c r="AO479" s="145" t="n">
        <f aca="false">SUMIF($AN$5:$AN$1444,$AN479,AG$5:AG$1444)</f>
        <v>219.571217018068</v>
      </c>
      <c r="AP479" s="145" t="n">
        <f aca="false">SUMIF($AN$5:$AN$1444,$AN479,AH$5:AH$1444)</f>
        <v>32.9267819697921</v>
      </c>
      <c r="AQ479" s="145" t="n">
        <f aca="false">SUMIF($AN$5:$AN$1444,$AN479,AI$5:AI$1444)</f>
        <v>-13.5464522970887</v>
      </c>
    </row>
    <row r="480" customFormat="false" ht="15" hidden="false" customHeight="false" outlineLevel="0" collapsed="false">
      <c r="A480" s="115" t="s">
        <v>318</v>
      </c>
      <c r="B480" s="0" t="s">
        <v>319</v>
      </c>
      <c r="C480" s="92" t="n">
        <f aca="false">C479</f>
        <v>4</v>
      </c>
      <c r="D480" s="90" t="n">
        <f aca="false">D479</f>
        <v>1</v>
      </c>
      <c r="E480" s="92" t="str">
        <f aca="false">E432</f>
        <v>PP</v>
      </c>
      <c r="F480" s="92" t="n">
        <f aca="false">F432</f>
        <v>4</v>
      </c>
      <c r="G480" s="130" t="s">
        <v>333</v>
      </c>
      <c r="H480" s="130" t="s">
        <v>334</v>
      </c>
      <c r="I480" s="148" t="s">
        <v>335</v>
      </c>
      <c r="J480" s="131" t="n">
        <v>41857</v>
      </c>
      <c r="K480" s="108" t="s">
        <v>540</v>
      </c>
      <c r="L480" s="131" t="n">
        <v>41859</v>
      </c>
      <c r="M480" s="108" t="s">
        <v>541</v>
      </c>
      <c r="N480" s="134" t="n">
        <v>44.75</v>
      </c>
      <c r="O480" s="134" t="n">
        <v>40</v>
      </c>
      <c r="P480" s="135" t="n">
        <v>0.0481666666666667</v>
      </c>
      <c r="Q480" s="134" t="n">
        <v>476.619961538462</v>
      </c>
      <c r="R480" s="134" t="n">
        <v>33853.5721523077</v>
      </c>
      <c r="S480" s="136" t="n">
        <f aca="false">R480-Q480</f>
        <v>33376.9521907692</v>
      </c>
      <c r="T480" s="137" t="n">
        <f aca="false">((S480/1000000)*(0.473-P480))*0.8/(0.08206*296)*1000000/(O480*N480)*12</f>
        <v>3.13083543177607</v>
      </c>
      <c r="U480" s="138" t="n">
        <f aca="false">IF(N480&lt;=48,T480* 48,T480* 72)</f>
        <v>150.280100725251</v>
      </c>
      <c r="V480" s="139" t="n">
        <v>1123.48661705956</v>
      </c>
      <c r="W480" s="150" t="n">
        <f aca="false">W432</f>
        <v>-20.5015371074412</v>
      </c>
      <c r="X480" s="141" t="n">
        <v>1159</v>
      </c>
      <c r="Y480" s="142" t="n">
        <f aca="false">((V480/1000+1)*0.0112372)/((V480/1000+1)*0.0112372+1)</f>
        <v>0.023305917000645</v>
      </c>
      <c r="Z480" s="142" t="n">
        <f aca="false">((W480/1000+1)*0.0112372)/((W480/1000+1)*0.0112372+1)</f>
        <v>0.0108869889975928</v>
      </c>
      <c r="AA480" s="142" t="n">
        <f aca="false">IF(ISNUMBER(X480),((X480/1000+1)*0.0112372)/((X480/1000+1)*0.0112372+1),"")</f>
        <v>0.0236864549961338</v>
      </c>
      <c r="AB480" s="143" t="n">
        <f aca="false">IF(ISNUMBER(AA480),(Y480-Y476)/(AA480-Y476),"")</f>
        <v>0.970257355715447</v>
      </c>
      <c r="AC480" s="143" t="n">
        <f aca="false">IF(ISNUMBER(AB480),1-AB480,"")</f>
        <v>0.0297426442845532</v>
      </c>
      <c r="AD480" s="144" t="n">
        <f aca="false">IF(ISNUMBER(AB480),AB480*T480,"")</f>
        <v>3.03771610721527</v>
      </c>
      <c r="AE480" s="144" t="n">
        <f aca="false">IF(ISNUMBER(AC480),AC480*T480,T480)</f>
        <v>0.093119324560791</v>
      </c>
      <c r="AF480" s="149" t="n">
        <f aca="false">IF(ISNUMBER(AD480),AE480-AE476,"")</f>
        <v>-0.266822189479648</v>
      </c>
      <c r="AG480" s="145" t="n">
        <f aca="false">IF(ISNUMBER(AD480),U480*AB480,"")</f>
        <v>145.810373146333</v>
      </c>
      <c r="AH480" s="146" t="n">
        <f aca="false">IF(ISNUMBER(AC480),AC480*U480,U480)</f>
        <v>4.46972757891797</v>
      </c>
      <c r="AI480" s="145" t="n">
        <f aca="false">AH480-AH476</f>
        <v>-12.8074650950231</v>
      </c>
      <c r="AJ480" s="103" t="s">
        <v>418</v>
      </c>
      <c r="AK480" s="136"/>
      <c r="AL480" s="102"/>
      <c r="AM480" s="102"/>
      <c r="AN480" s="147" t="s">
        <v>585</v>
      </c>
      <c r="AO480" s="145" t="n">
        <f aca="false">SUMIF($AN$5:$AN$1444,$AN480,AG$5:AG$1444)</f>
        <v>212.757185632647</v>
      </c>
      <c r="AP480" s="145" t="n">
        <f aca="false">SUMIF($AN$5:$AN$1444,$AN480,AH$5:AH$1444)</f>
        <v>32.1949268129025</v>
      </c>
      <c r="AQ480" s="145" t="n">
        <f aca="false">SUMIF($AN$5:$AN$1444,$AN480,AI$5:AI$1444)</f>
        <v>-12.4722941155297</v>
      </c>
    </row>
    <row r="481" customFormat="false" ht="15" hidden="false" customHeight="false" outlineLevel="0" collapsed="false">
      <c r="A481" s="115" t="s">
        <v>318</v>
      </c>
      <c r="B481" s="0" t="s">
        <v>319</v>
      </c>
      <c r="C481" s="92" t="n">
        <f aca="false">C480</f>
        <v>4</v>
      </c>
      <c r="D481" s="90" t="n">
        <f aca="false">D480</f>
        <v>1</v>
      </c>
      <c r="E481" s="92" t="str">
        <f aca="false">E433</f>
        <v>PP</v>
      </c>
      <c r="F481" s="92" t="n">
        <f aca="false">F433</f>
        <v>1</v>
      </c>
      <c r="G481" s="130" t="s">
        <v>344</v>
      </c>
      <c r="H481" s="130" t="s">
        <v>334</v>
      </c>
      <c r="I481" s="130" t="n">
        <v>10</v>
      </c>
      <c r="J481" s="131" t="n">
        <v>41857</v>
      </c>
      <c r="K481" s="108" t="s">
        <v>540</v>
      </c>
      <c r="L481" s="131" t="n">
        <v>41859</v>
      </c>
      <c r="M481" s="108" t="s">
        <v>541</v>
      </c>
      <c r="N481" s="134" t="n">
        <v>44.75</v>
      </c>
      <c r="O481" s="134" t="n">
        <v>40</v>
      </c>
      <c r="P481" s="135" t="n">
        <v>0.0481666666666667</v>
      </c>
      <c r="Q481" s="134" t="n">
        <v>476.619961538462</v>
      </c>
      <c r="R481" s="134" t="n">
        <v>30204.8171523077</v>
      </c>
      <c r="S481" s="136" t="n">
        <f aca="false">R481-Q481</f>
        <v>29728.1971907692</v>
      </c>
      <c r="T481" s="137" t="n">
        <f aca="false">((S481/1000000)*(0.473-P481))*0.8/(0.08206*296)*1000000/(O481*N481)*12</f>
        <v>2.7885737605912</v>
      </c>
      <c r="U481" s="138" t="n">
        <f aca="false">IF(N481&lt;=48,T481* 48,T481* 72)</f>
        <v>133.851540508378</v>
      </c>
      <c r="V481" s="139" t="n">
        <v>1081.2254054636</v>
      </c>
      <c r="W481" s="150" t="n">
        <f aca="false">W433</f>
        <v>-20.5015371074412</v>
      </c>
      <c r="X481" s="141" t="n">
        <v>1159</v>
      </c>
      <c r="Y481" s="142" t="n">
        <f aca="false">((V481/1000+1)*0.0112372)/((V481/1000+1)*0.0112372+1)</f>
        <v>0.0228526869961193</v>
      </c>
      <c r="Z481" s="142" t="n">
        <f aca="false">((W481/1000+1)*0.0112372)/((W481/1000+1)*0.0112372+1)</f>
        <v>0.0108869889975928</v>
      </c>
      <c r="AA481" s="142" t="n">
        <f aca="false">IF(ISNUMBER(X481),((X481/1000+1)*0.0112372)/((X481/1000+1)*0.0112372+1),"")</f>
        <v>0.0236864549961338</v>
      </c>
      <c r="AB481" s="143" t="n">
        <f aca="false">IF(ISNUMBER(AA481),(Y481-Y473)/(AA481-Y473),"")</f>
        <v>0.934881087902966</v>
      </c>
      <c r="AC481" s="143" t="n">
        <f aca="false">IF(ISNUMBER(AB481),1-AB481,"")</f>
        <v>0.0651189120970336</v>
      </c>
      <c r="AD481" s="144" t="n">
        <f aca="false">IF(ISNUMBER(AB481),AB481*T481,"")</f>
        <v>2.60698487099917</v>
      </c>
      <c r="AE481" s="144" t="n">
        <f aca="false">IF(ISNUMBER(AC481),AC481*T481,T481)</f>
        <v>0.181588889592033</v>
      </c>
      <c r="AF481" s="149" t="n">
        <f aca="false">IF(ISNUMBER(AD481),AE481-AE473,"")</f>
        <v>-0.301238707448038</v>
      </c>
      <c r="AG481" s="145" t="n">
        <f aca="false">IF(ISNUMBER(AD481),U481*AB481,"")</f>
        <v>125.13527380796</v>
      </c>
      <c r="AH481" s="146" t="n">
        <f aca="false">IF(ISNUMBER(AC481),AC481*U481,U481)</f>
        <v>8.71626670041757</v>
      </c>
      <c r="AI481" s="145" t="n">
        <f aca="false">AH481-AH473</f>
        <v>-14.4594579575058</v>
      </c>
      <c r="AJ481" s="103" t="s">
        <v>420</v>
      </c>
      <c r="AK481" s="136"/>
      <c r="AL481" s="102"/>
      <c r="AM481" s="102"/>
      <c r="AN481" s="147" t="s">
        <v>586</v>
      </c>
      <c r="AO481" s="145" t="n">
        <f aca="false">SUMIF($AN$5:$AN$1444,$AN481,AG$5:AG$1444)</f>
        <v>186.550801549408</v>
      </c>
      <c r="AP481" s="145" t="n">
        <f aca="false">SUMIF($AN$5:$AN$1444,$AN481,AH$5:AH$1444)</f>
        <v>39.3083963232162</v>
      </c>
      <c r="AQ481" s="145" t="n">
        <f aca="false">SUMIF($AN$5:$AN$1444,$AN481,AI$5:AI$1444)</f>
        <v>-22.0702399114971</v>
      </c>
    </row>
    <row r="482" customFormat="false" ht="15" hidden="false" customHeight="false" outlineLevel="0" collapsed="false">
      <c r="A482" s="115" t="s">
        <v>318</v>
      </c>
      <c r="B482" s="0" t="s">
        <v>319</v>
      </c>
      <c r="C482" s="92" t="n">
        <f aca="false">C481</f>
        <v>4</v>
      </c>
      <c r="D482" s="90" t="n">
        <f aca="false">D481</f>
        <v>1</v>
      </c>
      <c r="E482" s="92" t="str">
        <f aca="false">E434</f>
        <v>PP</v>
      </c>
      <c r="F482" s="92" t="n">
        <f aca="false">F434</f>
        <v>2</v>
      </c>
      <c r="G482" s="130" t="s">
        <v>344</v>
      </c>
      <c r="H482" s="130" t="s">
        <v>334</v>
      </c>
      <c r="I482" s="130" t="n">
        <v>10</v>
      </c>
      <c r="J482" s="131" t="n">
        <v>41857</v>
      </c>
      <c r="K482" s="108" t="s">
        <v>540</v>
      </c>
      <c r="L482" s="131" t="n">
        <v>41859</v>
      </c>
      <c r="M482" s="108" t="s">
        <v>541</v>
      </c>
      <c r="N482" s="134" t="n">
        <v>44.75</v>
      </c>
      <c r="O482" s="134" t="n">
        <v>40</v>
      </c>
      <c r="P482" s="135" t="n">
        <v>0.0481666666666667</v>
      </c>
      <c r="Q482" s="134" t="n">
        <v>476.619961538462</v>
      </c>
      <c r="R482" s="134" t="n">
        <v>34010.3781523077</v>
      </c>
      <c r="S482" s="136" t="n">
        <f aca="false">R482-Q482</f>
        <v>33533.7581907692</v>
      </c>
      <c r="T482" s="137" t="n">
        <f aca="false">((S482/1000000)*(0.473-P482))*0.8/(0.08206*296)*1000000/(O482*N482)*12</f>
        <v>3.14554419781046</v>
      </c>
      <c r="U482" s="138" t="n">
        <f aca="false">IF(N482&lt;=48,T482* 48,T482* 72)</f>
        <v>150.986121494902</v>
      </c>
      <c r="V482" s="139" t="n">
        <v>1079.97422628806</v>
      </c>
      <c r="W482" s="150" t="n">
        <f aca="false">W434</f>
        <v>-20.5015371074412</v>
      </c>
      <c r="X482" s="141" t="n">
        <v>1159</v>
      </c>
      <c r="Y482" s="142" t="n">
        <f aca="false">((V482/1000+1)*0.0112372)/((V482/1000+1)*0.0112372+1)</f>
        <v>0.0228392623245759</v>
      </c>
      <c r="Z482" s="142" t="n">
        <f aca="false">((W482/1000+1)*0.0112372)/((W482/1000+1)*0.0112372+1)</f>
        <v>0.0108869889975928</v>
      </c>
      <c r="AA482" s="142" t="n">
        <f aca="false">IF(ISNUMBER(X482),((X482/1000+1)*0.0112372)/((X482/1000+1)*0.0112372+1),"")</f>
        <v>0.0236864549961338</v>
      </c>
      <c r="AB482" s="143" t="n">
        <f aca="false">IF(ISNUMBER(AA482),(Y482-Y474)/(AA482-Y474),"")</f>
        <v>0.933773115230102</v>
      </c>
      <c r="AC482" s="143" t="n">
        <f aca="false">IF(ISNUMBER(AB482),1-AB482,"")</f>
        <v>0.0662268847698984</v>
      </c>
      <c r="AD482" s="144" t="n">
        <f aca="false">IF(ISNUMBER(AB482),AB482*T482,"")</f>
        <v>2.93722460468344</v>
      </c>
      <c r="AE482" s="144" t="n">
        <f aca="false">IF(ISNUMBER(AC482),AC482*T482,T482)</f>
        <v>0.208319593127016</v>
      </c>
      <c r="AF482" s="149" t="n">
        <f aca="false">IF(ISNUMBER(AD482),AE482-AE474,"")</f>
        <v>-0.177203859377853</v>
      </c>
      <c r="AG482" s="145" t="n">
        <f aca="false">IF(ISNUMBER(AD482),U482*AB482,"")</f>
        <v>140.986781024805</v>
      </c>
      <c r="AH482" s="146" t="n">
        <f aca="false">IF(ISNUMBER(AC482),AC482*U482,U482)</f>
        <v>9.99934047009675</v>
      </c>
      <c r="AI482" s="145" t="n">
        <f aca="false">AH482-AH474</f>
        <v>-8.50578525013694</v>
      </c>
      <c r="AJ482" s="103" t="s">
        <v>422</v>
      </c>
      <c r="AK482" s="136"/>
      <c r="AL482" s="102"/>
      <c r="AM482" s="102"/>
      <c r="AN482" s="147" t="s">
        <v>587</v>
      </c>
      <c r="AO482" s="145" t="n">
        <f aca="false">SUMIF($AN$5:$AN$1444,$AN482,AG$5:AG$1444)</f>
        <v>200.652447887226</v>
      </c>
      <c r="AP482" s="145" t="n">
        <f aca="false">SUMIF($AN$5:$AN$1444,$AN482,AH$5:AH$1444)</f>
        <v>39.3335455046854</v>
      </c>
      <c r="AQ482" s="145" t="n">
        <f aca="false">SUMIF($AN$5:$AN$1444,$AN482,AI$5:AI$1444)</f>
        <v>-15.9659671092044</v>
      </c>
    </row>
    <row r="483" customFormat="false" ht="15" hidden="false" customHeight="false" outlineLevel="0" collapsed="false">
      <c r="A483" s="115" t="s">
        <v>318</v>
      </c>
      <c r="B483" s="0" t="s">
        <v>319</v>
      </c>
      <c r="C483" s="92" t="n">
        <f aca="false">C482</f>
        <v>4</v>
      </c>
      <c r="D483" s="90" t="n">
        <f aca="false">D482</f>
        <v>1</v>
      </c>
      <c r="E483" s="92" t="str">
        <f aca="false">E435</f>
        <v>PP</v>
      </c>
      <c r="F483" s="92" t="n">
        <f aca="false">F435</f>
        <v>3</v>
      </c>
      <c r="G483" s="130" t="s">
        <v>344</v>
      </c>
      <c r="H483" s="130" t="s">
        <v>334</v>
      </c>
      <c r="I483" s="130" t="n">
        <v>10</v>
      </c>
      <c r="J483" s="131" t="n">
        <v>41857</v>
      </c>
      <c r="K483" s="108" t="s">
        <v>540</v>
      </c>
      <c r="L483" s="131" t="n">
        <v>41859</v>
      </c>
      <c r="M483" s="108" t="s">
        <v>541</v>
      </c>
      <c r="N483" s="134" t="n">
        <v>44.75</v>
      </c>
      <c r="O483" s="134" t="n">
        <v>40</v>
      </c>
      <c r="P483" s="135" t="n">
        <v>0.0481666666666667</v>
      </c>
      <c r="Q483" s="134" t="n">
        <v>476.619961538462</v>
      </c>
      <c r="R483" s="134" t="n">
        <v>34192.5143523077</v>
      </c>
      <c r="S483" s="136" t="n">
        <f aca="false">R483-Q483</f>
        <v>33715.8943907692</v>
      </c>
      <c r="T483" s="137" t="n">
        <f aca="false">((S483/1000000)*(0.473-P483))*0.8/(0.08206*296)*1000000/(O483*N483)*12</f>
        <v>3.16262899528117</v>
      </c>
      <c r="U483" s="138" t="n">
        <f aca="false">IF(N483&lt;=48,T483* 48,T483* 72)</f>
        <v>151.806191773496</v>
      </c>
      <c r="V483" s="139" t="n">
        <v>1133.65306699283</v>
      </c>
      <c r="W483" s="150" t="n">
        <f aca="false">W435</f>
        <v>-20.5015371074412</v>
      </c>
      <c r="X483" s="141" t="n">
        <v>1159</v>
      </c>
      <c r="Y483" s="142" t="n">
        <f aca="false">((V483/1000+1)*0.0112372)/((V483/1000+1)*0.0112372+1)</f>
        <v>0.0234148842766159</v>
      </c>
      <c r="Z483" s="142" t="n">
        <f aca="false">((W483/1000+1)*0.0112372)/((W483/1000+1)*0.0112372+1)</f>
        <v>0.0108869889975928</v>
      </c>
      <c r="AA483" s="142" t="n">
        <f aca="false">IF(ISNUMBER(X483),((X483/1000+1)*0.0112372)/((X483/1000+1)*0.0112372+1),"")</f>
        <v>0.0236864549961338</v>
      </c>
      <c r="AB483" s="143" t="n">
        <f aca="false">IF(ISNUMBER(AA483),(Y483-Y475)/(AA483-Y475),"")</f>
        <v>0.97874324191047</v>
      </c>
      <c r="AC483" s="143" t="n">
        <f aca="false">IF(ISNUMBER(AB483),1-AB483,"")</f>
        <v>0.0212567580895302</v>
      </c>
      <c r="AD483" s="144" t="n">
        <f aca="false">IF(ISNUMBER(AB483),AB483*T483,"")</f>
        <v>3.09540175580155</v>
      </c>
      <c r="AE483" s="144" t="n">
        <f aca="false">IF(ISNUMBER(AC483),AC483*T483,T483)</f>
        <v>0.0672272394796258</v>
      </c>
      <c r="AF483" s="149" t="n">
        <f aca="false">IF(ISNUMBER(AD483),AE483-AE475,"")</f>
        <v>-0.287475690965488</v>
      </c>
      <c r="AG483" s="145" t="n">
        <f aca="false">IF(ISNUMBER(AD483),U483*AB483,"")</f>
        <v>148.579284278474</v>
      </c>
      <c r="AH483" s="146" t="n">
        <f aca="false">IF(ISNUMBER(AC483),AC483*U483,U483)</f>
        <v>3.22690749502204</v>
      </c>
      <c r="AI483" s="145" t="n">
        <f aca="false">AH483-AH475</f>
        <v>-13.7988331663434</v>
      </c>
      <c r="AJ483" s="103" t="s">
        <v>424</v>
      </c>
      <c r="AK483" s="136"/>
      <c r="AL483" s="102"/>
      <c r="AM483" s="102"/>
      <c r="AN483" s="147" t="s">
        <v>588</v>
      </c>
      <c r="AO483" s="145" t="n">
        <f aca="false">SUMIF($AN$5:$AN$1444,$AN483,AG$5:AG$1444)</f>
        <v>219.371085659689</v>
      </c>
      <c r="AP483" s="145" t="n">
        <f aca="false">SUMIF($AN$5:$AN$1444,$AN483,AH$5:AH$1444)</f>
        <v>23.1942443915094</v>
      </c>
      <c r="AQ483" s="145" t="n">
        <f aca="false">SUMIF($AN$5:$AN$1444,$AN483,AI$5:AI$1444)</f>
        <v>-23.2789898753714</v>
      </c>
    </row>
    <row r="484" customFormat="false" ht="15" hidden="false" customHeight="false" outlineLevel="0" collapsed="false">
      <c r="A484" s="115" t="s">
        <v>318</v>
      </c>
      <c r="B484" s="0" t="s">
        <v>319</v>
      </c>
      <c r="C484" s="92" t="n">
        <f aca="false">C483</f>
        <v>4</v>
      </c>
      <c r="D484" s="90" t="n">
        <f aca="false">D483</f>
        <v>1</v>
      </c>
      <c r="E484" s="92" t="str">
        <f aca="false">E436</f>
        <v>PP</v>
      </c>
      <c r="F484" s="92" t="n">
        <f aca="false">F436</f>
        <v>4</v>
      </c>
      <c r="G484" s="130" t="s">
        <v>344</v>
      </c>
      <c r="H484" s="130" t="s">
        <v>334</v>
      </c>
      <c r="I484" s="130" t="n">
        <v>10</v>
      </c>
      <c r="J484" s="131" t="n">
        <v>41857</v>
      </c>
      <c r="K484" s="108" t="s">
        <v>540</v>
      </c>
      <c r="L484" s="131" t="n">
        <v>41859</v>
      </c>
      <c r="M484" s="108" t="s">
        <v>541</v>
      </c>
      <c r="N484" s="134" t="n">
        <v>44.75</v>
      </c>
      <c r="O484" s="134" t="n">
        <v>40</v>
      </c>
      <c r="P484" s="135" t="n">
        <v>0.0481666666666667</v>
      </c>
      <c r="Q484" s="134" t="n">
        <v>476.619961538462</v>
      </c>
      <c r="R484" s="134" t="n">
        <v>36625.4197523077</v>
      </c>
      <c r="S484" s="136" t="n">
        <f aca="false">R484-Q484</f>
        <v>36148.7997907692</v>
      </c>
      <c r="T484" s="137" t="n">
        <f aca="false">((S484/1000000)*(0.473-P484))*0.8/(0.08206*296)*1000000/(O484*N484)*12</f>
        <v>3.39084115752245</v>
      </c>
      <c r="U484" s="138" t="n">
        <f aca="false">IF(N484&lt;=48,T484* 48,T484* 72)</f>
        <v>162.760375561078</v>
      </c>
      <c r="V484" s="139" t="n">
        <v>1105.1466589685</v>
      </c>
      <c r="W484" s="150" t="n">
        <f aca="false">W436</f>
        <v>-20.5015371074412</v>
      </c>
      <c r="X484" s="141" t="n">
        <v>1159</v>
      </c>
      <c r="Y484" s="142" t="n">
        <f aca="false">((V484/1000+1)*0.0112372)/((V484/1000+1)*0.0112372+1)</f>
        <v>0.0231092819251313</v>
      </c>
      <c r="Z484" s="142" t="n">
        <f aca="false">((W484/1000+1)*0.0112372)/((W484/1000+1)*0.0112372+1)</f>
        <v>0.0108869889975928</v>
      </c>
      <c r="AA484" s="142" t="n">
        <f aca="false">IF(ISNUMBER(X484),((X484/1000+1)*0.0112372)/((X484/1000+1)*0.0112372+1),"")</f>
        <v>0.0236864549961338</v>
      </c>
      <c r="AB484" s="143" t="n">
        <f aca="false">IF(ISNUMBER(AA484),(Y484-Y476)/(AA484-Y476),"")</f>
        <v>0.954888464371601</v>
      </c>
      <c r="AC484" s="143" t="n">
        <f aca="false">IF(ISNUMBER(AB484),1-AB484,"")</f>
        <v>0.0451115356283991</v>
      </c>
      <c r="AD484" s="144" t="n">
        <f aca="false">IF(ISNUMBER(AB484),AB484*T484,"")</f>
        <v>3.23787510583464</v>
      </c>
      <c r="AE484" s="144" t="n">
        <f aca="false">IF(ISNUMBER(AC484),AC484*T484,T484)</f>
        <v>0.152966051687816</v>
      </c>
      <c r="AF484" s="149" t="n">
        <f aca="false">IF(ISNUMBER(AD484),AE484-AE476,"")</f>
        <v>-0.206975462352622</v>
      </c>
      <c r="AG484" s="145" t="n">
        <f aca="false">IF(ISNUMBER(AD484),U484*AB484,"")</f>
        <v>155.418005080063</v>
      </c>
      <c r="AH484" s="146" t="n">
        <f aca="false">IF(ISNUMBER(AC484),AC484*U484,U484)</f>
        <v>7.34237048101518</v>
      </c>
      <c r="AI484" s="145" t="n">
        <f aca="false">AH484-AH476</f>
        <v>-9.93482219292588</v>
      </c>
      <c r="AJ484" s="103" t="s">
        <v>426</v>
      </c>
      <c r="AK484" s="136"/>
      <c r="AL484" s="102"/>
      <c r="AM484" s="102"/>
      <c r="AN484" s="147" t="s">
        <v>589</v>
      </c>
      <c r="AO484" s="145" t="n">
        <f aca="false">SUMIF($AN$5:$AN$1444,$AN484,AG$5:AG$1444)</f>
        <v>224.924432098401</v>
      </c>
      <c r="AP484" s="145" t="n">
        <f aca="false">SUMIF($AN$5:$AN$1444,$AN484,AH$5:AH$1444)</f>
        <v>30.3959246908641</v>
      </c>
      <c r="AQ484" s="145" t="n">
        <f aca="false">SUMIF($AN$5:$AN$1444,$AN484,AI$5:AI$1444)</f>
        <v>-14.2712962375681</v>
      </c>
    </row>
    <row r="485" customFormat="false" ht="15" hidden="false" customHeight="false" outlineLevel="0" collapsed="false">
      <c r="A485" s="115" t="s">
        <v>318</v>
      </c>
      <c r="B485" s="0" t="s">
        <v>319</v>
      </c>
      <c r="C485" s="92" t="n">
        <f aca="false">C341+1</f>
        <v>4</v>
      </c>
      <c r="D485" s="92" t="n">
        <f aca="false">D341</f>
        <v>2</v>
      </c>
      <c r="E485" s="92" t="str">
        <f aca="false">E437</f>
        <v>GL</v>
      </c>
      <c r="F485" s="92" t="n">
        <f aca="false">F437</f>
        <v>1</v>
      </c>
      <c r="G485" s="130" t="s">
        <v>321</v>
      </c>
      <c r="H485" s="130" t="s">
        <v>322</v>
      </c>
      <c r="I485" s="130" t="s">
        <v>322</v>
      </c>
      <c r="J485" s="131" t="n">
        <v>41859</v>
      </c>
      <c r="K485" s="108" t="s">
        <v>590</v>
      </c>
      <c r="L485" s="131" t="n">
        <v>41862</v>
      </c>
      <c r="M485" s="108" t="s">
        <v>591</v>
      </c>
      <c r="N485" s="151" t="n">
        <v>71.6166666666667</v>
      </c>
      <c r="O485" s="134" t="n">
        <v>40</v>
      </c>
      <c r="P485" s="135" t="n">
        <v>0.0514166666666667</v>
      </c>
      <c r="Q485" s="134" t="n">
        <v>451.239815576924</v>
      </c>
      <c r="R485" s="134" t="n">
        <v>6681.41169</v>
      </c>
      <c r="S485" s="136" t="n">
        <f aca="false">R485-Q485</f>
        <v>6230.17187442308</v>
      </c>
      <c r="T485" s="137" t="n">
        <f aca="false">((S485/1000000)*(0.473-P485))*0.8/(0.08206*296)*1000000/(O485*N485)*12</f>
        <v>0.362374288768722</v>
      </c>
      <c r="U485" s="138" t="n">
        <f aca="false">IF(N485&lt;=48,T485* 48,T485* 72)</f>
        <v>26.090948791348</v>
      </c>
      <c r="V485" s="139" t="n">
        <v>-14.9589523506335</v>
      </c>
      <c r="W485" s="150" t="n">
        <f aca="false">W437</f>
        <v>-18.16875699075</v>
      </c>
      <c r="X485" s="141" t="s">
        <v>106</v>
      </c>
      <c r="Y485" s="142" t="n">
        <f aca="false">((V485/1000+1)*0.0112372)/((V485/1000+1)*0.0112372+1)</f>
        <v>0.0109479196080151</v>
      </c>
      <c r="Z485" s="142" t="n">
        <f aca="false">((W485/1000+1)*0.0112372)/((W485/1000+1)*0.0112372+1)</f>
        <v>0.0109126345751666</v>
      </c>
      <c r="AA485" s="142" t="str">
        <f aca="false">IF(ISNUMBER(X485),((X485/1000+1)*0.0112372)/((X485/1000+1)*0.0112372+1),"")</f>
        <v/>
      </c>
      <c r="AB485" s="143" t="str">
        <f aca="false">IF(ISNUMBER(AA485),(Y485-Z485)/(AA485-Z485),"")</f>
        <v/>
      </c>
      <c r="AC485" s="143" t="str">
        <f aca="false">IF(ISNUMBER(AB485),1-AB485,"")</f>
        <v/>
      </c>
      <c r="AD485" s="144" t="str">
        <f aca="false">IF(ISNUMBER(AB485),AB485*T485,"")</f>
        <v/>
      </c>
      <c r="AE485" s="144" t="n">
        <f aca="false">IF(ISNUMBER(AC485),AC485*T485,T485)</f>
        <v>0.362374288768722</v>
      </c>
      <c r="AF485" s="102"/>
      <c r="AG485" s="145" t="str">
        <f aca="false">IF(ISNUMBER(AD485),U485*AB485,"")</f>
        <v/>
      </c>
      <c r="AH485" s="146" t="n">
        <f aca="false">IF(ISNUMBER(AC485),AC485*U485,U485)</f>
        <v>26.090948791348</v>
      </c>
      <c r="AI485" s="102"/>
      <c r="AJ485" s="103" t="s">
        <v>325</v>
      </c>
      <c r="AK485" s="136"/>
      <c r="AL485" s="102"/>
      <c r="AM485" s="102"/>
      <c r="AN485" s="147" t="s">
        <v>542</v>
      </c>
    </row>
    <row r="486" customFormat="false" ht="15" hidden="false" customHeight="false" outlineLevel="0" collapsed="false">
      <c r="A486" s="115" t="s">
        <v>318</v>
      </c>
      <c r="B486" s="0" t="s">
        <v>319</v>
      </c>
      <c r="C486" s="92" t="n">
        <f aca="false">C485</f>
        <v>4</v>
      </c>
      <c r="D486" s="90" t="n">
        <f aca="false">D485</f>
        <v>2</v>
      </c>
      <c r="E486" s="92" t="str">
        <f aca="false">E438</f>
        <v>GL</v>
      </c>
      <c r="F486" s="92" t="n">
        <f aca="false">F438</f>
        <v>2</v>
      </c>
      <c r="G486" s="130" t="s">
        <v>321</v>
      </c>
      <c r="H486" s="130" t="s">
        <v>322</v>
      </c>
      <c r="I486" s="130" t="s">
        <v>322</v>
      </c>
      <c r="J486" s="131" t="n">
        <v>41859</v>
      </c>
      <c r="K486" s="108" t="s">
        <v>590</v>
      </c>
      <c r="L486" s="131" t="n">
        <v>41862</v>
      </c>
      <c r="M486" s="108" t="s">
        <v>591</v>
      </c>
      <c r="N486" s="134" t="n">
        <v>71.6166666666667</v>
      </c>
      <c r="O486" s="134" t="n">
        <v>40</v>
      </c>
      <c r="P486" s="135" t="n">
        <v>0.0514166666666667</v>
      </c>
      <c r="Q486" s="134" t="n">
        <v>451.239815576924</v>
      </c>
      <c r="R486" s="134" t="n">
        <v>5221.41151</v>
      </c>
      <c r="S486" s="136" t="n">
        <f aca="false">R486-Q486</f>
        <v>4770.17169442308</v>
      </c>
      <c r="T486" s="137" t="n">
        <f aca="false">((S486/1000000)*(0.473-P486))*0.8/(0.08206*296)*1000000/(O486*N486)*12</f>
        <v>0.277454235599451</v>
      </c>
      <c r="U486" s="138" t="n">
        <f aca="false">IF(N486&lt;=48,T486* 48,T486* 72)</f>
        <v>19.9767049631605</v>
      </c>
      <c r="V486" s="139" t="n">
        <v>-18.7939292691883</v>
      </c>
      <c r="W486" s="150" t="n">
        <f aca="false">W438</f>
        <v>-18.16875699075</v>
      </c>
      <c r="X486" s="141" t="s">
        <v>106</v>
      </c>
      <c r="Y486" s="142" t="n">
        <f aca="false">((V486/1000+1)*0.0112372)/((V486/1000+1)*0.0112372+1)</f>
        <v>0.0109057618314592</v>
      </c>
      <c r="Z486" s="142" t="n">
        <f aca="false">((W486/1000+1)*0.0112372)/((W486/1000+1)*0.0112372+1)</f>
        <v>0.0109126345751666</v>
      </c>
      <c r="AA486" s="142" t="str">
        <f aca="false">IF(ISNUMBER(X486),((X486/1000+1)*0.0112372)/((X486/1000+1)*0.0112372+1),"")</f>
        <v/>
      </c>
      <c r="AB486" s="143" t="str">
        <f aca="false">IF(ISNUMBER(AA486),(Y486-Z486)/(AA486-Z486),"")</f>
        <v/>
      </c>
      <c r="AC486" s="143" t="str">
        <f aca="false">IF(ISNUMBER(AB486),1-AB486,"")</f>
        <v/>
      </c>
      <c r="AD486" s="144" t="str">
        <f aca="false">IF(ISNUMBER(AB486),AB486*T486,"")</f>
        <v/>
      </c>
      <c r="AE486" s="144" t="n">
        <f aca="false">IF(ISNUMBER(AC486),AC486*T486,T486)</f>
        <v>0.277454235599451</v>
      </c>
      <c r="AF486" s="102"/>
      <c r="AG486" s="145" t="str">
        <f aca="false">IF(ISNUMBER(AD486),U486*AB486,"")</f>
        <v/>
      </c>
      <c r="AH486" s="146" t="n">
        <f aca="false">IF(ISNUMBER(AC486),AC486*U486,U486)</f>
        <v>19.9767049631605</v>
      </c>
      <c r="AI486" s="102"/>
      <c r="AJ486" s="103" t="s">
        <v>327</v>
      </c>
      <c r="AK486" s="136"/>
      <c r="AL486" s="102"/>
      <c r="AM486" s="102"/>
      <c r="AN486" s="147" t="s">
        <v>543</v>
      </c>
    </row>
    <row r="487" customFormat="false" ht="15" hidden="false" customHeight="false" outlineLevel="0" collapsed="false">
      <c r="A487" s="115" t="s">
        <v>318</v>
      </c>
      <c r="B487" s="0" t="s">
        <v>319</v>
      </c>
      <c r="C487" s="92" t="n">
        <f aca="false">C486</f>
        <v>4</v>
      </c>
      <c r="D487" s="90" t="n">
        <f aca="false">D486</f>
        <v>2</v>
      </c>
      <c r="E487" s="92" t="str">
        <f aca="false">E439</f>
        <v>GL</v>
      </c>
      <c r="F487" s="92" t="n">
        <f aca="false">F439</f>
        <v>3</v>
      </c>
      <c r="G487" s="130" t="s">
        <v>321</v>
      </c>
      <c r="H487" s="130" t="s">
        <v>322</v>
      </c>
      <c r="I487" s="130" t="s">
        <v>322</v>
      </c>
      <c r="J487" s="131" t="n">
        <v>41859</v>
      </c>
      <c r="K487" s="108" t="s">
        <v>590</v>
      </c>
      <c r="L487" s="131" t="n">
        <v>41862</v>
      </c>
      <c r="M487" s="108" t="s">
        <v>591</v>
      </c>
      <c r="N487" s="134" t="n">
        <v>71.6166666666667</v>
      </c>
      <c r="O487" s="134" t="n">
        <v>40</v>
      </c>
      <c r="P487" s="135" t="n">
        <v>0.0514166666666667</v>
      </c>
      <c r="Q487" s="134" t="n">
        <v>451.239815576924</v>
      </c>
      <c r="R487" s="134" t="n">
        <v>5187.42497</v>
      </c>
      <c r="S487" s="136" t="n">
        <f aca="false">R487-Q487</f>
        <v>4736.18515442308</v>
      </c>
      <c r="T487" s="137" t="n">
        <f aca="false">((S487/1000000)*(0.473-P487))*0.8/(0.08206*296)*1000000/(O487*N487)*12</f>
        <v>0.275477428456975</v>
      </c>
      <c r="U487" s="138" t="n">
        <f aca="false">IF(N487&lt;=48,T487* 48,T487* 72)</f>
        <v>19.8343748489022</v>
      </c>
      <c r="V487" s="139" t="n">
        <v>-18.9653574137355</v>
      </c>
      <c r="W487" s="150" t="n">
        <f aca="false">W439</f>
        <v>-18.16875699075</v>
      </c>
      <c r="X487" s="141" t="s">
        <v>106</v>
      </c>
      <c r="Y487" s="142" t="n">
        <f aca="false">((V487/1000+1)*0.0112372)/((V487/1000+1)*0.0112372+1)</f>
        <v>0.0109038772435241</v>
      </c>
      <c r="Z487" s="142" t="n">
        <f aca="false">((W487/1000+1)*0.0112372)/((W487/1000+1)*0.0112372+1)</f>
        <v>0.0109126345751666</v>
      </c>
      <c r="AA487" s="142" t="str">
        <f aca="false">IF(ISNUMBER(X487),((X487/1000+1)*0.0112372)/((X487/1000+1)*0.0112372+1),"")</f>
        <v/>
      </c>
      <c r="AB487" s="143" t="str">
        <f aca="false">IF(ISNUMBER(AA487),(Y487-Z487)/(AA487-Z487),"")</f>
        <v/>
      </c>
      <c r="AC487" s="143" t="str">
        <f aca="false">IF(ISNUMBER(AB487),1-AB487,"")</f>
        <v/>
      </c>
      <c r="AD487" s="144" t="str">
        <f aca="false">IF(ISNUMBER(AB487),AB487*T487,"")</f>
        <v/>
      </c>
      <c r="AE487" s="144" t="n">
        <f aca="false">IF(ISNUMBER(AC487),AC487*T487,T487)</f>
        <v>0.275477428456975</v>
      </c>
      <c r="AF487" s="102"/>
      <c r="AG487" s="145" t="str">
        <f aca="false">IF(ISNUMBER(AD487),U487*AB487,"")</f>
        <v/>
      </c>
      <c r="AH487" s="146" t="n">
        <f aca="false">IF(ISNUMBER(AC487),AC487*U487,U487)</f>
        <v>19.8343748489022</v>
      </c>
      <c r="AI487" s="102"/>
      <c r="AJ487" s="103" t="s">
        <v>329</v>
      </c>
      <c r="AK487" s="136"/>
      <c r="AL487" s="102"/>
      <c r="AM487" s="102"/>
      <c r="AN487" s="147" t="s">
        <v>544</v>
      </c>
    </row>
    <row r="488" customFormat="false" ht="15" hidden="false" customHeight="false" outlineLevel="0" collapsed="false">
      <c r="A488" s="115" t="s">
        <v>318</v>
      </c>
      <c r="B488" s="0" t="s">
        <v>319</v>
      </c>
      <c r="C488" s="92" t="n">
        <f aca="false">C487</f>
        <v>4</v>
      </c>
      <c r="D488" s="90" t="n">
        <f aca="false">D487</f>
        <v>2</v>
      </c>
      <c r="E488" s="92" t="str">
        <f aca="false">E440</f>
        <v>GL</v>
      </c>
      <c r="F488" s="92" t="n">
        <f aca="false">F440</f>
        <v>4</v>
      </c>
      <c r="G488" s="130" t="s">
        <v>321</v>
      </c>
      <c r="H488" s="130" t="s">
        <v>322</v>
      </c>
      <c r="I488" s="130" t="s">
        <v>322</v>
      </c>
      <c r="J488" s="131" t="n">
        <v>41859</v>
      </c>
      <c r="K488" s="108" t="s">
        <v>590</v>
      </c>
      <c r="L488" s="131" t="n">
        <v>41862</v>
      </c>
      <c r="M488" s="108" t="s">
        <v>591</v>
      </c>
      <c r="N488" s="134" t="n">
        <v>71.6166666666667</v>
      </c>
      <c r="O488" s="134" t="n">
        <v>40</v>
      </c>
      <c r="P488" s="135" t="n">
        <v>0.0514166666666667</v>
      </c>
      <c r="Q488" s="134" t="n">
        <v>451.239815576924</v>
      </c>
      <c r="R488" s="134" t="n">
        <v>5268.77951</v>
      </c>
      <c r="S488" s="136" t="n">
        <f aca="false">R488-Q488</f>
        <v>4817.53969442308</v>
      </c>
      <c r="T488" s="137" t="n">
        <f aca="false">((S488/1000000)*(0.473-P488))*0.8/(0.08206*296)*1000000/(O488*N488)*12</f>
        <v>0.28020936750534</v>
      </c>
      <c r="U488" s="138" t="n">
        <f aca="false">IF(N488&lt;=48,T488* 48,T488* 72)</f>
        <v>20.1750744603845</v>
      </c>
      <c r="V488" s="139" t="n">
        <v>-12.6687769763671</v>
      </c>
      <c r="W488" s="150" t="n">
        <f aca="false">W440</f>
        <v>-18.16875699075</v>
      </c>
      <c r="X488" s="141" t="s">
        <v>106</v>
      </c>
      <c r="Y488" s="142" t="n">
        <f aca="false">((V488/1000+1)*0.0112372)/((V488/1000+1)*0.0112372+1)</f>
        <v>0.0109730937176038</v>
      </c>
      <c r="Z488" s="142" t="n">
        <f aca="false">((W488/1000+1)*0.0112372)/((W488/1000+1)*0.0112372+1)</f>
        <v>0.0109126345751666</v>
      </c>
      <c r="AA488" s="142" t="str">
        <f aca="false">IF(ISNUMBER(X488),((X488/1000+1)*0.0112372)/((X488/1000+1)*0.0112372+1),"")</f>
        <v/>
      </c>
      <c r="AB488" s="143" t="str">
        <f aca="false">IF(ISNUMBER(AA488),(Y488-Z488)/(AA488-Z488),"")</f>
        <v/>
      </c>
      <c r="AC488" s="143" t="str">
        <f aca="false">IF(ISNUMBER(AB488),1-AB488,"")</f>
        <v/>
      </c>
      <c r="AD488" s="144" t="str">
        <f aca="false">IF(ISNUMBER(AB488),AB488*T488,"")</f>
        <v/>
      </c>
      <c r="AE488" s="144" t="n">
        <f aca="false">IF(ISNUMBER(AC488),AC488*T488,T488)</f>
        <v>0.28020936750534</v>
      </c>
      <c r="AF488" s="102"/>
      <c r="AG488" s="145" t="str">
        <f aca="false">IF(ISNUMBER(AD488),U488*AB488,"")</f>
        <v/>
      </c>
      <c r="AH488" s="146" t="n">
        <f aca="false">IF(ISNUMBER(AC488),AC488*U488,U488)</f>
        <v>20.1750744603845</v>
      </c>
      <c r="AI488" s="102"/>
      <c r="AJ488" s="103" t="s">
        <v>331</v>
      </c>
      <c r="AK488" s="136"/>
      <c r="AL488" s="102"/>
      <c r="AM488" s="102"/>
      <c r="AN488" s="147" t="s">
        <v>545</v>
      </c>
    </row>
    <row r="489" customFormat="false" ht="15" hidden="false" customHeight="false" outlineLevel="0" collapsed="false">
      <c r="A489" s="115" t="s">
        <v>318</v>
      </c>
      <c r="B489" s="0" t="s">
        <v>319</v>
      </c>
      <c r="C489" s="92" t="n">
        <f aca="false">C488</f>
        <v>4</v>
      </c>
      <c r="D489" s="90" t="n">
        <f aca="false">D488</f>
        <v>2</v>
      </c>
      <c r="E489" s="92" t="str">
        <f aca="false">E441</f>
        <v>GL</v>
      </c>
      <c r="F489" s="92" t="n">
        <f aca="false">F441</f>
        <v>1</v>
      </c>
      <c r="G489" s="130" t="s">
        <v>333</v>
      </c>
      <c r="H489" s="130" t="s">
        <v>334</v>
      </c>
      <c r="I489" s="148" t="s">
        <v>335</v>
      </c>
      <c r="J489" s="131" t="n">
        <v>41859</v>
      </c>
      <c r="K489" s="108" t="s">
        <v>590</v>
      </c>
      <c r="L489" s="131" t="n">
        <v>41862</v>
      </c>
      <c r="M489" s="108" t="s">
        <v>591</v>
      </c>
      <c r="N489" s="134" t="n">
        <v>71.6166666666667</v>
      </c>
      <c r="O489" s="134" t="n">
        <v>40</v>
      </c>
      <c r="P489" s="135" t="n">
        <v>0.0514166666666667</v>
      </c>
      <c r="Q489" s="134" t="n">
        <v>451.239815576924</v>
      </c>
      <c r="R489" s="134" t="n">
        <v>18705.54165</v>
      </c>
      <c r="S489" s="136" t="n">
        <f aca="false">R489-Q489</f>
        <v>18254.3018344231</v>
      </c>
      <c r="T489" s="137" t="n">
        <f aca="false">((S489/1000000)*(0.473-P489))*0.8/(0.08206*296)*1000000/(O489*N489)*12</f>
        <v>1.06175074741918</v>
      </c>
      <c r="U489" s="138" t="n">
        <f aca="false">IF(N489&lt;=48,T489* 48,T489* 72)</f>
        <v>76.4460538141808</v>
      </c>
      <c r="V489" s="139" t="n">
        <v>744.12410410084</v>
      </c>
      <c r="W489" s="150" t="n">
        <f aca="false">W441</f>
        <v>-18.16875699075</v>
      </c>
      <c r="X489" s="141" t="n">
        <v>1159</v>
      </c>
      <c r="Y489" s="142" t="n">
        <f aca="false">((V489/1000+1)*0.0112372)/((V489/1000+1)*0.0112372+1)</f>
        <v>0.0192223315347131</v>
      </c>
      <c r="Z489" s="142" t="n">
        <f aca="false">((W489/1000+1)*0.0112372)/((W489/1000+1)*0.0112372+1)</f>
        <v>0.0109126345751666</v>
      </c>
      <c r="AA489" s="142" t="n">
        <f aca="false">IF(ISNUMBER(X489),((X489/1000+1)*0.0112372)/((X489/1000+1)*0.0112372+1),"")</f>
        <v>0.0236864549961338</v>
      </c>
      <c r="AB489" s="143" t="n">
        <f aca="false">IF(ISNUMBER(AA489),(Y489-Y485)/(AA489-Y485),"")</f>
        <v>0.649557557018336</v>
      </c>
      <c r="AC489" s="143" t="n">
        <f aca="false">IF(ISNUMBER(AB489),1-AB489,"")</f>
        <v>0.350442442981664</v>
      </c>
      <c r="AD489" s="144" t="n">
        <f aca="false">IF(ISNUMBER(AB489),AB489*T489,"")</f>
        <v>0.689668221655994</v>
      </c>
      <c r="AE489" s="144" t="n">
        <f aca="false">IF(ISNUMBER(AC489),AC489*T489,T489)</f>
        <v>0.372082525763184</v>
      </c>
      <c r="AF489" s="149" t="n">
        <f aca="false">IF(ISNUMBER(AD489),AE489-AE485,"")</f>
        <v>0.00970823699446238</v>
      </c>
      <c r="AG489" s="145" t="n">
        <f aca="false">IF(ISNUMBER(AD489),U489*AB489,"")</f>
        <v>49.6561119592315</v>
      </c>
      <c r="AH489" s="146" t="n">
        <f aca="false">IF(ISNUMBER(AC489),AC489*U489,U489)</f>
        <v>26.7899418549493</v>
      </c>
      <c r="AI489" s="145" t="n">
        <f aca="false">AH489-AH485</f>
        <v>0.698993063601293</v>
      </c>
      <c r="AJ489" s="103" t="s">
        <v>336</v>
      </c>
      <c r="AK489" s="136"/>
      <c r="AL489" s="102"/>
      <c r="AM489" s="102"/>
      <c r="AN489" s="147" t="s">
        <v>546</v>
      </c>
    </row>
    <row r="490" customFormat="false" ht="15" hidden="false" customHeight="false" outlineLevel="0" collapsed="false">
      <c r="A490" s="115" t="s">
        <v>318</v>
      </c>
      <c r="B490" s="0" t="s">
        <v>319</v>
      </c>
      <c r="C490" s="92" t="n">
        <f aca="false">C489</f>
        <v>4</v>
      </c>
      <c r="D490" s="90" t="n">
        <f aca="false">D489</f>
        <v>2</v>
      </c>
      <c r="E490" s="92" t="str">
        <f aca="false">E442</f>
        <v>GL</v>
      </c>
      <c r="F490" s="92" t="n">
        <f aca="false">F442</f>
        <v>2</v>
      </c>
      <c r="G490" s="130" t="s">
        <v>333</v>
      </c>
      <c r="H490" s="130" t="s">
        <v>334</v>
      </c>
      <c r="I490" s="148" t="s">
        <v>335</v>
      </c>
      <c r="J490" s="131" t="n">
        <v>41859</v>
      </c>
      <c r="K490" s="108" t="s">
        <v>590</v>
      </c>
      <c r="L490" s="131" t="n">
        <v>41862</v>
      </c>
      <c r="M490" s="108" t="s">
        <v>591</v>
      </c>
      <c r="N490" s="134" t="n">
        <v>71.6166666666667</v>
      </c>
      <c r="O490" s="134" t="n">
        <v>40</v>
      </c>
      <c r="P490" s="135" t="n">
        <v>0.0514166666666667</v>
      </c>
      <c r="Q490" s="134" t="n">
        <v>451.239815576924</v>
      </c>
      <c r="R490" s="134" t="n">
        <v>18881.98745</v>
      </c>
      <c r="S490" s="136" t="n">
        <f aca="false">R490-Q490</f>
        <v>18430.7476344231</v>
      </c>
      <c r="T490" s="137" t="n">
        <f aca="false">((S490/1000000)*(0.473-P490))*0.8/(0.08206*296)*1000000/(O490*N490)*12</f>
        <v>1.07201361376862</v>
      </c>
      <c r="U490" s="138" t="n">
        <f aca="false">IF(N490&lt;=48,T490* 48,T490* 72)</f>
        <v>77.1849801913403</v>
      </c>
      <c r="V490" s="139" t="n">
        <v>740.377790944366</v>
      </c>
      <c r="W490" s="150" t="n">
        <f aca="false">W442</f>
        <v>-18.16875699075</v>
      </c>
      <c r="X490" s="141" t="n">
        <v>1159</v>
      </c>
      <c r="Y490" s="142" t="n">
        <f aca="false">((V490/1000+1)*0.0112372)/((V490/1000+1)*0.0112372+1)</f>
        <v>0.0191818346834136</v>
      </c>
      <c r="Z490" s="142" t="n">
        <f aca="false">((W490/1000+1)*0.0112372)/((W490/1000+1)*0.0112372+1)</f>
        <v>0.0109126345751666</v>
      </c>
      <c r="AA490" s="142" t="n">
        <f aca="false">IF(ISNUMBER(X490),((X490/1000+1)*0.0112372)/((X490/1000+1)*0.0112372+1),"")</f>
        <v>0.0236864549961338</v>
      </c>
      <c r="AB490" s="143" t="n">
        <f aca="false">IF(ISNUMBER(AA490),(Y490-Y486)/(AA490-Y486),"")</f>
        <v>0.647544913669413</v>
      </c>
      <c r="AC490" s="143" t="n">
        <f aca="false">IF(ISNUMBER(AB490),1-AB490,"")</f>
        <v>0.352455086330587</v>
      </c>
      <c r="AD490" s="144" t="n">
        <f aca="false">IF(ISNUMBER(AB490),AB490*T490,"")</f>
        <v>0.694176962980233</v>
      </c>
      <c r="AE490" s="144" t="n">
        <f aca="false">IF(ISNUMBER(AC490),AC490*T490,T490)</f>
        <v>0.377836650788382</v>
      </c>
      <c r="AF490" s="149" t="n">
        <f aca="false">IF(ISNUMBER(AD490),AE490-AE486,"")</f>
        <v>0.100382415188932</v>
      </c>
      <c r="AG490" s="145" t="n">
        <f aca="false">IF(ISNUMBER(AD490),U490*AB490,"")</f>
        <v>49.9807413345768</v>
      </c>
      <c r="AH490" s="146" t="n">
        <f aca="false">IF(ISNUMBER(AC490),AC490*U490,U490)</f>
        <v>27.2042388567635</v>
      </c>
      <c r="AI490" s="145" t="n">
        <f aca="false">AH490-AH486</f>
        <v>7.22753389360308</v>
      </c>
      <c r="AJ490" s="103" t="s">
        <v>338</v>
      </c>
      <c r="AK490" s="136"/>
      <c r="AL490" s="102"/>
      <c r="AM490" s="102"/>
      <c r="AN490" s="147" t="s">
        <v>547</v>
      </c>
    </row>
    <row r="491" customFormat="false" ht="15" hidden="false" customHeight="false" outlineLevel="0" collapsed="false">
      <c r="A491" s="115" t="s">
        <v>318</v>
      </c>
      <c r="B491" s="0" t="s">
        <v>319</v>
      </c>
      <c r="C491" s="92" t="n">
        <f aca="false">C490</f>
        <v>4</v>
      </c>
      <c r="D491" s="90" t="n">
        <f aca="false">D490</f>
        <v>2</v>
      </c>
      <c r="E491" s="92" t="str">
        <f aca="false">E443</f>
        <v>GL</v>
      </c>
      <c r="F491" s="92" t="n">
        <f aca="false">F443</f>
        <v>3</v>
      </c>
      <c r="G491" s="130" t="s">
        <v>333</v>
      </c>
      <c r="H491" s="130" t="s">
        <v>334</v>
      </c>
      <c r="I491" s="148" t="s">
        <v>335</v>
      </c>
      <c r="J491" s="131" t="n">
        <v>41859</v>
      </c>
      <c r="K491" s="108" t="s">
        <v>590</v>
      </c>
      <c r="L491" s="131" t="n">
        <v>41862</v>
      </c>
      <c r="M491" s="108" t="s">
        <v>591</v>
      </c>
      <c r="N491" s="134" t="n">
        <v>71.6166666666667</v>
      </c>
      <c r="O491" s="134" t="n">
        <v>40</v>
      </c>
      <c r="P491" s="135" t="n">
        <v>0.0514166666666667</v>
      </c>
      <c r="Q491" s="134" t="n">
        <v>451.239815576924</v>
      </c>
      <c r="R491" s="134" t="n">
        <v>18898.56625</v>
      </c>
      <c r="S491" s="136" t="n">
        <f aca="false">R491-Q491</f>
        <v>18447.3264344231</v>
      </c>
      <c r="T491" s="137" t="n">
        <f aca="false">((S491/1000000)*(0.473-P491))*0.8/(0.08206*296)*1000000/(O491*N491)*12</f>
        <v>1.07297790993568</v>
      </c>
      <c r="U491" s="138" t="n">
        <f aca="false">IF(N491&lt;=48,T491* 48,T491* 72)</f>
        <v>77.2544095153687</v>
      </c>
      <c r="V491" s="139" t="n">
        <v>821.255183703369</v>
      </c>
      <c r="W491" s="150" t="n">
        <f aca="false">W443</f>
        <v>-18.16875699075</v>
      </c>
      <c r="X491" s="141" t="n">
        <v>1159</v>
      </c>
      <c r="Y491" s="142" t="n">
        <f aca="false">((V491/1000+1)*0.0112372)/((V491/1000+1)*0.0112372+1)</f>
        <v>0.020055359596393</v>
      </c>
      <c r="Z491" s="142" t="n">
        <f aca="false">((W491/1000+1)*0.0112372)/((W491/1000+1)*0.0112372+1)</f>
        <v>0.0109126345751666</v>
      </c>
      <c r="AA491" s="142" t="n">
        <f aca="false">IF(ISNUMBER(X491),((X491/1000+1)*0.0112372)/((X491/1000+1)*0.0112372+1),"")</f>
        <v>0.0236864549961338</v>
      </c>
      <c r="AB491" s="143" t="n">
        <f aca="false">IF(ISNUMBER(AA491),(Y491-Y487)/(AA491-Y487),"")</f>
        <v>0.715934025983182</v>
      </c>
      <c r="AC491" s="143" t="n">
        <f aca="false">IF(ISNUMBER(AB491),1-AB491,"")</f>
        <v>0.284065974016818</v>
      </c>
      <c r="AD491" s="144" t="n">
        <f aca="false">IF(ISNUMBER(AB491),AB491*T491,"")</f>
        <v>0.768181394851269</v>
      </c>
      <c r="AE491" s="144" t="n">
        <f aca="false">IF(ISNUMBER(AC491),AC491*T491,T491)</f>
        <v>0.304796515084407</v>
      </c>
      <c r="AF491" s="149" t="n">
        <f aca="false">IF(ISNUMBER(AD491),AE491-AE487,"")</f>
        <v>0.0293190866274323</v>
      </c>
      <c r="AG491" s="145" t="n">
        <f aca="false">IF(ISNUMBER(AD491),U491*AB491,"")</f>
        <v>55.3090604292914</v>
      </c>
      <c r="AH491" s="146" t="n">
        <f aca="false">IF(ISNUMBER(AC491),AC491*U491,U491)</f>
        <v>21.9453490860773</v>
      </c>
      <c r="AI491" s="145" t="n">
        <f aca="false">AH491-AH487</f>
        <v>2.11097423717512</v>
      </c>
      <c r="AJ491" s="103" t="s">
        <v>340</v>
      </c>
      <c r="AK491" s="136"/>
      <c r="AL491" s="102"/>
      <c r="AM491" s="102"/>
      <c r="AN491" s="147" t="s">
        <v>548</v>
      </c>
    </row>
    <row r="492" customFormat="false" ht="15" hidden="false" customHeight="false" outlineLevel="0" collapsed="false">
      <c r="A492" s="115" t="s">
        <v>318</v>
      </c>
      <c r="B492" s="0" t="s">
        <v>319</v>
      </c>
      <c r="C492" s="92" t="n">
        <f aca="false">C491</f>
        <v>4</v>
      </c>
      <c r="D492" s="90" t="n">
        <f aca="false">D491</f>
        <v>2</v>
      </c>
      <c r="E492" s="92" t="str">
        <f aca="false">E444</f>
        <v>GL</v>
      </c>
      <c r="F492" s="92" t="n">
        <f aca="false">F444</f>
        <v>4</v>
      </c>
      <c r="G492" s="130" t="s">
        <v>333</v>
      </c>
      <c r="H492" s="130" t="s">
        <v>334</v>
      </c>
      <c r="I492" s="148" t="s">
        <v>335</v>
      </c>
      <c r="J492" s="131" t="n">
        <v>41859</v>
      </c>
      <c r="K492" s="108" t="s">
        <v>590</v>
      </c>
      <c r="L492" s="131" t="n">
        <v>41862</v>
      </c>
      <c r="M492" s="108" t="s">
        <v>591</v>
      </c>
      <c r="N492" s="134" t="n">
        <v>71.6166666666667</v>
      </c>
      <c r="O492" s="134" t="n">
        <v>40</v>
      </c>
      <c r="P492" s="135" t="n">
        <v>0.0514166666666667</v>
      </c>
      <c r="Q492" s="134" t="n">
        <v>451.239815576924</v>
      </c>
      <c r="R492" s="134" t="n">
        <v>15836.22505</v>
      </c>
      <c r="S492" s="136" t="n">
        <f aca="false">R492-Q492</f>
        <v>15384.9852344231</v>
      </c>
      <c r="T492" s="137" t="n">
        <f aca="false">((S492/1000000)*(0.473-P492))*0.8/(0.08206*296)*1000000/(O492*N492)*12</f>
        <v>0.894858632219937</v>
      </c>
      <c r="U492" s="138" t="n">
        <f aca="false">IF(N492&lt;=48,T492* 48,T492* 72)</f>
        <v>64.4298215198354</v>
      </c>
      <c r="V492" s="139" t="n">
        <v>816.908023965718</v>
      </c>
      <c r="W492" s="150" t="n">
        <f aca="false">W444</f>
        <v>-18.16875699075</v>
      </c>
      <c r="X492" s="141" t="n">
        <v>1159</v>
      </c>
      <c r="Y492" s="142" t="n">
        <f aca="false">((V492/1000+1)*0.0112372)/((V492/1000+1)*0.0112372+1)</f>
        <v>0.0200084472037579</v>
      </c>
      <c r="Z492" s="142" t="n">
        <f aca="false">((W492/1000+1)*0.0112372)/((W492/1000+1)*0.0112372+1)</f>
        <v>0.0109126345751666</v>
      </c>
      <c r="AA492" s="142" t="n">
        <f aca="false">IF(ISNUMBER(X492),((X492/1000+1)*0.0112372)/((X492/1000+1)*0.0112372+1),"")</f>
        <v>0.0236864549961338</v>
      </c>
      <c r="AB492" s="143" t="n">
        <f aca="false">IF(ISNUMBER(AA492),(Y492-Y488)/(AA492-Y488),"")</f>
        <v>0.710697453506084</v>
      </c>
      <c r="AC492" s="143" t="n">
        <f aca="false">IF(ISNUMBER(AB492),1-AB492,"")</f>
        <v>0.289302546493916</v>
      </c>
      <c r="AD492" s="144" t="n">
        <f aca="false">IF(ISNUMBER(AB492),AB492*T492,"")</f>
        <v>0.635973751166647</v>
      </c>
      <c r="AE492" s="144" t="n">
        <f aca="false">IF(ISNUMBER(AC492),AC492*T492,T492)</f>
        <v>0.25888488105329</v>
      </c>
      <c r="AF492" s="149" t="n">
        <f aca="false">IF(ISNUMBER(AD492),AE492-AE488,"")</f>
        <v>-0.02132448645205</v>
      </c>
      <c r="AG492" s="145" t="n">
        <f aca="false">IF(ISNUMBER(AD492),U492*AB492,"")</f>
        <v>45.7901100839985</v>
      </c>
      <c r="AH492" s="146" t="n">
        <f aca="false">IF(ISNUMBER(AC492),AC492*U492,U492)</f>
        <v>18.6397114358369</v>
      </c>
      <c r="AI492" s="145" t="n">
        <f aca="false">AH492-AH488</f>
        <v>-1.5353630245476</v>
      </c>
      <c r="AJ492" s="103" t="s">
        <v>342</v>
      </c>
      <c r="AK492" s="136"/>
      <c r="AL492" s="102"/>
      <c r="AM492" s="102"/>
      <c r="AN492" s="147" t="s">
        <v>549</v>
      </c>
    </row>
    <row r="493" customFormat="false" ht="15" hidden="false" customHeight="false" outlineLevel="0" collapsed="false">
      <c r="A493" s="115" t="s">
        <v>318</v>
      </c>
      <c r="B493" s="0" t="s">
        <v>319</v>
      </c>
      <c r="C493" s="92" t="n">
        <f aca="false">C492</f>
        <v>4</v>
      </c>
      <c r="D493" s="90" t="n">
        <f aca="false">D492</f>
        <v>2</v>
      </c>
      <c r="E493" s="92" t="str">
        <f aca="false">E445</f>
        <v>GL</v>
      </c>
      <c r="F493" s="92" t="n">
        <f aca="false">F445</f>
        <v>1</v>
      </c>
      <c r="G493" s="130" t="s">
        <v>344</v>
      </c>
      <c r="H493" s="130" t="s">
        <v>334</v>
      </c>
      <c r="I493" s="130" t="n">
        <v>10</v>
      </c>
      <c r="J493" s="131" t="n">
        <v>41859</v>
      </c>
      <c r="K493" s="108" t="s">
        <v>590</v>
      </c>
      <c r="L493" s="131" t="n">
        <v>41862</v>
      </c>
      <c r="M493" s="108" t="s">
        <v>591</v>
      </c>
      <c r="N493" s="134" t="n">
        <v>71.6166666666667</v>
      </c>
      <c r="O493" s="134" t="n">
        <v>40</v>
      </c>
      <c r="P493" s="135" t="n">
        <v>0.0514166666666667</v>
      </c>
      <c r="Q493" s="134" t="n">
        <v>451.239815576924</v>
      </c>
      <c r="R493" s="134" t="n">
        <v>15324.65065</v>
      </c>
      <c r="S493" s="136" t="n">
        <f aca="false">R493-Q493</f>
        <v>14873.4108344231</v>
      </c>
      <c r="T493" s="137" t="n">
        <f aca="false">((S493/1000000)*(0.473-P493))*0.8/(0.08206*296)*1000000/(O493*N493)*12</f>
        <v>0.865103207636333</v>
      </c>
      <c r="U493" s="138" t="n">
        <f aca="false">IF(N493&lt;=48,T493* 48,T493* 72)</f>
        <v>62.287430949816</v>
      </c>
      <c r="V493" s="139" t="n">
        <v>745.232159298106</v>
      </c>
      <c r="W493" s="150" t="n">
        <f aca="false">W445</f>
        <v>-18.16875699075</v>
      </c>
      <c r="X493" s="141" t="n">
        <v>1159</v>
      </c>
      <c r="Y493" s="142" t="n">
        <f aca="false">((V493/1000+1)*0.0112372)/((V493/1000+1)*0.0112372+1)</f>
        <v>0.0192343087357575</v>
      </c>
      <c r="Z493" s="142" t="n">
        <f aca="false">((W493/1000+1)*0.0112372)/((W493/1000+1)*0.0112372+1)</f>
        <v>0.0109126345751666</v>
      </c>
      <c r="AA493" s="142" t="n">
        <f aca="false">IF(ISNUMBER(X493),((X493/1000+1)*0.0112372)/((X493/1000+1)*0.0112372+1),"")</f>
        <v>0.0236864549961338</v>
      </c>
      <c r="AB493" s="143" t="n">
        <f aca="false">IF(ISNUMBER(AA493),(Y493-Y485)/(AA493-Y485),"")</f>
        <v>0.650497790779871</v>
      </c>
      <c r="AC493" s="143" t="n">
        <f aca="false">IF(ISNUMBER(AB493),1-AB493,"")</f>
        <v>0.349502209220129</v>
      </c>
      <c r="AD493" s="144" t="n">
        <f aca="false">IF(ISNUMBER(AB493),AB493*T493,"")</f>
        <v>0.562747725364015</v>
      </c>
      <c r="AE493" s="144" t="n">
        <f aca="false">IF(ISNUMBER(AC493),AC493*T493,T493)</f>
        <v>0.302355482272318</v>
      </c>
      <c r="AF493" s="149" t="n">
        <f aca="false">IF(ISNUMBER(AD493),AE493-AE485,"")</f>
        <v>-0.060018806496404</v>
      </c>
      <c r="AG493" s="145" t="n">
        <f aca="false">IF(ISNUMBER(AD493),U493*AB493,"")</f>
        <v>40.5178362262091</v>
      </c>
      <c r="AH493" s="146" t="n">
        <f aca="false">IF(ISNUMBER(AC493),AC493*U493,U493)</f>
        <v>21.7695947236069</v>
      </c>
      <c r="AI493" s="145" t="n">
        <f aca="false">AH493-AH485</f>
        <v>-4.32135406774109</v>
      </c>
      <c r="AJ493" s="103" t="s">
        <v>345</v>
      </c>
      <c r="AK493" s="136"/>
      <c r="AL493" s="102"/>
      <c r="AM493" s="102"/>
      <c r="AN493" s="147" t="s">
        <v>550</v>
      </c>
    </row>
    <row r="494" customFormat="false" ht="15" hidden="false" customHeight="false" outlineLevel="0" collapsed="false">
      <c r="A494" s="115" t="s">
        <v>318</v>
      </c>
      <c r="B494" s="0" t="s">
        <v>319</v>
      </c>
      <c r="C494" s="92" t="n">
        <f aca="false">C493</f>
        <v>4</v>
      </c>
      <c r="D494" s="90" t="n">
        <f aca="false">D493</f>
        <v>2</v>
      </c>
      <c r="E494" s="92" t="str">
        <f aca="false">E446</f>
        <v>GL</v>
      </c>
      <c r="F494" s="92" t="n">
        <f aca="false">F446</f>
        <v>2</v>
      </c>
      <c r="G494" s="130" t="s">
        <v>344</v>
      </c>
      <c r="H494" s="130" t="s">
        <v>334</v>
      </c>
      <c r="I494" s="130" t="n">
        <v>10</v>
      </c>
      <c r="J494" s="131" t="n">
        <v>41859</v>
      </c>
      <c r="K494" s="108" t="s">
        <v>590</v>
      </c>
      <c r="L494" s="131" t="n">
        <v>41862</v>
      </c>
      <c r="M494" s="108" t="s">
        <v>591</v>
      </c>
      <c r="N494" s="134" t="n">
        <v>71.6166666666667</v>
      </c>
      <c r="O494" s="134" t="n">
        <v>40</v>
      </c>
      <c r="P494" s="135" t="n">
        <v>0.0514166666666667</v>
      </c>
      <c r="Q494" s="134" t="n">
        <v>451.239815576924</v>
      </c>
      <c r="R494" s="134" t="n">
        <v>18031.73185</v>
      </c>
      <c r="S494" s="136" t="n">
        <f aca="false">R494-Q494</f>
        <v>17580.4920344231</v>
      </c>
      <c r="T494" s="137" t="n">
        <f aca="false">((S494/1000000)*(0.473-P494))*0.8/(0.08206*296)*1000000/(O494*N494)*12</f>
        <v>1.0225589960579</v>
      </c>
      <c r="U494" s="138" t="n">
        <f aca="false">IF(N494&lt;=48,T494* 48,T494* 72)</f>
        <v>73.624247716169</v>
      </c>
      <c r="V494" s="139" t="n">
        <v>874.163245929187</v>
      </c>
      <c r="W494" s="150" t="n">
        <f aca="false">W446</f>
        <v>-18.16875699075</v>
      </c>
      <c r="X494" s="141" t="n">
        <v>1159</v>
      </c>
      <c r="Y494" s="142" t="n">
        <f aca="false">((V494/1000+1)*0.0112372)/((V494/1000+1)*0.0112372+1)</f>
        <v>0.020625957402369</v>
      </c>
      <c r="Z494" s="142" t="n">
        <f aca="false">((W494/1000+1)*0.0112372)/((W494/1000+1)*0.0112372+1)</f>
        <v>0.0109126345751666</v>
      </c>
      <c r="AA494" s="142" t="n">
        <f aca="false">IF(ISNUMBER(X494),((X494/1000+1)*0.0112372)/((X494/1000+1)*0.0112372+1),"")</f>
        <v>0.0236864549961338</v>
      </c>
      <c r="AB494" s="143" t="n">
        <f aca="false">IF(ISNUMBER(AA494),(Y494-Y486)/(AA494-Y486),"")</f>
        <v>0.760537432959909</v>
      </c>
      <c r="AC494" s="143" t="n">
        <f aca="false">IF(ISNUMBER(AB494),1-AB494,"")</f>
        <v>0.239462567040091</v>
      </c>
      <c r="AD494" s="144" t="n">
        <f aca="false">IF(ISNUMBER(AB494),AB494*T494,"")</f>
        <v>0.77769439391194</v>
      </c>
      <c r="AE494" s="144" t="n">
        <f aca="false">IF(ISNUMBER(AC494),AC494*T494,T494)</f>
        <v>0.244864602145964</v>
      </c>
      <c r="AF494" s="149" t="n">
        <f aca="false">IF(ISNUMBER(AD494),AE494-AE486,"")</f>
        <v>-0.0325896334534872</v>
      </c>
      <c r="AG494" s="145" t="n">
        <f aca="false">IF(ISNUMBER(AD494),U494*AB494,"")</f>
        <v>55.9939963616597</v>
      </c>
      <c r="AH494" s="146" t="n">
        <f aca="false">IF(ISNUMBER(AC494),AC494*U494,U494)</f>
        <v>17.6302513545094</v>
      </c>
      <c r="AI494" s="145" t="n">
        <f aca="false">AH494-AH486</f>
        <v>-2.34645360865108</v>
      </c>
      <c r="AJ494" s="103" t="s">
        <v>347</v>
      </c>
      <c r="AK494" s="136"/>
      <c r="AL494" s="102"/>
      <c r="AM494" s="102"/>
      <c r="AN494" s="147" t="s">
        <v>551</v>
      </c>
    </row>
    <row r="495" customFormat="false" ht="15" hidden="false" customHeight="false" outlineLevel="0" collapsed="false">
      <c r="A495" s="115" t="s">
        <v>318</v>
      </c>
      <c r="B495" s="0" t="s">
        <v>319</v>
      </c>
      <c r="C495" s="92" t="n">
        <f aca="false">C494</f>
        <v>4</v>
      </c>
      <c r="D495" s="90" t="n">
        <f aca="false">D494</f>
        <v>2</v>
      </c>
      <c r="E495" s="92" t="str">
        <f aca="false">E447</f>
        <v>GL</v>
      </c>
      <c r="F495" s="92" t="n">
        <f aca="false">F447</f>
        <v>3</v>
      </c>
      <c r="G495" s="130" t="s">
        <v>344</v>
      </c>
      <c r="H495" s="130" t="s">
        <v>334</v>
      </c>
      <c r="I495" s="130" t="n">
        <v>10</v>
      </c>
      <c r="J495" s="131" t="n">
        <v>41859</v>
      </c>
      <c r="K495" s="108" t="s">
        <v>590</v>
      </c>
      <c r="L495" s="131" t="n">
        <v>41862</v>
      </c>
      <c r="M495" s="108" t="s">
        <v>591</v>
      </c>
      <c r="N495" s="134" t="n">
        <v>71.6166666666667</v>
      </c>
      <c r="O495" s="134" t="n">
        <v>40</v>
      </c>
      <c r="P495" s="135" t="n">
        <v>0.0514166666666667</v>
      </c>
      <c r="Q495" s="134" t="n">
        <v>451.239815576924</v>
      </c>
      <c r="R495" s="134" t="n">
        <v>13617.03425</v>
      </c>
      <c r="S495" s="136" t="n">
        <f aca="false">R495-Q495</f>
        <v>13165.7944344231</v>
      </c>
      <c r="T495" s="137" t="n">
        <f aca="false">((S495/1000000)*(0.473-P495))*0.8/(0.08206*296)*1000000/(O495*N495)*12</f>
        <v>0.765780702429026</v>
      </c>
      <c r="U495" s="138" t="n">
        <f aca="false">IF(N495&lt;=48,T495* 48,T495* 72)</f>
        <v>55.1362105748898</v>
      </c>
      <c r="V495" s="139" t="n">
        <v>840.109411176434</v>
      </c>
      <c r="W495" s="150" t="n">
        <f aca="false">W447</f>
        <v>-18.16875699075</v>
      </c>
      <c r="X495" s="141" t="n">
        <v>1159</v>
      </c>
      <c r="Y495" s="142" t="n">
        <f aca="false">((V495/1000+1)*0.0112372)/((V495/1000+1)*0.0112372+1)</f>
        <v>0.0202587730990842</v>
      </c>
      <c r="Z495" s="142" t="n">
        <f aca="false">((W495/1000+1)*0.0112372)/((W495/1000+1)*0.0112372+1)</f>
        <v>0.0109126345751666</v>
      </c>
      <c r="AA495" s="142" t="n">
        <f aca="false">IF(ISNUMBER(X495),((X495/1000+1)*0.0112372)/((X495/1000+1)*0.0112372+1),"")</f>
        <v>0.0236864549961338</v>
      </c>
      <c r="AB495" s="143" t="n">
        <f aca="false">IF(ISNUMBER(AA495),(Y495-Y487)/(AA495-Y487),"")</f>
        <v>0.731847365735778</v>
      </c>
      <c r="AC495" s="143" t="n">
        <f aca="false">IF(ISNUMBER(AB495),1-AB495,"")</f>
        <v>0.268152634264222</v>
      </c>
      <c r="AD495" s="144" t="n">
        <f aca="false">IF(ISNUMBER(AB495),AB495*T495,"")</f>
        <v>0.560434589803976</v>
      </c>
      <c r="AE495" s="144" t="n">
        <f aca="false">IF(ISNUMBER(AC495),AC495*T495,T495)</f>
        <v>0.20534611262505</v>
      </c>
      <c r="AF495" s="149" t="n">
        <f aca="false">IF(ISNUMBER(AD495),AE495-AE487,"")</f>
        <v>-0.0701313158319256</v>
      </c>
      <c r="AG495" s="145" t="n">
        <f aca="false">IF(ISNUMBER(AD495),U495*AB495,"")</f>
        <v>40.3512904658863</v>
      </c>
      <c r="AH495" s="146" t="n">
        <f aca="false">IF(ISNUMBER(AC495),AC495*U495,U495)</f>
        <v>14.7849201090036</v>
      </c>
      <c r="AI495" s="145" t="n">
        <f aca="false">AH495-AH487</f>
        <v>-5.04945473989864</v>
      </c>
      <c r="AJ495" s="103" t="s">
        <v>349</v>
      </c>
      <c r="AK495" s="136"/>
      <c r="AL495" s="102"/>
      <c r="AM495" s="102"/>
      <c r="AN495" s="147" t="s">
        <v>552</v>
      </c>
    </row>
    <row r="496" customFormat="false" ht="15" hidden="false" customHeight="false" outlineLevel="0" collapsed="false">
      <c r="A496" s="115" t="s">
        <v>318</v>
      </c>
      <c r="B496" s="0" t="s">
        <v>319</v>
      </c>
      <c r="C496" s="92" t="n">
        <f aca="false">C495</f>
        <v>4</v>
      </c>
      <c r="D496" s="90" t="n">
        <f aca="false">D495</f>
        <v>2</v>
      </c>
      <c r="E496" s="92" t="str">
        <f aca="false">E448</f>
        <v>GL</v>
      </c>
      <c r="F496" s="92" t="n">
        <f aca="false">F448</f>
        <v>4</v>
      </c>
      <c r="G496" s="130" t="s">
        <v>344</v>
      </c>
      <c r="H496" s="130" t="s">
        <v>334</v>
      </c>
      <c r="I496" s="130" t="n">
        <v>10</v>
      </c>
      <c r="J496" s="131" t="n">
        <v>41859</v>
      </c>
      <c r="K496" s="108" t="s">
        <v>590</v>
      </c>
      <c r="L496" s="131" t="n">
        <v>41862</v>
      </c>
      <c r="M496" s="108" t="s">
        <v>591</v>
      </c>
      <c r="N496" s="134" t="n">
        <v>71.6166666666667</v>
      </c>
      <c r="O496" s="134" t="n">
        <v>40</v>
      </c>
      <c r="P496" s="135" t="n">
        <v>0.0514166666666667</v>
      </c>
      <c r="Q496" s="134" t="n">
        <v>451.239815576924</v>
      </c>
      <c r="R496" s="134" t="n">
        <v>14012.55705</v>
      </c>
      <c r="S496" s="136" t="n">
        <f aca="false">R496-Q496</f>
        <v>13561.3172344231</v>
      </c>
      <c r="T496" s="137" t="n">
        <f aca="false">((S496/1000000)*(0.473-P496))*0.8/(0.08206*296)*1000000/(O496*N496)*12</f>
        <v>0.788786053843201</v>
      </c>
      <c r="U496" s="138" t="n">
        <f aca="false">IF(N496&lt;=48,T496* 48,T496* 72)</f>
        <v>56.7925958767104</v>
      </c>
      <c r="V496" s="139" t="n">
        <v>839.806381054377</v>
      </c>
      <c r="W496" s="150" t="n">
        <f aca="false">W448</f>
        <v>-18.16875699075</v>
      </c>
      <c r="X496" s="141" t="n">
        <v>1159</v>
      </c>
      <c r="Y496" s="142" t="n">
        <f aca="false">((V496/1000+1)*0.0112372)/((V496/1000+1)*0.0112372+1)</f>
        <v>0.0202555044512896</v>
      </c>
      <c r="Z496" s="142" t="n">
        <f aca="false">((W496/1000+1)*0.0112372)/((W496/1000+1)*0.0112372+1)</f>
        <v>0.0109126345751666</v>
      </c>
      <c r="AA496" s="142" t="n">
        <f aca="false">IF(ISNUMBER(X496),((X496/1000+1)*0.0112372)/((X496/1000+1)*0.0112372+1),"")</f>
        <v>0.0236864549961338</v>
      </c>
      <c r="AB496" s="143" t="n">
        <f aca="false">IF(ISNUMBER(AA496),(Y496-Y488)/(AA496-Y488),"")</f>
        <v>0.730130335347407</v>
      </c>
      <c r="AC496" s="143" t="n">
        <f aca="false">IF(ISNUMBER(AB496),1-AB496,"")</f>
        <v>0.269869664652593</v>
      </c>
      <c r="AD496" s="144" t="n">
        <f aca="false">IF(ISNUMBER(AB496),AB496*T496,"")</f>
        <v>0.575916626009894</v>
      </c>
      <c r="AE496" s="144" t="n">
        <f aca="false">IF(ISNUMBER(AC496),AC496*T496,T496)</f>
        <v>0.212869427833306</v>
      </c>
      <c r="AF496" s="149" t="n">
        <f aca="false">IF(ISNUMBER(AD496),AE496-AE488,"")</f>
        <v>-0.0673399396720336</v>
      </c>
      <c r="AG496" s="145" t="n">
        <f aca="false">IF(ISNUMBER(AD496),U496*AB496,"")</f>
        <v>41.4659970727124</v>
      </c>
      <c r="AH496" s="146" t="n">
        <f aca="false">IF(ISNUMBER(AC496),AC496*U496,U496)</f>
        <v>15.3265988039981</v>
      </c>
      <c r="AI496" s="145" t="n">
        <f aca="false">AH496-AH488</f>
        <v>-4.84847565638641</v>
      </c>
      <c r="AJ496" s="103" t="s">
        <v>351</v>
      </c>
      <c r="AK496" s="136"/>
      <c r="AL496" s="102"/>
      <c r="AM496" s="102"/>
      <c r="AN496" s="147" t="s">
        <v>553</v>
      </c>
    </row>
    <row r="497" customFormat="false" ht="15" hidden="false" customHeight="false" outlineLevel="0" collapsed="false">
      <c r="A497" s="115" t="s">
        <v>318</v>
      </c>
      <c r="B497" s="0" t="s">
        <v>319</v>
      </c>
      <c r="C497" s="92" t="n">
        <f aca="false">C496</f>
        <v>4</v>
      </c>
      <c r="D497" s="90" t="n">
        <f aca="false">D496</f>
        <v>2</v>
      </c>
      <c r="E497" s="92" t="str">
        <f aca="false">E449</f>
        <v>MC</v>
      </c>
      <c r="F497" s="92" t="n">
        <f aca="false">F449</f>
        <v>1</v>
      </c>
      <c r="G497" s="130" t="s">
        <v>321</v>
      </c>
      <c r="H497" s="130" t="s">
        <v>322</v>
      </c>
      <c r="I497" s="130" t="s">
        <v>322</v>
      </c>
      <c r="J497" s="131" t="n">
        <v>41859</v>
      </c>
      <c r="K497" s="108" t="s">
        <v>590</v>
      </c>
      <c r="L497" s="131" t="n">
        <v>41862</v>
      </c>
      <c r="M497" s="108" t="s">
        <v>591</v>
      </c>
      <c r="N497" s="134" t="n">
        <v>71.6166666666667</v>
      </c>
      <c r="O497" s="134" t="n">
        <v>40</v>
      </c>
      <c r="P497" s="135" t="n">
        <v>0.0756666666666667</v>
      </c>
      <c r="Q497" s="134" t="n">
        <v>451.239815576924</v>
      </c>
      <c r="R497" s="134" t="n">
        <v>8669.44665</v>
      </c>
      <c r="S497" s="136" t="n">
        <f aca="false">R497-Q497</f>
        <v>8218.20683442308</v>
      </c>
      <c r="T497" s="137" t="n">
        <f aca="false">((S497/1000000)*(0.473-P497))*0.8/(0.08206*296)*1000000/(O497*N497)*12</f>
        <v>0.450511605006366</v>
      </c>
      <c r="U497" s="138" t="n">
        <f aca="false">IF(N497&lt;=48,T497* 48,T497* 72)</f>
        <v>32.4368355604584</v>
      </c>
      <c r="V497" s="139" t="n">
        <v>-27.3103498385129</v>
      </c>
      <c r="W497" s="150" t="n">
        <f aca="false">W449</f>
        <v>-21.3230515566104</v>
      </c>
      <c r="X497" s="141" t="s">
        <v>106</v>
      </c>
      <c r="Y497" s="142" t="n">
        <f aca="false">((V497/1000+1)*0.0112372)/((V497/1000+1)*0.0112372+1)</f>
        <v>0.0108121282434789</v>
      </c>
      <c r="Z497" s="142" t="n">
        <f aca="false">((W497/1000+1)*0.0112372)/((W497/1000+1)*0.0112372+1)</f>
        <v>0.0108779573057363</v>
      </c>
      <c r="AA497" s="142" t="str">
        <f aca="false">IF(ISNUMBER(X497),((X497/1000+1)*0.0112372)/((X497/1000+1)*0.0112372+1),"")</f>
        <v/>
      </c>
      <c r="AB497" s="143" t="str">
        <f aca="false">IF(ISNUMBER(AA497),(Y497-Z497)/(AA497-Z497),"")</f>
        <v/>
      </c>
      <c r="AC497" s="143" t="str">
        <f aca="false">IF(ISNUMBER(AB497),1-AB497,"")</f>
        <v/>
      </c>
      <c r="AD497" s="144" t="str">
        <f aca="false">IF(ISNUMBER(AB497),AB497*T497,"")</f>
        <v/>
      </c>
      <c r="AE497" s="144" t="n">
        <f aca="false">IF(ISNUMBER(AC497),AC497*T497,T497)</f>
        <v>0.450511605006366</v>
      </c>
      <c r="AF497" s="102"/>
      <c r="AG497" s="145" t="str">
        <f aca="false">IF(ISNUMBER(AD497),U497*AB497,"")</f>
        <v/>
      </c>
      <c r="AH497" s="146" t="n">
        <f aca="false">IF(ISNUMBER(AC497),AC497*U497,U497)</f>
        <v>32.4368355604584</v>
      </c>
      <c r="AI497" s="102"/>
      <c r="AJ497" s="103" t="s">
        <v>354</v>
      </c>
      <c r="AK497" s="136"/>
      <c r="AL497" s="102"/>
      <c r="AM497" s="102"/>
      <c r="AN497" s="147" t="s">
        <v>554</v>
      </c>
    </row>
    <row r="498" customFormat="false" ht="15" hidden="false" customHeight="false" outlineLevel="0" collapsed="false">
      <c r="A498" s="115" t="s">
        <v>318</v>
      </c>
      <c r="B498" s="0" t="s">
        <v>319</v>
      </c>
      <c r="C498" s="92" t="n">
        <f aca="false">C497</f>
        <v>4</v>
      </c>
      <c r="D498" s="90" t="n">
        <f aca="false">D497</f>
        <v>2</v>
      </c>
      <c r="E498" s="92" t="str">
        <f aca="false">E450</f>
        <v>MC</v>
      </c>
      <c r="F498" s="92" t="n">
        <f aca="false">F450</f>
        <v>2</v>
      </c>
      <c r="G498" s="130" t="s">
        <v>321</v>
      </c>
      <c r="H498" s="130" t="s">
        <v>322</v>
      </c>
      <c r="I498" s="130" t="s">
        <v>322</v>
      </c>
      <c r="J498" s="131" t="n">
        <v>41859</v>
      </c>
      <c r="K498" s="108" t="s">
        <v>590</v>
      </c>
      <c r="L498" s="131" t="n">
        <v>41862</v>
      </c>
      <c r="M498" s="108" t="s">
        <v>591</v>
      </c>
      <c r="N498" s="134" t="n">
        <v>71.6166666666667</v>
      </c>
      <c r="O498" s="134" t="n">
        <v>40</v>
      </c>
      <c r="P498" s="135" t="n">
        <v>0.0756666666666667</v>
      </c>
      <c r="Q498" s="134" t="n">
        <v>451.239815576924</v>
      </c>
      <c r="R498" s="134" t="n">
        <v>5615.39485</v>
      </c>
      <c r="S498" s="136" t="n">
        <f aca="false">R498-Q498</f>
        <v>5164.15503442308</v>
      </c>
      <c r="T498" s="137" t="n">
        <f aca="false">((S498/1000000)*(0.473-P498))*0.8/(0.08206*296)*1000000/(O498*N498)*12</f>
        <v>0.28309238498534</v>
      </c>
      <c r="U498" s="138" t="n">
        <f aca="false">IF(N498&lt;=48,T498* 48,T498* 72)</f>
        <v>20.3826517189444</v>
      </c>
      <c r="V498" s="139" t="n">
        <v>-26.6251573463387</v>
      </c>
      <c r="W498" s="150" t="n">
        <f aca="false">W450</f>
        <v>-21.3230515566104</v>
      </c>
      <c r="X498" s="141" t="s">
        <v>106</v>
      </c>
      <c r="Y498" s="142" t="n">
        <f aca="false">((V498/1000+1)*0.0112372)/((V498/1000+1)*0.0112372+1)</f>
        <v>0.010819662232175</v>
      </c>
      <c r="Z498" s="142" t="n">
        <f aca="false">((W498/1000+1)*0.0112372)/((W498/1000+1)*0.0112372+1)</f>
        <v>0.0108779573057363</v>
      </c>
      <c r="AA498" s="142" t="str">
        <f aca="false">IF(ISNUMBER(X498),((X498/1000+1)*0.0112372)/((X498/1000+1)*0.0112372+1),"")</f>
        <v/>
      </c>
      <c r="AB498" s="143" t="str">
        <f aca="false">IF(ISNUMBER(AA498),(Y498-Z498)/(AA498-Z498),"")</f>
        <v/>
      </c>
      <c r="AC498" s="143" t="str">
        <f aca="false">IF(ISNUMBER(AB498),1-AB498,"")</f>
        <v/>
      </c>
      <c r="AD498" s="144" t="str">
        <f aca="false">IF(ISNUMBER(AB498),AB498*T498,"")</f>
        <v/>
      </c>
      <c r="AE498" s="144" t="n">
        <f aca="false">IF(ISNUMBER(AC498),AC498*T498,T498)</f>
        <v>0.28309238498534</v>
      </c>
      <c r="AF498" s="102"/>
      <c r="AG498" s="145" t="str">
        <f aca="false">IF(ISNUMBER(AD498),U498*AB498,"")</f>
        <v/>
      </c>
      <c r="AH498" s="146" t="n">
        <f aca="false">IF(ISNUMBER(AC498),AC498*U498,U498)</f>
        <v>20.3826517189444</v>
      </c>
      <c r="AI498" s="102"/>
      <c r="AJ498" s="103" t="s">
        <v>356</v>
      </c>
      <c r="AK498" s="136"/>
      <c r="AL498" s="102"/>
      <c r="AM498" s="102"/>
      <c r="AN498" s="147" t="s">
        <v>555</v>
      </c>
    </row>
    <row r="499" customFormat="false" ht="15" hidden="false" customHeight="false" outlineLevel="0" collapsed="false">
      <c r="A499" s="115" t="s">
        <v>318</v>
      </c>
      <c r="B499" s="0" t="s">
        <v>319</v>
      </c>
      <c r="C499" s="92" t="n">
        <f aca="false">C498</f>
        <v>4</v>
      </c>
      <c r="D499" s="90" t="n">
        <f aca="false">D498</f>
        <v>2</v>
      </c>
      <c r="E499" s="92" t="str">
        <f aca="false">E451</f>
        <v>MC</v>
      </c>
      <c r="F499" s="92" t="n">
        <f aca="false">F451</f>
        <v>3</v>
      </c>
      <c r="G499" s="130" t="s">
        <v>321</v>
      </c>
      <c r="H499" s="130" t="s">
        <v>322</v>
      </c>
      <c r="I499" s="130" t="s">
        <v>322</v>
      </c>
      <c r="J499" s="131" t="n">
        <v>41859</v>
      </c>
      <c r="K499" s="108" t="s">
        <v>590</v>
      </c>
      <c r="L499" s="131" t="n">
        <v>41862</v>
      </c>
      <c r="M499" s="108" t="s">
        <v>591</v>
      </c>
      <c r="N499" s="134" t="n">
        <v>71.6166666666667</v>
      </c>
      <c r="O499" s="134" t="n">
        <v>40</v>
      </c>
      <c r="P499" s="135" t="n">
        <v>0.0756666666666667</v>
      </c>
      <c r="Q499" s="134" t="n">
        <v>451.239815576924</v>
      </c>
      <c r="R499" s="134" t="n">
        <v>5691.65733</v>
      </c>
      <c r="S499" s="136" t="n">
        <f aca="false">R499-Q499</f>
        <v>5240.41751442308</v>
      </c>
      <c r="T499" s="137" t="n">
        <f aca="false">((S499/1000000)*(0.473-P499))*0.8/(0.08206*296)*1000000/(O499*N499)*12</f>
        <v>0.287272996760971</v>
      </c>
      <c r="U499" s="138" t="n">
        <f aca="false">IF(N499&lt;=48,T499* 48,T499* 72)</f>
        <v>20.6836557667899</v>
      </c>
      <c r="V499" s="139" t="n">
        <v>-20.432257040504</v>
      </c>
      <c r="W499" s="150" t="n">
        <f aca="false">W451</f>
        <v>-21.3230515566104</v>
      </c>
      <c r="X499" s="141" t="s">
        <v>106</v>
      </c>
      <c r="Y499" s="142" t="n">
        <f aca="false">((V499/1000+1)*0.0112372)/((V499/1000+1)*0.0112372+1)</f>
        <v>0.010887750651903</v>
      </c>
      <c r="Z499" s="142" t="n">
        <f aca="false">((W499/1000+1)*0.0112372)/((W499/1000+1)*0.0112372+1)</f>
        <v>0.0108779573057363</v>
      </c>
      <c r="AA499" s="142" t="str">
        <f aca="false">IF(ISNUMBER(X499),((X499/1000+1)*0.0112372)/((X499/1000+1)*0.0112372+1),"")</f>
        <v/>
      </c>
      <c r="AB499" s="143" t="str">
        <f aca="false">IF(ISNUMBER(AA499),(Y499-Z499)/(AA499-Z499),"")</f>
        <v/>
      </c>
      <c r="AC499" s="143" t="str">
        <f aca="false">IF(ISNUMBER(AB499),1-AB499,"")</f>
        <v/>
      </c>
      <c r="AD499" s="144" t="str">
        <f aca="false">IF(ISNUMBER(AB499),AB499*T499,"")</f>
        <v/>
      </c>
      <c r="AE499" s="144" t="n">
        <f aca="false">IF(ISNUMBER(AC499),AC499*T499,T499)</f>
        <v>0.287272996760971</v>
      </c>
      <c r="AF499" s="102"/>
      <c r="AG499" s="145" t="str">
        <f aca="false">IF(ISNUMBER(AD499),U499*AB499,"")</f>
        <v/>
      </c>
      <c r="AH499" s="146" t="n">
        <f aca="false">IF(ISNUMBER(AC499),AC499*U499,U499)</f>
        <v>20.6836557667899</v>
      </c>
      <c r="AI499" s="102"/>
      <c r="AJ499" s="103" t="s">
        <v>358</v>
      </c>
      <c r="AK499" s="136"/>
      <c r="AL499" s="102"/>
      <c r="AM499" s="102"/>
      <c r="AN499" s="147" t="s">
        <v>556</v>
      </c>
    </row>
    <row r="500" customFormat="false" ht="15" hidden="false" customHeight="false" outlineLevel="0" collapsed="false">
      <c r="A500" s="115" t="s">
        <v>318</v>
      </c>
      <c r="B500" s="0" t="s">
        <v>319</v>
      </c>
      <c r="C500" s="92" t="n">
        <f aca="false">C499</f>
        <v>4</v>
      </c>
      <c r="D500" s="90" t="n">
        <f aca="false">D499</f>
        <v>2</v>
      </c>
      <c r="E500" s="92" t="str">
        <f aca="false">E452</f>
        <v>MC</v>
      </c>
      <c r="F500" s="92" t="n">
        <f aca="false">F452</f>
        <v>4</v>
      </c>
      <c r="G500" s="130" t="s">
        <v>321</v>
      </c>
      <c r="H500" s="130" t="s">
        <v>322</v>
      </c>
      <c r="I500" s="130" t="s">
        <v>322</v>
      </c>
      <c r="J500" s="131" t="n">
        <v>41859</v>
      </c>
      <c r="K500" s="108" t="s">
        <v>590</v>
      </c>
      <c r="L500" s="131" t="n">
        <v>41862</v>
      </c>
      <c r="M500" s="108" t="s">
        <v>591</v>
      </c>
      <c r="N500" s="134" t="n">
        <v>71.6166666666667</v>
      </c>
      <c r="O500" s="134" t="n">
        <v>40</v>
      </c>
      <c r="P500" s="135" t="n">
        <v>0.0756666666666667</v>
      </c>
      <c r="Q500" s="134" t="n">
        <v>451.239815576924</v>
      </c>
      <c r="R500" s="134" t="n">
        <v>4430.83959</v>
      </c>
      <c r="S500" s="136" t="n">
        <f aca="false">R500-Q500</f>
        <v>3979.59977442308</v>
      </c>
      <c r="T500" s="137" t="n">
        <f aca="false">((S500/1000000)*(0.473-P500))*0.8/(0.08206*296)*1000000/(O500*N500)*12</f>
        <v>0.218156578166017</v>
      </c>
      <c r="U500" s="138" t="n">
        <f aca="false">IF(N500&lt;=48,T500* 48,T500* 72)</f>
        <v>15.7072736279532</v>
      </c>
      <c r="V500" s="139" t="n">
        <v>-19.2239433105713</v>
      </c>
      <c r="W500" s="150" t="n">
        <f aca="false">W452</f>
        <v>-21.3230515566104</v>
      </c>
      <c r="X500" s="141" t="s">
        <v>106</v>
      </c>
      <c r="Y500" s="142" t="n">
        <f aca="false">((V500/1000+1)*0.0112372)/((V500/1000+1)*0.0112372+1)</f>
        <v>0.0109010344770005</v>
      </c>
      <c r="Z500" s="142" t="n">
        <f aca="false">((W500/1000+1)*0.0112372)/((W500/1000+1)*0.0112372+1)</f>
        <v>0.0108779573057363</v>
      </c>
      <c r="AA500" s="142" t="str">
        <f aca="false">IF(ISNUMBER(X500),((X500/1000+1)*0.0112372)/((X500/1000+1)*0.0112372+1),"")</f>
        <v/>
      </c>
      <c r="AB500" s="143" t="str">
        <f aca="false">IF(ISNUMBER(AA500),(Y500-Z500)/(AA500-Z500),"")</f>
        <v/>
      </c>
      <c r="AC500" s="143" t="str">
        <f aca="false">IF(ISNUMBER(AB500),1-AB500,"")</f>
        <v/>
      </c>
      <c r="AD500" s="144" t="str">
        <f aca="false">IF(ISNUMBER(AB500),AB500*T500,"")</f>
        <v/>
      </c>
      <c r="AE500" s="144" t="n">
        <f aca="false">IF(ISNUMBER(AC500),AC500*T500,T500)</f>
        <v>0.218156578166017</v>
      </c>
      <c r="AF500" s="102"/>
      <c r="AG500" s="145" t="str">
        <f aca="false">IF(ISNUMBER(AD500),U500*AB500,"")</f>
        <v/>
      </c>
      <c r="AH500" s="146" t="n">
        <f aca="false">IF(ISNUMBER(AC500),AC500*U500,U500)</f>
        <v>15.7072736279532</v>
      </c>
      <c r="AI500" s="102"/>
      <c r="AJ500" s="103" t="s">
        <v>360</v>
      </c>
      <c r="AK500" s="136"/>
      <c r="AL500" s="102"/>
      <c r="AM500" s="102"/>
      <c r="AN500" s="147" t="s">
        <v>557</v>
      </c>
    </row>
    <row r="501" customFormat="false" ht="15" hidden="false" customHeight="false" outlineLevel="0" collapsed="false">
      <c r="A501" s="115" t="s">
        <v>318</v>
      </c>
      <c r="B501" s="0" t="s">
        <v>319</v>
      </c>
      <c r="C501" s="92" t="n">
        <f aca="false">C500</f>
        <v>4</v>
      </c>
      <c r="D501" s="90" t="n">
        <f aca="false">D500</f>
        <v>2</v>
      </c>
      <c r="E501" s="92" t="str">
        <f aca="false">E453</f>
        <v>MC</v>
      </c>
      <c r="F501" s="92" t="n">
        <f aca="false">F453</f>
        <v>1</v>
      </c>
      <c r="G501" s="130" t="s">
        <v>333</v>
      </c>
      <c r="H501" s="130" t="s">
        <v>334</v>
      </c>
      <c r="I501" s="148" t="s">
        <v>335</v>
      </c>
      <c r="J501" s="131" t="n">
        <v>41859</v>
      </c>
      <c r="K501" s="108" t="s">
        <v>590</v>
      </c>
      <c r="L501" s="131" t="n">
        <v>41862</v>
      </c>
      <c r="M501" s="108" t="s">
        <v>591</v>
      </c>
      <c r="N501" s="134" t="n">
        <v>71.6166666666667</v>
      </c>
      <c r="O501" s="134" t="n">
        <v>40</v>
      </c>
      <c r="P501" s="135" t="n">
        <v>0.0756666666666667</v>
      </c>
      <c r="Q501" s="134" t="n">
        <v>451.239815576924</v>
      </c>
      <c r="R501" s="134" t="n">
        <v>16308.72085</v>
      </c>
      <c r="S501" s="136" t="n">
        <f aca="false">R501-Q501</f>
        <v>15857.4810344231</v>
      </c>
      <c r="T501" s="137" t="n">
        <f aca="false">((S501/1000000)*(0.473-P501))*0.8/(0.08206*296)*1000000/(O501*N501)*12</f>
        <v>0.869286862220651</v>
      </c>
      <c r="U501" s="138" t="n">
        <f aca="false">IF(N501&lt;=48,T501* 48,T501* 72)</f>
        <v>62.5886540798869</v>
      </c>
      <c r="V501" s="139" t="n">
        <v>472.838231236308</v>
      </c>
      <c r="W501" s="150" t="n">
        <f aca="false">W453</f>
        <v>-21.3230515566104</v>
      </c>
      <c r="X501" s="141" t="n">
        <v>1159</v>
      </c>
      <c r="Y501" s="142" t="n">
        <f aca="false">((V501/1000+1)*0.0112372)/((V501/1000+1)*0.0112372+1)</f>
        <v>0.0162811158971767</v>
      </c>
      <c r="Z501" s="142" t="n">
        <f aca="false">((W501/1000+1)*0.0112372)/((W501/1000+1)*0.0112372+1)</f>
        <v>0.0108779573057363</v>
      </c>
      <c r="AA501" s="142" t="n">
        <f aca="false">IF(ISNUMBER(X501),((X501/1000+1)*0.0112372)/((X501/1000+1)*0.0112372+1),"")</f>
        <v>0.0236864549961338</v>
      </c>
      <c r="AB501" s="143" t="n">
        <f aca="false">IF(ISNUMBER(AA501),(Y501-Y497)/(AA501-Y497),"")</f>
        <v>0.424797953226563</v>
      </c>
      <c r="AC501" s="143" t="n">
        <f aca="false">IF(ISNUMBER(AB501),1-AB501,"")</f>
        <v>0.575202046773437</v>
      </c>
      <c r="AD501" s="144" t="n">
        <f aca="false">IF(ISNUMBER(AB501),AB501*T501,"")</f>
        <v>0.369271279838074</v>
      </c>
      <c r="AE501" s="144" t="n">
        <f aca="false">IF(ISNUMBER(AC501),AC501*T501,T501)</f>
        <v>0.500015582382577</v>
      </c>
      <c r="AF501" s="149" t="n">
        <f aca="false">IF(ISNUMBER(AD501),AE501-AE497,"")</f>
        <v>0.0495039773762112</v>
      </c>
      <c r="AG501" s="145" t="n">
        <f aca="false">IF(ISNUMBER(AD501),U501*AB501,"")</f>
        <v>26.5875321483414</v>
      </c>
      <c r="AH501" s="146" t="n">
        <f aca="false">IF(ISNUMBER(AC501),AC501*U501,U501)</f>
        <v>36.0011219315456</v>
      </c>
      <c r="AI501" s="145" t="n">
        <f aca="false">AH501-AH497</f>
        <v>3.56428637108719</v>
      </c>
      <c r="AJ501" s="103" t="s">
        <v>362</v>
      </c>
      <c r="AK501" s="136"/>
      <c r="AL501" s="102"/>
      <c r="AM501" s="102"/>
      <c r="AN501" s="147" t="s">
        <v>558</v>
      </c>
    </row>
    <row r="502" customFormat="false" ht="15" hidden="false" customHeight="false" outlineLevel="0" collapsed="false">
      <c r="A502" s="115" t="s">
        <v>318</v>
      </c>
      <c r="B502" s="0" t="s">
        <v>319</v>
      </c>
      <c r="C502" s="92" t="n">
        <f aca="false">C501</f>
        <v>4</v>
      </c>
      <c r="D502" s="90" t="n">
        <f aca="false">D501</f>
        <v>2</v>
      </c>
      <c r="E502" s="92" t="str">
        <f aca="false">E454</f>
        <v>MC</v>
      </c>
      <c r="F502" s="92" t="n">
        <f aca="false">F454</f>
        <v>2</v>
      </c>
      <c r="G502" s="130" t="s">
        <v>333</v>
      </c>
      <c r="H502" s="130" t="s">
        <v>334</v>
      </c>
      <c r="I502" s="148" t="s">
        <v>335</v>
      </c>
      <c r="J502" s="131" t="n">
        <v>41859</v>
      </c>
      <c r="K502" s="108" t="s">
        <v>590</v>
      </c>
      <c r="L502" s="131" t="n">
        <v>41862</v>
      </c>
      <c r="M502" s="108" t="s">
        <v>591</v>
      </c>
      <c r="N502" s="134" t="n">
        <v>71.6166666666667</v>
      </c>
      <c r="O502" s="134" t="n">
        <v>40</v>
      </c>
      <c r="P502" s="135" t="n">
        <v>0.0756666666666667</v>
      </c>
      <c r="Q502" s="134" t="n">
        <v>451.239815576924</v>
      </c>
      <c r="R502" s="134" t="n">
        <v>12207.83625</v>
      </c>
      <c r="S502" s="136" t="n">
        <f aca="false">R502-Q502</f>
        <v>11756.5964344231</v>
      </c>
      <c r="T502" s="137" t="n">
        <f aca="false">((S502/1000000)*(0.473-P502))*0.8/(0.08206*296)*1000000/(O502*N502)*12</f>
        <v>0.644481604782569</v>
      </c>
      <c r="U502" s="138" t="n">
        <f aca="false">IF(N502&lt;=48,T502* 48,T502* 72)</f>
        <v>46.402675544345</v>
      </c>
      <c r="V502" s="139" t="n">
        <v>610.688539740985</v>
      </c>
      <c r="W502" s="150" t="n">
        <f aca="false">W454</f>
        <v>-21.3230515566104</v>
      </c>
      <c r="X502" s="141" t="n">
        <v>1159</v>
      </c>
      <c r="Y502" s="142" t="n">
        <f aca="false">((V502/1000+1)*0.0112372)/((V502/1000+1)*0.0112372+1)</f>
        <v>0.0177778566444963</v>
      </c>
      <c r="Z502" s="142" t="n">
        <f aca="false">((W502/1000+1)*0.0112372)/((W502/1000+1)*0.0112372+1)</f>
        <v>0.0108779573057363</v>
      </c>
      <c r="AA502" s="142" t="n">
        <f aca="false">IF(ISNUMBER(X502),((X502/1000+1)*0.0112372)/((X502/1000+1)*0.0112372+1),"")</f>
        <v>0.0236864549961338</v>
      </c>
      <c r="AB502" s="143" t="n">
        <f aca="false">IF(ISNUMBER(AA502),(Y502-Y498)/(AA502-Y498),"")</f>
        <v>0.54078701195934</v>
      </c>
      <c r="AC502" s="143" t="n">
        <f aca="false">IF(ISNUMBER(AB502),1-AB502,"")</f>
        <v>0.45921298804066</v>
      </c>
      <c r="AD502" s="144" t="n">
        <f aca="false">IF(ISNUMBER(AB502),AB502*T502,"")</f>
        <v>0.348527281313126</v>
      </c>
      <c r="AE502" s="144" t="n">
        <f aca="false">IF(ISNUMBER(AC502),AC502*T502,T502)</f>
        <v>0.295954323469443</v>
      </c>
      <c r="AF502" s="149" t="n">
        <f aca="false">IF(ISNUMBER(AD502),AE502-AE498,"")</f>
        <v>0.0128619384841038</v>
      </c>
      <c r="AG502" s="145" t="n">
        <f aca="false">IF(ISNUMBER(AD502),U502*AB502,"")</f>
        <v>25.093964254545</v>
      </c>
      <c r="AH502" s="146" t="n">
        <f aca="false">IF(ISNUMBER(AC502),AC502*U502,U502)</f>
        <v>21.3087112897999</v>
      </c>
      <c r="AI502" s="145" t="n">
        <f aca="false">AH502-AH498</f>
        <v>0.926059570855472</v>
      </c>
      <c r="AJ502" s="103" t="s">
        <v>364</v>
      </c>
      <c r="AK502" s="136"/>
      <c r="AL502" s="102"/>
      <c r="AM502" s="102"/>
      <c r="AN502" s="147" t="s">
        <v>559</v>
      </c>
    </row>
    <row r="503" customFormat="false" ht="15" hidden="false" customHeight="false" outlineLevel="0" collapsed="false">
      <c r="A503" s="115" t="s">
        <v>318</v>
      </c>
      <c r="B503" s="0" t="s">
        <v>319</v>
      </c>
      <c r="C503" s="92" t="n">
        <f aca="false">C502</f>
        <v>4</v>
      </c>
      <c r="D503" s="90" t="n">
        <f aca="false">D502</f>
        <v>2</v>
      </c>
      <c r="E503" s="92" t="str">
        <f aca="false">E455</f>
        <v>MC</v>
      </c>
      <c r="F503" s="92" t="n">
        <f aca="false">F455</f>
        <v>3</v>
      </c>
      <c r="G503" s="130" t="s">
        <v>333</v>
      </c>
      <c r="H503" s="130" t="s">
        <v>334</v>
      </c>
      <c r="I503" s="148" t="s">
        <v>335</v>
      </c>
      <c r="J503" s="131" t="n">
        <v>41859</v>
      </c>
      <c r="K503" s="108" t="s">
        <v>590</v>
      </c>
      <c r="L503" s="131" t="n">
        <v>41862</v>
      </c>
      <c r="M503" s="108" t="s">
        <v>591</v>
      </c>
      <c r="N503" s="134" t="n">
        <v>71.6166666666667</v>
      </c>
      <c r="O503" s="134" t="n">
        <v>40</v>
      </c>
      <c r="P503" s="135" t="n">
        <v>0.0756666666666667</v>
      </c>
      <c r="Q503" s="134" t="n">
        <v>451.239815576924</v>
      </c>
      <c r="R503" s="134" t="n">
        <v>12489.67585</v>
      </c>
      <c r="S503" s="136" t="n">
        <f aca="false">R503-Q503</f>
        <v>12038.4360344231</v>
      </c>
      <c r="T503" s="137" t="n">
        <f aca="false">((S503/1000000)*(0.473-P503))*0.8/(0.08206*296)*1000000/(O503*N503)*12</f>
        <v>0.659931691779468</v>
      </c>
      <c r="U503" s="138" t="n">
        <f aca="false">IF(N503&lt;=48,T503* 48,T503* 72)</f>
        <v>47.5150818081217</v>
      </c>
      <c r="V503" s="139" t="n">
        <v>599.840690424237</v>
      </c>
      <c r="W503" s="150" t="n">
        <f aca="false">W455</f>
        <v>-21.3230515566104</v>
      </c>
      <c r="X503" s="141" t="n">
        <v>1159</v>
      </c>
      <c r="Y503" s="142" t="n">
        <f aca="false">((V503/1000+1)*0.0112372)/((V503/1000+1)*0.0112372+1)</f>
        <v>0.0176602388048839</v>
      </c>
      <c r="Z503" s="142" t="n">
        <f aca="false">((W503/1000+1)*0.0112372)/((W503/1000+1)*0.0112372+1)</f>
        <v>0.0108779573057363</v>
      </c>
      <c r="AA503" s="142" t="n">
        <f aca="false">IF(ISNUMBER(X503),((X503/1000+1)*0.0112372)/((X503/1000+1)*0.0112372+1),"")</f>
        <v>0.0236864549961338</v>
      </c>
      <c r="AB503" s="143" t="n">
        <f aca="false">IF(ISNUMBER(AA503),(Y503-Y499)/(AA503-Y499),"")</f>
        <v>0.529154199583782</v>
      </c>
      <c r="AC503" s="143" t="n">
        <f aca="false">IF(ISNUMBER(AB503),1-AB503,"")</f>
        <v>0.470845800416218</v>
      </c>
      <c r="AD503" s="144" t="n">
        <f aca="false">IF(ISNUMBER(AB503),AB503*T503,"")</f>
        <v>0.349205626143536</v>
      </c>
      <c r="AE503" s="144" t="n">
        <f aca="false">IF(ISNUMBER(AC503),AC503*T503,T503)</f>
        <v>0.310726065635933</v>
      </c>
      <c r="AF503" s="149" t="n">
        <f aca="false">IF(ISNUMBER(AD503),AE503-AE499,"")</f>
        <v>0.0234530688749617</v>
      </c>
      <c r="AG503" s="145" t="n">
        <f aca="false">IF(ISNUMBER(AD503),U503*AB503,"")</f>
        <v>25.1428050823346</v>
      </c>
      <c r="AH503" s="146" t="n">
        <f aca="false">IF(ISNUMBER(AC503),AC503*U503,U503)</f>
        <v>22.3722767257871</v>
      </c>
      <c r="AI503" s="145" t="n">
        <f aca="false">AH503-AH499</f>
        <v>1.68862095899724</v>
      </c>
      <c r="AJ503" s="103" t="s">
        <v>366</v>
      </c>
      <c r="AK503" s="136"/>
      <c r="AL503" s="102"/>
      <c r="AM503" s="102"/>
      <c r="AN503" s="147" t="s">
        <v>560</v>
      </c>
    </row>
    <row r="504" customFormat="false" ht="15" hidden="false" customHeight="false" outlineLevel="0" collapsed="false">
      <c r="A504" s="115" t="s">
        <v>318</v>
      </c>
      <c r="B504" s="0" t="s">
        <v>319</v>
      </c>
      <c r="C504" s="92" t="n">
        <f aca="false">C503</f>
        <v>4</v>
      </c>
      <c r="D504" s="90" t="n">
        <f aca="false">D503</f>
        <v>2</v>
      </c>
      <c r="E504" s="92" t="str">
        <f aca="false">E456</f>
        <v>MC</v>
      </c>
      <c r="F504" s="92" t="n">
        <f aca="false">F456</f>
        <v>4</v>
      </c>
      <c r="G504" s="130" t="s">
        <v>333</v>
      </c>
      <c r="H504" s="130" t="s">
        <v>334</v>
      </c>
      <c r="I504" s="148" t="s">
        <v>335</v>
      </c>
      <c r="J504" s="131" t="n">
        <v>41859</v>
      </c>
      <c r="K504" s="108" t="s">
        <v>590</v>
      </c>
      <c r="L504" s="131" t="n">
        <v>41862</v>
      </c>
      <c r="M504" s="108" t="s">
        <v>591</v>
      </c>
      <c r="N504" s="134" t="n">
        <v>71.6166666666667</v>
      </c>
      <c r="O504" s="134" t="n">
        <v>40</v>
      </c>
      <c r="P504" s="135" t="n">
        <v>0.0756666666666667</v>
      </c>
      <c r="Q504" s="134" t="n">
        <v>451.239815576924</v>
      </c>
      <c r="R504" s="134" t="n">
        <v>10459.95705</v>
      </c>
      <c r="S504" s="136" t="n">
        <f aca="false">R504-Q504</f>
        <v>10008.7172344231</v>
      </c>
      <c r="T504" s="137" t="n">
        <f aca="false">((S504/1000000)*(0.473-P504))*0.8/(0.08206*296)*1000000/(O504*N504)*12</f>
        <v>0.548665098869023</v>
      </c>
      <c r="U504" s="138" t="n">
        <f aca="false">IF(N504&lt;=48,T504* 48,T504* 72)</f>
        <v>39.5038871185696</v>
      </c>
      <c r="V504" s="139" t="n">
        <v>669.752435287327</v>
      </c>
      <c r="W504" s="150" t="n">
        <f aca="false">W456</f>
        <v>-21.3230515566104</v>
      </c>
      <c r="X504" s="141" t="n">
        <v>1159</v>
      </c>
      <c r="Y504" s="142" t="n">
        <f aca="false">((V504/1000+1)*0.0112372)/((V504/1000+1)*0.0112372+1)</f>
        <v>0.0184177632734244</v>
      </c>
      <c r="Z504" s="142" t="n">
        <f aca="false">((W504/1000+1)*0.0112372)/((W504/1000+1)*0.0112372+1)</f>
        <v>0.0108779573057363</v>
      </c>
      <c r="AA504" s="142" t="n">
        <f aca="false">IF(ISNUMBER(X504),((X504/1000+1)*0.0112372)/((X504/1000+1)*0.0112372+1),"")</f>
        <v>0.0236864549961338</v>
      </c>
      <c r="AB504" s="143" t="n">
        <f aca="false">IF(ISNUMBER(AA504),(Y504-Y500)/(AA504-Y500),"")</f>
        <v>0.58791408426302</v>
      </c>
      <c r="AC504" s="143" t="n">
        <f aca="false">IF(ISNUMBER(AB504),1-AB504,"")</f>
        <v>0.41208591573698</v>
      </c>
      <c r="AD504" s="144" t="n">
        <f aca="false">IF(ISNUMBER(AB504),AB504*T504,"")</f>
        <v>0.322567939168661</v>
      </c>
      <c r="AE504" s="144" t="n">
        <f aca="false">IF(ISNUMBER(AC504),AC504*T504,T504)</f>
        <v>0.226097159700362</v>
      </c>
      <c r="AF504" s="149" t="n">
        <f aca="false">IF(ISNUMBER(AD504),AE504-AE500,"")</f>
        <v>0.00794058153434471</v>
      </c>
      <c r="AG504" s="145" t="n">
        <f aca="false">IF(ISNUMBER(AD504),U504*AB504,"")</f>
        <v>23.2248916201436</v>
      </c>
      <c r="AH504" s="146" t="n">
        <f aca="false">IF(ISNUMBER(AC504),AC504*U504,U504)</f>
        <v>16.278995498426</v>
      </c>
      <c r="AI504" s="145" t="n">
        <f aca="false">AH504-AH500</f>
        <v>0.571721870472821</v>
      </c>
      <c r="AJ504" s="103" t="s">
        <v>368</v>
      </c>
      <c r="AK504" s="136"/>
      <c r="AL504" s="102"/>
      <c r="AM504" s="102"/>
      <c r="AN504" s="147" t="s">
        <v>561</v>
      </c>
    </row>
    <row r="505" customFormat="false" ht="15" hidden="false" customHeight="false" outlineLevel="0" collapsed="false">
      <c r="A505" s="115" t="s">
        <v>318</v>
      </c>
      <c r="B505" s="0" t="s">
        <v>319</v>
      </c>
      <c r="C505" s="92" t="n">
        <f aca="false">C504</f>
        <v>4</v>
      </c>
      <c r="D505" s="90" t="n">
        <f aca="false">D504</f>
        <v>2</v>
      </c>
      <c r="E505" s="92" t="str">
        <f aca="false">E457</f>
        <v>MC</v>
      </c>
      <c r="F505" s="92" t="n">
        <f aca="false">F457</f>
        <v>1</v>
      </c>
      <c r="G505" s="130" t="s">
        <v>344</v>
      </c>
      <c r="H505" s="130" t="s">
        <v>334</v>
      </c>
      <c r="I505" s="130" t="n">
        <v>10</v>
      </c>
      <c r="J505" s="131" t="n">
        <v>41859</v>
      </c>
      <c r="K505" s="108" t="s">
        <v>590</v>
      </c>
      <c r="L505" s="131" t="n">
        <v>41862</v>
      </c>
      <c r="M505" s="108" t="s">
        <v>591</v>
      </c>
      <c r="N505" s="134" t="n">
        <v>71.6166666666667</v>
      </c>
      <c r="O505" s="134" t="n">
        <v>40</v>
      </c>
      <c r="P505" s="135" t="n">
        <v>0.0756666666666667</v>
      </c>
      <c r="Q505" s="134" t="n">
        <v>451.239815576924</v>
      </c>
      <c r="R505" s="134" t="n">
        <v>14869.91785</v>
      </c>
      <c r="S505" s="136" t="n">
        <f aca="false">R505-Q505</f>
        <v>14418.6780344231</v>
      </c>
      <c r="T505" s="137" t="n">
        <f aca="false">((S505/1000000)*(0.473-P505))*0.8/(0.08206*296)*1000000/(O505*N505)*12</f>
        <v>0.790413518938159</v>
      </c>
      <c r="U505" s="138" t="n">
        <f aca="false">IF(N505&lt;=48,T505* 48,T505* 72)</f>
        <v>56.9097733635475</v>
      </c>
      <c r="V505" s="139" t="n">
        <v>488.833742362839</v>
      </c>
      <c r="W505" s="150" t="n">
        <f aca="false">W457</f>
        <v>-21.3230515566104</v>
      </c>
      <c r="X505" s="141" t="n">
        <v>1159</v>
      </c>
      <c r="Y505" s="142" t="n">
        <f aca="false">((V505/1000+1)*0.0112372)/((V505/1000+1)*0.0112372+1)</f>
        <v>0.016455024659886</v>
      </c>
      <c r="Z505" s="142" t="n">
        <f aca="false">((W505/1000+1)*0.0112372)/((W505/1000+1)*0.0112372+1)</f>
        <v>0.0108779573057363</v>
      </c>
      <c r="AA505" s="142" t="n">
        <f aca="false">IF(ISNUMBER(X505),((X505/1000+1)*0.0112372)/((X505/1000+1)*0.0112372+1),"")</f>
        <v>0.0236864549961338</v>
      </c>
      <c r="AB505" s="143" t="n">
        <f aca="false">IF(ISNUMBER(AA505),(Y505-Y497)/(AA505-Y497),"")</f>
        <v>0.438306136299005</v>
      </c>
      <c r="AC505" s="143" t="n">
        <f aca="false">IF(ISNUMBER(AB505),1-AB505,"")</f>
        <v>0.561693863700995</v>
      </c>
      <c r="AD505" s="144" t="n">
        <f aca="false">IF(ISNUMBER(AB505),AB505*T505,"")</f>
        <v>0.346443095564285</v>
      </c>
      <c r="AE505" s="144" t="n">
        <f aca="false">IF(ISNUMBER(AC505),AC505*T505,T505)</f>
        <v>0.443970423373874</v>
      </c>
      <c r="AF505" s="149" t="n">
        <f aca="false">IF(ISNUMBER(AD505),AE505-AE497,"")</f>
        <v>-0.00654118163249184</v>
      </c>
      <c r="AG505" s="145" t="n">
        <f aca="false">IF(ISNUMBER(AD505),U505*AB505,"")</f>
        <v>24.9439028806285</v>
      </c>
      <c r="AH505" s="146" t="n">
        <f aca="false">IF(ISNUMBER(AC505),AC505*U505,U505)</f>
        <v>31.9658704829189</v>
      </c>
      <c r="AI505" s="145" t="n">
        <f aca="false">AH505-AH497</f>
        <v>-0.470965077539415</v>
      </c>
      <c r="AJ505" s="103" t="s">
        <v>370</v>
      </c>
      <c r="AK505" s="136"/>
      <c r="AL505" s="102"/>
      <c r="AM505" s="102"/>
      <c r="AN505" s="147" t="s">
        <v>562</v>
      </c>
    </row>
    <row r="506" customFormat="false" ht="15" hidden="false" customHeight="false" outlineLevel="0" collapsed="false">
      <c r="A506" s="115" t="s">
        <v>318</v>
      </c>
      <c r="B506" s="0" t="s">
        <v>319</v>
      </c>
      <c r="C506" s="92" t="n">
        <f aca="false">C505</f>
        <v>4</v>
      </c>
      <c r="D506" s="90" t="n">
        <f aca="false">D505</f>
        <v>2</v>
      </c>
      <c r="E506" s="92" t="str">
        <f aca="false">E458</f>
        <v>MC</v>
      </c>
      <c r="F506" s="92" t="n">
        <f aca="false">F458</f>
        <v>2</v>
      </c>
      <c r="G506" s="130" t="s">
        <v>344</v>
      </c>
      <c r="H506" s="130" t="s">
        <v>334</v>
      </c>
      <c r="I506" s="130" t="n">
        <v>10</v>
      </c>
      <c r="J506" s="131" t="n">
        <v>41859</v>
      </c>
      <c r="K506" s="108" t="s">
        <v>590</v>
      </c>
      <c r="L506" s="131" t="n">
        <v>41862</v>
      </c>
      <c r="M506" s="108" t="s">
        <v>591</v>
      </c>
      <c r="N506" s="134" t="n">
        <v>71.6166666666667</v>
      </c>
      <c r="O506" s="134" t="n">
        <v>40</v>
      </c>
      <c r="P506" s="135" t="n">
        <v>0.0756666666666667</v>
      </c>
      <c r="Q506" s="134" t="n">
        <v>451.239815576924</v>
      </c>
      <c r="R506" s="134" t="n">
        <v>12371.25585</v>
      </c>
      <c r="S506" s="136" t="n">
        <f aca="false">R506-Q506</f>
        <v>11920.0160344231</v>
      </c>
      <c r="T506" s="137" t="n">
        <f aca="false">((S506/1000000)*(0.473-P506))*0.8/(0.08206*296)*1000000/(O506*N506)*12</f>
        <v>0.653440058587494</v>
      </c>
      <c r="U506" s="138" t="n">
        <f aca="false">IF(N506&lt;=48,T506* 48,T506* 72)</f>
        <v>47.0476842182996</v>
      </c>
      <c r="V506" s="139" t="n">
        <v>632.212005197532</v>
      </c>
      <c r="W506" s="150" t="n">
        <f aca="false">W458</f>
        <v>-21.3230515566104</v>
      </c>
      <c r="X506" s="141" t="n">
        <v>1159</v>
      </c>
      <c r="Y506" s="142" t="n">
        <f aca="false">((V506/1000+1)*0.0112372)/((V506/1000+1)*0.0112372+1)</f>
        <v>0.0180111415232317</v>
      </c>
      <c r="Z506" s="142" t="n">
        <f aca="false">((W506/1000+1)*0.0112372)/((W506/1000+1)*0.0112372+1)</f>
        <v>0.0108779573057363</v>
      </c>
      <c r="AA506" s="142" t="n">
        <f aca="false">IF(ISNUMBER(X506),((X506/1000+1)*0.0112372)/((X506/1000+1)*0.0112372+1),"")</f>
        <v>0.0236864549961338</v>
      </c>
      <c r="AB506" s="143" t="n">
        <f aca="false">IF(ISNUMBER(AA506),(Y506-Y498)/(AA506-Y498),"")</f>
        <v>0.558917783396712</v>
      </c>
      <c r="AC506" s="143" t="n">
        <f aca="false">IF(ISNUMBER(AB506),1-AB506,"")</f>
        <v>0.441082216603288</v>
      </c>
      <c r="AD506" s="144" t="n">
        <f aca="false">IF(ISNUMBER(AB506),AB506*T506,"")</f>
        <v>0.36521926912834</v>
      </c>
      <c r="AE506" s="144" t="n">
        <f aca="false">IF(ISNUMBER(AC506),AC506*T506,T506)</f>
        <v>0.288220789459154</v>
      </c>
      <c r="AF506" s="149" t="n">
        <f aca="false">IF(ISNUMBER(AD506),AE506-AE498,"")</f>
        <v>0.00512840447381491</v>
      </c>
      <c r="AG506" s="145" t="n">
        <f aca="false">IF(ISNUMBER(AD506),U506*AB506,"")</f>
        <v>26.2957873772404</v>
      </c>
      <c r="AH506" s="146" t="n">
        <f aca="false">IF(ISNUMBER(AC506),AC506*U506,U506)</f>
        <v>20.7518968410591</v>
      </c>
      <c r="AI506" s="145" t="n">
        <f aca="false">AH506-AH498</f>
        <v>0.369245122114673</v>
      </c>
      <c r="AJ506" s="103" t="s">
        <v>372</v>
      </c>
      <c r="AK506" s="136"/>
      <c r="AL506" s="102"/>
      <c r="AM506" s="102"/>
      <c r="AN506" s="147" t="s">
        <v>563</v>
      </c>
    </row>
    <row r="507" customFormat="false" ht="15" hidden="false" customHeight="false" outlineLevel="0" collapsed="false">
      <c r="A507" s="115" t="s">
        <v>318</v>
      </c>
      <c r="B507" s="0" t="s">
        <v>319</v>
      </c>
      <c r="C507" s="92" t="n">
        <f aca="false">C506</f>
        <v>4</v>
      </c>
      <c r="D507" s="90" t="n">
        <f aca="false">D506</f>
        <v>2</v>
      </c>
      <c r="E507" s="92" t="str">
        <f aca="false">E459</f>
        <v>MC</v>
      </c>
      <c r="F507" s="92" t="n">
        <f aca="false">F459</f>
        <v>3</v>
      </c>
      <c r="G507" s="130" t="s">
        <v>344</v>
      </c>
      <c r="H507" s="130" t="s">
        <v>334</v>
      </c>
      <c r="I507" s="130" t="n">
        <v>10</v>
      </c>
      <c r="J507" s="131" t="n">
        <v>41859</v>
      </c>
      <c r="K507" s="108" t="s">
        <v>590</v>
      </c>
      <c r="L507" s="131" t="n">
        <v>41862</v>
      </c>
      <c r="M507" s="108" t="s">
        <v>591</v>
      </c>
      <c r="N507" s="134" t="n">
        <v>71.6166666666667</v>
      </c>
      <c r="O507" s="134" t="n">
        <v>40</v>
      </c>
      <c r="P507" s="135" t="n">
        <v>0.0756666666666667</v>
      </c>
      <c r="Q507" s="134" t="n">
        <v>451.239815576924</v>
      </c>
      <c r="R507" s="134" t="n">
        <v>11305.47585</v>
      </c>
      <c r="S507" s="136" t="n">
        <f aca="false">R507-Q507</f>
        <v>10854.2360344231</v>
      </c>
      <c r="T507" s="137" t="n">
        <f aca="false">((S507/1000000)*(0.473-P507))*0.8/(0.08206*296)*1000000/(O507*N507)*12</f>
        <v>0.595015359859722</v>
      </c>
      <c r="U507" s="138" t="n">
        <f aca="false">IF(N507&lt;=48,T507* 48,T507* 72)</f>
        <v>42.8411059099</v>
      </c>
      <c r="V507" s="139" t="n">
        <v>653.50383652338</v>
      </c>
      <c r="W507" s="150" t="n">
        <f aca="false">W459</f>
        <v>-21.3230515566104</v>
      </c>
      <c r="X507" s="141" t="n">
        <v>1159</v>
      </c>
      <c r="Y507" s="142" t="n">
        <f aca="false">((V507/1000+1)*0.0112372)/((V507/1000+1)*0.0112372+1)</f>
        <v>0.0182418067996746</v>
      </c>
      <c r="Z507" s="142" t="n">
        <f aca="false">((W507/1000+1)*0.0112372)/((W507/1000+1)*0.0112372+1)</f>
        <v>0.0108779573057363</v>
      </c>
      <c r="AA507" s="142" t="n">
        <f aca="false">IF(ISNUMBER(X507),((X507/1000+1)*0.0112372)/((X507/1000+1)*0.0112372+1),"")</f>
        <v>0.0236864549961338</v>
      </c>
      <c r="AB507" s="143" t="n">
        <f aca="false">IF(ISNUMBER(AA507),(Y507-Y499)/(AA507-Y499),"")</f>
        <v>0.57459379871421</v>
      </c>
      <c r="AC507" s="143" t="n">
        <f aca="false">IF(ISNUMBER(AB507),1-AB507,"")</f>
        <v>0.42540620128579</v>
      </c>
      <c r="AD507" s="144" t="n">
        <f aca="false">IF(ISNUMBER(AB507),AB507*T507,"")</f>
        <v>0.3418921359151</v>
      </c>
      <c r="AE507" s="144" t="n">
        <f aca="false">IF(ISNUMBER(AC507),AC507*T507,T507)</f>
        <v>0.253123223944622</v>
      </c>
      <c r="AF507" s="149" t="n">
        <f aca="false">IF(ISNUMBER(AD507),AE507-AE499,"")</f>
        <v>-0.0341497728163491</v>
      </c>
      <c r="AG507" s="145" t="n">
        <f aca="false">IF(ISNUMBER(AD507),U507*AB507,"")</f>
        <v>24.6162337858872</v>
      </c>
      <c r="AH507" s="146" t="n">
        <f aca="false">IF(ISNUMBER(AC507),AC507*U507,U507)</f>
        <v>18.2248721240128</v>
      </c>
      <c r="AI507" s="145" t="n">
        <f aca="false">AH507-AH499</f>
        <v>-2.45878364277714</v>
      </c>
      <c r="AJ507" s="103" t="s">
        <v>374</v>
      </c>
      <c r="AK507" s="136"/>
      <c r="AL507" s="102"/>
      <c r="AM507" s="102"/>
      <c r="AN507" s="147" t="s">
        <v>564</v>
      </c>
    </row>
    <row r="508" customFormat="false" ht="15" hidden="false" customHeight="false" outlineLevel="0" collapsed="false">
      <c r="A508" s="115" t="s">
        <v>318</v>
      </c>
      <c r="B508" s="0" t="s">
        <v>319</v>
      </c>
      <c r="C508" s="92" t="n">
        <f aca="false">C507</f>
        <v>4</v>
      </c>
      <c r="D508" s="90" t="n">
        <f aca="false">D507</f>
        <v>2</v>
      </c>
      <c r="E508" s="92" t="str">
        <f aca="false">E460</f>
        <v>MC</v>
      </c>
      <c r="F508" s="92" t="n">
        <f aca="false">F460</f>
        <v>4</v>
      </c>
      <c r="G508" s="130" t="s">
        <v>344</v>
      </c>
      <c r="H508" s="130" t="s">
        <v>334</v>
      </c>
      <c r="I508" s="130" t="n">
        <v>10</v>
      </c>
      <c r="J508" s="131" t="n">
        <v>41859</v>
      </c>
      <c r="K508" s="108" t="s">
        <v>590</v>
      </c>
      <c r="L508" s="131" t="n">
        <v>41862</v>
      </c>
      <c r="M508" s="108" t="s">
        <v>591</v>
      </c>
      <c r="N508" s="134" t="n">
        <v>71.6166666666667</v>
      </c>
      <c r="O508" s="134" t="n">
        <v>40</v>
      </c>
      <c r="P508" s="135" t="n">
        <v>0.0756666666666667</v>
      </c>
      <c r="Q508" s="134" t="n">
        <v>451.239815576924</v>
      </c>
      <c r="R508" s="134" t="n">
        <v>11162.18765</v>
      </c>
      <c r="S508" s="136" t="n">
        <f aca="false">R508-Q508</f>
        <v>10710.9478344231</v>
      </c>
      <c r="T508" s="137" t="n">
        <f aca="false">((S508/1000000)*(0.473-P508))*0.8/(0.08206*296)*1000000/(O508*N508)*12</f>
        <v>0.587160483697433</v>
      </c>
      <c r="U508" s="138" t="n">
        <f aca="false">IF(N508&lt;=48,T508* 48,T508* 72)</f>
        <v>42.2755548262152</v>
      </c>
      <c r="V508" s="139" t="n">
        <v>713.306890334176</v>
      </c>
      <c r="W508" s="150" t="n">
        <f aca="false">W460</f>
        <v>-21.3230515566104</v>
      </c>
      <c r="X508" s="141" t="n">
        <v>1159</v>
      </c>
      <c r="Y508" s="142" t="n">
        <f aca="false">((V508/1000+1)*0.0112372)/((V508/1000+1)*0.0112372+1)</f>
        <v>0.0188891045611116</v>
      </c>
      <c r="Z508" s="142" t="n">
        <f aca="false">((W508/1000+1)*0.0112372)/((W508/1000+1)*0.0112372+1)</f>
        <v>0.0108779573057363</v>
      </c>
      <c r="AA508" s="142" t="n">
        <f aca="false">IF(ISNUMBER(X508),((X508/1000+1)*0.0112372)/((X508/1000+1)*0.0112372+1),"")</f>
        <v>0.0236864549961338</v>
      </c>
      <c r="AB508" s="143" t="n">
        <f aca="false">IF(ISNUMBER(AA508),(Y508-Y500)/(AA508-Y500),"")</f>
        <v>0.624779613009759</v>
      </c>
      <c r="AC508" s="143" t="n">
        <f aca="false">IF(ISNUMBER(AB508),1-AB508,"")</f>
        <v>0.375220386990241</v>
      </c>
      <c r="AD508" s="144" t="n">
        <f aca="false">IF(ISNUMBER(AB508),AB508*T508,"")</f>
        <v>0.366845899779105</v>
      </c>
      <c r="AE508" s="144" t="n">
        <f aca="false">IF(ISNUMBER(AC508),AC508*T508,T508)</f>
        <v>0.220314583918328</v>
      </c>
      <c r="AF508" s="149" t="n">
        <f aca="false">IF(ISNUMBER(AD508),AE508-AE500,"")</f>
        <v>0.00215800575231107</v>
      </c>
      <c r="AG508" s="145" t="n">
        <f aca="false">IF(ISNUMBER(AD508),U508*AB508,"")</f>
        <v>26.4129047840955</v>
      </c>
      <c r="AH508" s="146" t="n">
        <f aca="false">IF(ISNUMBER(AC508),AC508*U508,U508)</f>
        <v>15.8626500421196</v>
      </c>
      <c r="AI508" s="145" t="n">
        <f aca="false">AH508-AH500</f>
        <v>0.155376414166396</v>
      </c>
      <c r="AJ508" s="103" t="s">
        <v>376</v>
      </c>
      <c r="AK508" s="136"/>
      <c r="AL508" s="102"/>
      <c r="AM508" s="102"/>
      <c r="AN508" s="147" t="s">
        <v>565</v>
      </c>
    </row>
    <row r="509" customFormat="false" ht="15" hidden="false" customHeight="false" outlineLevel="0" collapsed="false">
      <c r="A509" s="115" t="s">
        <v>318</v>
      </c>
      <c r="B509" s="0" t="s">
        <v>319</v>
      </c>
      <c r="C509" s="92" t="n">
        <f aca="false">C508</f>
        <v>4</v>
      </c>
      <c r="D509" s="90" t="n">
        <f aca="false">D508</f>
        <v>2</v>
      </c>
      <c r="E509" s="92" t="str">
        <f aca="false">E461</f>
        <v>PJ</v>
      </c>
      <c r="F509" s="92" t="n">
        <f aca="false">F461</f>
        <v>1</v>
      </c>
      <c r="G509" s="130" t="s">
        <v>321</v>
      </c>
      <c r="H509" s="130" t="s">
        <v>322</v>
      </c>
      <c r="I509" s="130" t="s">
        <v>322</v>
      </c>
      <c r="J509" s="131" t="n">
        <v>41859</v>
      </c>
      <c r="K509" s="108" t="s">
        <v>590</v>
      </c>
      <c r="L509" s="131" t="n">
        <v>41862</v>
      </c>
      <c r="M509" s="108" t="s">
        <v>591</v>
      </c>
      <c r="N509" s="134" t="n">
        <v>71.6166666666667</v>
      </c>
      <c r="O509" s="134" t="n">
        <v>40</v>
      </c>
      <c r="P509" s="135" t="n">
        <v>0.04875</v>
      </c>
      <c r="Q509" s="134" t="n">
        <v>451.239815576924</v>
      </c>
      <c r="R509" s="134" t="n">
        <v>3374.009085</v>
      </c>
      <c r="S509" s="136" t="n">
        <f aca="false">R509-Q509</f>
        <v>2922.76926942308</v>
      </c>
      <c r="T509" s="137" t="n">
        <f aca="false">((S509/1000000)*(0.473-P509))*0.8/(0.08206*296)*1000000/(O509*N509)*12</f>
        <v>0.171076476982454</v>
      </c>
      <c r="U509" s="138" t="n">
        <f aca="false">IF(N509&lt;=48,T509* 48,T509* 72)</f>
        <v>12.3175063427367</v>
      </c>
      <c r="V509" s="139" t="n">
        <v>-19.5535040965781</v>
      </c>
      <c r="W509" s="150" t="n">
        <f aca="false">W461</f>
        <v>-18.8575504316435</v>
      </c>
      <c r="X509" s="141" t="s">
        <v>106</v>
      </c>
      <c r="Y509" s="142" t="n">
        <f aca="false">((V509/1000+1)*0.0112372)/((V509/1000+1)*0.0112372+1)</f>
        <v>0.0108974114236716</v>
      </c>
      <c r="Z509" s="142" t="n">
        <f aca="false">((W509/1000+1)*0.0112372)/((W509/1000+1)*0.0112372+1)</f>
        <v>0.0109050624157837</v>
      </c>
      <c r="AA509" s="142" t="str">
        <f aca="false">IF(ISNUMBER(X509),((X509/1000+1)*0.0112372)/((X509/1000+1)*0.0112372+1),"")</f>
        <v/>
      </c>
      <c r="AB509" s="143" t="str">
        <f aca="false">IF(ISNUMBER(AA509),(Y509-Z509)/(AA509-Z509),"")</f>
        <v/>
      </c>
      <c r="AC509" s="143" t="str">
        <f aca="false">IF(ISNUMBER(AB509),1-AB509,"")</f>
        <v/>
      </c>
      <c r="AD509" s="144" t="str">
        <f aca="false">IF(ISNUMBER(AB509),AB509*T509,"")</f>
        <v/>
      </c>
      <c r="AE509" s="144" t="n">
        <f aca="false">IF(ISNUMBER(AC509),AC509*T509,T509)</f>
        <v>0.171076476982454</v>
      </c>
      <c r="AF509" s="102"/>
      <c r="AG509" s="145" t="str">
        <f aca="false">IF(ISNUMBER(AD509),U509*AB509,"")</f>
        <v/>
      </c>
      <c r="AH509" s="146" t="n">
        <f aca="false">IF(ISNUMBER(AC509),AC509*U509,U509)</f>
        <v>12.3175063427367</v>
      </c>
      <c r="AI509" s="102"/>
      <c r="AJ509" s="103" t="s">
        <v>379</v>
      </c>
      <c r="AK509" s="136"/>
      <c r="AL509" s="102"/>
      <c r="AM509" s="102"/>
      <c r="AN509" s="147" t="s">
        <v>566</v>
      </c>
    </row>
    <row r="510" customFormat="false" ht="15" hidden="false" customHeight="false" outlineLevel="0" collapsed="false">
      <c r="A510" s="115" t="s">
        <v>318</v>
      </c>
      <c r="B510" s="0" t="s">
        <v>319</v>
      </c>
      <c r="C510" s="92" t="n">
        <f aca="false">C509</f>
        <v>4</v>
      </c>
      <c r="D510" s="90" t="n">
        <f aca="false">D509</f>
        <v>2</v>
      </c>
      <c r="E510" s="92" t="str">
        <f aca="false">E462</f>
        <v>PJ</v>
      </c>
      <c r="F510" s="92" t="n">
        <f aca="false">F462</f>
        <v>2</v>
      </c>
      <c r="G510" s="130" t="s">
        <v>321</v>
      </c>
      <c r="H510" s="130" t="s">
        <v>322</v>
      </c>
      <c r="I510" s="130" t="s">
        <v>322</v>
      </c>
      <c r="J510" s="131" t="n">
        <v>41859</v>
      </c>
      <c r="K510" s="108" t="s">
        <v>590</v>
      </c>
      <c r="L510" s="131" t="n">
        <v>41862</v>
      </c>
      <c r="M510" s="108" t="s">
        <v>591</v>
      </c>
      <c r="N510" s="134" t="n">
        <v>71.6166666666667</v>
      </c>
      <c r="O510" s="134" t="n">
        <v>40</v>
      </c>
      <c r="P510" s="135" t="n">
        <v>0.04875</v>
      </c>
      <c r="Q510" s="134" t="n">
        <v>451.239815576924</v>
      </c>
      <c r="R510" s="134" t="n">
        <v>3960.583415</v>
      </c>
      <c r="S510" s="136" t="n">
        <f aca="false">R510-Q510</f>
        <v>3509.34359942308</v>
      </c>
      <c r="T510" s="137" t="n">
        <f aca="false">((S510/1000000)*(0.473-P510))*0.8/(0.08206*296)*1000000/(O510*N510)*12</f>
        <v>0.205410035540961</v>
      </c>
      <c r="U510" s="138" t="n">
        <f aca="false">IF(N510&lt;=48,T510* 48,T510* 72)</f>
        <v>14.7895225589492</v>
      </c>
      <c r="V510" s="139" t="n">
        <v>-5.99921675888838</v>
      </c>
      <c r="W510" s="150" t="n">
        <f aca="false">W462</f>
        <v>-18.8575504316435</v>
      </c>
      <c r="X510" s="141" t="s">
        <v>106</v>
      </c>
      <c r="Y510" s="142" t="n">
        <f aca="false">((V510/1000+1)*0.0112372)/((V510/1000+1)*0.0112372+1)</f>
        <v>0.0110463996852846</v>
      </c>
      <c r="Z510" s="142" t="n">
        <f aca="false">((W510/1000+1)*0.0112372)/((W510/1000+1)*0.0112372+1)</f>
        <v>0.0109050624157837</v>
      </c>
      <c r="AA510" s="142" t="str">
        <f aca="false">IF(ISNUMBER(X510),((X510/1000+1)*0.0112372)/((X510/1000+1)*0.0112372+1),"")</f>
        <v/>
      </c>
      <c r="AB510" s="143" t="str">
        <f aca="false">IF(ISNUMBER(AA510),(Y510-Z510)/(AA510-Z510),"")</f>
        <v/>
      </c>
      <c r="AC510" s="143" t="str">
        <f aca="false">IF(ISNUMBER(AB510),1-AB510,"")</f>
        <v/>
      </c>
      <c r="AD510" s="144" t="str">
        <f aca="false">IF(ISNUMBER(AB510),AB510*T510,"")</f>
        <v/>
      </c>
      <c r="AE510" s="144" t="n">
        <f aca="false">IF(ISNUMBER(AC510),AC510*T510,T510)</f>
        <v>0.205410035540961</v>
      </c>
      <c r="AF510" s="102"/>
      <c r="AG510" s="145" t="str">
        <f aca="false">IF(ISNUMBER(AD510),U510*AB510,"")</f>
        <v/>
      </c>
      <c r="AH510" s="146" t="n">
        <f aca="false">IF(ISNUMBER(AC510),AC510*U510,U510)</f>
        <v>14.7895225589492</v>
      </c>
      <c r="AI510" s="102"/>
      <c r="AJ510" s="103" t="s">
        <v>381</v>
      </c>
      <c r="AK510" s="136"/>
      <c r="AL510" s="102"/>
      <c r="AM510" s="102"/>
      <c r="AN510" s="147" t="s">
        <v>567</v>
      </c>
    </row>
    <row r="511" customFormat="false" ht="15" hidden="false" customHeight="false" outlineLevel="0" collapsed="false">
      <c r="A511" s="115" t="s">
        <v>318</v>
      </c>
      <c r="B511" s="0" t="s">
        <v>319</v>
      </c>
      <c r="C511" s="92" t="n">
        <f aca="false">C510</f>
        <v>4</v>
      </c>
      <c r="D511" s="90" t="n">
        <f aca="false">D510</f>
        <v>2</v>
      </c>
      <c r="E511" s="92" t="str">
        <f aca="false">E463</f>
        <v>PJ</v>
      </c>
      <c r="F511" s="92" t="n">
        <f aca="false">F463</f>
        <v>3</v>
      </c>
      <c r="G511" s="130" t="s">
        <v>321</v>
      </c>
      <c r="H511" s="130" t="s">
        <v>322</v>
      </c>
      <c r="I511" s="130" t="s">
        <v>322</v>
      </c>
      <c r="J511" s="131" t="n">
        <v>41859</v>
      </c>
      <c r="K511" s="108" t="s">
        <v>590</v>
      </c>
      <c r="L511" s="131" t="n">
        <v>41862</v>
      </c>
      <c r="M511" s="108" t="s">
        <v>591</v>
      </c>
      <c r="N511" s="134" t="n">
        <v>71.6166666666667</v>
      </c>
      <c r="O511" s="134" t="n">
        <v>40</v>
      </c>
      <c r="P511" s="135" t="n">
        <v>0.04875</v>
      </c>
      <c r="Q511" s="134" t="n">
        <v>451.239815576924</v>
      </c>
      <c r="R511" s="134" t="n">
        <v>3535.558105</v>
      </c>
      <c r="S511" s="136" t="n">
        <f aca="false">R511-Q511</f>
        <v>3084.31828942308</v>
      </c>
      <c r="T511" s="137" t="n">
        <f aca="false">((S511/1000000)*(0.473-P511))*0.8/(0.08206*296)*1000000/(O511*N511)*12</f>
        <v>0.180532316514742</v>
      </c>
      <c r="U511" s="138" t="n">
        <f aca="false">IF(N511&lt;=48,T511* 48,T511* 72)</f>
        <v>12.9983267890614</v>
      </c>
      <c r="V511" s="139" t="n">
        <v>-10.8689241564972</v>
      </c>
      <c r="W511" s="150" t="n">
        <f aca="false">W463</f>
        <v>-18.8575504316435</v>
      </c>
      <c r="X511" s="141" t="s">
        <v>106</v>
      </c>
      <c r="Y511" s="142" t="n">
        <f aca="false">((V511/1000+1)*0.0112372)/((V511/1000+1)*0.0112372+1)</f>
        <v>0.0109928771949208</v>
      </c>
      <c r="Z511" s="142" t="n">
        <f aca="false">((W511/1000+1)*0.0112372)/((W511/1000+1)*0.0112372+1)</f>
        <v>0.0109050624157837</v>
      </c>
      <c r="AA511" s="142" t="str">
        <f aca="false">IF(ISNUMBER(X511),((X511/1000+1)*0.0112372)/((X511/1000+1)*0.0112372+1),"")</f>
        <v/>
      </c>
      <c r="AB511" s="143" t="str">
        <f aca="false">IF(ISNUMBER(AA511),(Y511-Z511)/(AA511-Z511),"")</f>
        <v/>
      </c>
      <c r="AC511" s="143" t="str">
        <f aca="false">IF(ISNUMBER(AB511),1-AB511,"")</f>
        <v/>
      </c>
      <c r="AD511" s="144" t="str">
        <f aca="false">IF(ISNUMBER(AB511),AB511*T511,"")</f>
        <v/>
      </c>
      <c r="AE511" s="144" t="n">
        <f aca="false">IF(ISNUMBER(AC511),AC511*T511,T511)</f>
        <v>0.180532316514742</v>
      </c>
      <c r="AF511" s="102"/>
      <c r="AG511" s="145" t="str">
        <f aca="false">IF(ISNUMBER(AD511),U511*AB511,"")</f>
        <v/>
      </c>
      <c r="AH511" s="146" t="n">
        <f aca="false">IF(ISNUMBER(AC511),AC511*U511,U511)</f>
        <v>12.9983267890614</v>
      </c>
      <c r="AI511" s="102"/>
      <c r="AJ511" s="103" t="s">
        <v>383</v>
      </c>
      <c r="AK511" s="136"/>
      <c r="AL511" s="102"/>
      <c r="AM511" s="102"/>
      <c r="AN511" s="147" t="s">
        <v>568</v>
      </c>
    </row>
    <row r="512" customFormat="false" ht="15" hidden="false" customHeight="false" outlineLevel="0" collapsed="false">
      <c r="A512" s="115" t="s">
        <v>318</v>
      </c>
      <c r="B512" s="0" t="s">
        <v>319</v>
      </c>
      <c r="C512" s="92" t="n">
        <f aca="false">C511</f>
        <v>4</v>
      </c>
      <c r="D512" s="90" t="n">
        <f aca="false">D511</f>
        <v>2</v>
      </c>
      <c r="E512" s="92" t="str">
        <f aca="false">E464</f>
        <v>PJ</v>
      </c>
      <c r="F512" s="92" t="n">
        <f aca="false">F464</f>
        <v>4</v>
      </c>
      <c r="G512" s="130" t="s">
        <v>321</v>
      </c>
      <c r="H512" s="130" t="s">
        <v>322</v>
      </c>
      <c r="I512" s="130" t="s">
        <v>322</v>
      </c>
      <c r="J512" s="131" t="n">
        <v>41859</v>
      </c>
      <c r="K512" s="108" t="s">
        <v>590</v>
      </c>
      <c r="L512" s="131" t="n">
        <v>41862</v>
      </c>
      <c r="M512" s="108" t="s">
        <v>591</v>
      </c>
      <c r="N512" s="134" t="n">
        <v>71.6166666666667</v>
      </c>
      <c r="O512" s="134" t="n">
        <v>40</v>
      </c>
      <c r="P512" s="135" t="n">
        <v>0.04875</v>
      </c>
      <c r="Q512" s="134" t="n">
        <v>451.239815576924</v>
      </c>
      <c r="R512" s="134" t="n">
        <v>3206.964495</v>
      </c>
      <c r="S512" s="136" t="n">
        <f aca="false">R512-Q512</f>
        <v>2755.72467942308</v>
      </c>
      <c r="T512" s="137" t="n">
        <f aca="false">((S512/1000000)*(0.473-P512))*0.8/(0.08206*296)*1000000/(O512*N512)*12</f>
        <v>0.161298968968002</v>
      </c>
      <c r="U512" s="138" t="n">
        <f aca="false">IF(N512&lt;=48,T512* 48,T512* 72)</f>
        <v>11.6135257656961</v>
      </c>
      <c r="V512" s="139" t="n">
        <v>-3.18559566358219</v>
      </c>
      <c r="W512" s="150" t="n">
        <f aca="false">W464</f>
        <v>-18.8575504316435</v>
      </c>
      <c r="X512" s="141" t="s">
        <v>106</v>
      </c>
      <c r="Y512" s="142" t="n">
        <f aca="false">((V512/1000+1)*0.0112372)/((V512/1000+1)*0.0112372+1)</f>
        <v>0.0110773212864641</v>
      </c>
      <c r="Z512" s="142" t="n">
        <f aca="false">((W512/1000+1)*0.0112372)/((W512/1000+1)*0.0112372+1)</f>
        <v>0.0109050624157837</v>
      </c>
      <c r="AA512" s="142" t="str">
        <f aca="false">IF(ISNUMBER(X512),((X512/1000+1)*0.0112372)/((X512/1000+1)*0.0112372+1),"")</f>
        <v/>
      </c>
      <c r="AB512" s="143" t="str">
        <f aca="false">IF(ISNUMBER(AA512),(Y512-Z512)/(AA512-Z512),"")</f>
        <v/>
      </c>
      <c r="AC512" s="143" t="str">
        <f aca="false">IF(ISNUMBER(AB512),1-AB512,"")</f>
        <v/>
      </c>
      <c r="AD512" s="144" t="str">
        <f aca="false">IF(ISNUMBER(AB512),AB512*T512,"")</f>
        <v/>
      </c>
      <c r="AE512" s="144" t="n">
        <f aca="false">IF(ISNUMBER(AC512),AC512*T512,T512)</f>
        <v>0.161298968968002</v>
      </c>
      <c r="AF512" s="102"/>
      <c r="AG512" s="145" t="str">
        <f aca="false">IF(ISNUMBER(AD512),U512*AB512,"")</f>
        <v/>
      </c>
      <c r="AH512" s="146" t="n">
        <f aca="false">IF(ISNUMBER(AC512),AC512*U512,U512)</f>
        <v>11.6135257656961</v>
      </c>
      <c r="AI512" s="102"/>
      <c r="AJ512" s="103" t="s">
        <v>385</v>
      </c>
      <c r="AK512" s="136"/>
      <c r="AL512" s="102"/>
      <c r="AM512" s="102"/>
      <c r="AN512" s="147" t="s">
        <v>569</v>
      </c>
    </row>
    <row r="513" customFormat="false" ht="15" hidden="false" customHeight="false" outlineLevel="0" collapsed="false">
      <c r="A513" s="115" t="s">
        <v>318</v>
      </c>
      <c r="B513" s="0" t="s">
        <v>319</v>
      </c>
      <c r="C513" s="92" t="n">
        <f aca="false">C512</f>
        <v>4</v>
      </c>
      <c r="D513" s="90" t="n">
        <f aca="false">D512</f>
        <v>2</v>
      </c>
      <c r="E513" s="92" t="str">
        <f aca="false">E465</f>
        <v>PJ</v>
      </c>
      <c r="F513" s="92" t="n">
        <f aca="false">F465</f>
        <v>1</v>
      </c>
      <c r="G513" s="130" t="s">
        <v>333</v>
      </c>
      <c r="H513" s="130" t="s">
        <v>334</v>
      </c>
      <c r="I513" s="148" t="s">
        <v>335</v>
      </c>
      <c r="J513" s="131" t="n">
        <v>41859</v>
      </c>
      <c r="K513" s="108" t="s">
        <v>590</v>
      </c>
      <c r="L513" s="131" t="n">
        <v>41862</v>
      </c>
      <c r="M513" s="108" t="s">
        <v>591</v>
      </c>
      <c r="N513" s="134" t="n">
        <v>71.6166666666667</v>
      </c>
      <c r="O513" s="134" t="n">
        <v>40</v>
      </c>
      <c r="P513" s="135" t="n">
        <v>0.04875</v>
      </c>
      <c r="Q513" s="134" t="n">
        <v>451.239815576924</v>
      </c>
      <c r="R513" s="134" t="n">
        <v>17549.604125</v>
      </c>
      <c r="S513" s="136" t="n">
        <f aca="false">R513-Q513</f>
        <v>17098.3643094231</v>
      </c>
      <c r="T513" s="137" t="n">
        <f aca="false">((S513/1000000)*(0.473-P513))*0.8/(0.08206*296)*1000000/(O513*N513)*12</f>
        <v>1.00080699452407</v>
      </c>
      <c r="U513" s="138" t="n">
        <f aca="false">IF(N513&lt;=48,T513* 48,T513* 72)</f>
        <v>72.0581036057332</v>
      </c>
      <c r="V513" s="139" t="n">
        <v>914.169085285792</v>
      </c>
      <c r="W513" s="150" t="n">
        <f aca="false">W465</f>
        <v>-18.8575504316435</v>
      </c>
      <c r="X513" s="141" t="n">
        <v>1159</v>
      </c>
      <c r="Y513" s="142" t="n">
        <f aca="false">((V513/1000+1)*0.0112372)/((V513/1000+1)*0.0112372+1)</f>
        <v>0.0210569675608398</v>
      </c>
      <c r="Z513" s="142" t="n">
        <f aca="false">((W513/1000+1)*0.0112372)/((W513/1000+1)*0.0112372+1)</f>
        <v>0.0109050624157837</v>
      </c>
      <c r="AA513" s="142" t="n">
        <f aca="false">IF(ISNUMBER(X513),((X513/1000+1)*0.0112372)/((X513/1000+1)*0.0112372+1),"")</f>
        <v>0.0236864549961338</v>
      </c>
      <c r="AB513" s="143" t="n">
        <f aca="false">IF(ISNUMBER(AA513),(Y513-Y509)/(AA513-Y509),"")</f>
        <v>0.794395302479391</v>
      </c>
      <c r="AC513" s="143" t="n">
        <f aca="false">IF(ISNUMBER(AB513),1-AB513,"")</f>
        <v>0.205604697520609</v>
      </c>
      <c r="AD513" s="144" t="n">
        <f aca="false">IF(ISNUMBER(AB513),AB513*T513,"")</f>
        <v>0.79503637513844</v>
      </c>
      <c r="AE513" s="144" t="n">
        <f aca="false">IF(ISNUMBER(AC513),AC513*T513,T513)</f>
        <v>0.205770619385631</v>
      </c>
      <c r="AF513" s="149" t="n">
        <f aca="false">IF(ISNUMBER(AD513),AE513-AE509,"")</f>
        <v>0.0346941424031776</v>
      </c>
      <c r="AG513" s="145" t="n">
        <f aca="false">IF(ISNUMBER(AD513),U513*AB513,"")</f>
        <v>57.2426190099677</v>
      </c>
      <c r="AH513" s="146" t="n">
        <f aca="false">IF(ISNUMBER(AC513),AC513*U513,U513)</f>
        <v>14.8154845957655</v>
      </c>
      <c r="AI513" s="145" t="n">
        <f aca="false">AH513-AH509</f>
        <v>2.49797825302879</v>
      </c>
      <c r="AJ513" s="103" t="s">
        <v>387</v>
      </c>
      <c r="AK513" s="136"/>
      <c r="AL513" s="102"/>
      <c r="AM513" s="102"/>
      <c r="AN513" s="147" t="s">
        <v>570</v>
      </c>
    </row>
    <row r="514" customFormat="false" ht="15" hidden="false" customHeight="false" outlineLevel="0" collapsed="false">
      <c r="A514" s="115" t="s">
        <v>318</v>
      </c>
      <c r="B514" s="0" t="s">
        <v>319</v>
      </c>
      <c r="C514" s="92" t="n">
        <f aca="false">C513</f>
        <v>4</v>
      </c>
      <c r="D514" s="90" t="n">
        <f aca="false">D513</f>
        <v>2</v>
      </c>
      <c r="E514" s="92" t="str">
        <f aca="false">E466</f>
        <v>PJ</v>
      </c>
      <c r="F514" s="92" t="n">
        <f aca="false">F466</f>
        <v>2</v>
      </c>
      <c r="G514" s="130" t="s">
        <v>333</v>
      </c>
      <c r="H514" s="130" t="s">
        <v>334</v>
      </c>
      <c r="I514" s="148" t="s">
        <v>335</v>
      </c>
      <c r="J514" s="131" t="n">
        <v>41859</v>
      </c>
      <c r="K514" s="108" t="s">
        <v>590</v>
      </c>
      <c r="L514" s="131" t="n">
        <v>41862</v>
      </c>
      <c r="M514" s="108" t="s">
        <v>591</v>
      </c>
      <c r="N514" s="134" t="n">
        <v>71.6166666666667</v>
      </c>
      <c r="O514" s="134" t="n">
        <v>40</v>
      </c>
      <c r="P514" s="135" t="n">
        <v>0.04875</v>
      </c>
      <c r="Q514" s="134" t="n">
        <v>451.239815576924</v>
      </c>
      <c r="R514" s="134" t="n">
        <v>20503.747125</v>
      </c>
      <c r="S514" s="136" t="n">
        <f aca="false">R514-Q514</f>
        <v>20052.5073094231</v>
      </c>
      <c r="T514" s="137" t="n">
        <f aca="false">((S514/1000000)*(0.473-P514))*0.8/(0.08206*296)*1000000/(O514*N514)*12</f>
        <v>1.17371984886038</v>
      </c>
      <c r="U514" s="138" t="n">
        <f aca="false">IF(N514&lt;=48,T514* 48,T514* 72)</f>
        <v>84.5078291179471</v>
      </c>
      <c r="V514" s="139" t="n">
        <v>963.360534110756</v>
      </c>
      <c r="W514" s="150" t="n">
        <f aca="false">W466</f>
        <v>-18.8575504316435</v>
      </c>
      <c r="X514" s="141" t="n">
        <v>1159</v>
      </c>
      <c r="Y514" s="142" t="n">
        <f aca="false">((V514/1000+1)*0.0112372)/((V514/1000+1)*0.0112372+1)</f>
        <v>0.0215864208073549</v>
      </c>
      <c r="Z514" s="142" t="n">
        <f aca="false">((W514/1000+1)*0.0112372)/((W514/1000+1)*0.0112372+1)</f>
        <v>0.0109050624157837</v>
      </c>
      <c r="AA514" s="142" t="n">
        <f aca="false">IF(ISNUMBER(X514),((X514/1000+1)*0.0112372)/((X514/1000+1)*0.0112372+1),"")</f>
        <v>0.0236864549961338</v>
      </c>
      <c r="AB514" s="143" t="n">
        <f aca="false">IF(ISNUMBER(AA514),(Y514-Y510)/(AA514-Y510),"")</f>
        <v>0.833858781695652</v>
      </c>
      <c r="AC514" s="143" t="n">
        <f aca="false">IF(ISNUMBER(AB514),1-AB514,"")</f>
        <v>0.166141218304347</v>
      </c>
      <c r="AD514" s="144" t="n">
        <f aca="false">IF(ISNUMBER(AB514),AB514*T514,"")</f>
        <v>0.978716603222718</v>
      </c>
      <c r="AE514" s="144" t="n">
        <f aca="false">IF(ISNUMBER(AC514),AC514*T514,T514)</f>
        <v>0.195003245637657</v>
      </c>
      <c r="AF514" s="149" t="n">
        <f aca="false">IF(ISNUMBER(AD514),AE514-AE510,"")</f>
        <v>-0.0104067899033039</v>
      </c>
      <c r="AG514" s="145" t="n">
        <f aca="false">IF(ISNUMBER(AD514),U514*AB514,"")</f>
        <v>70.4675954320357</v>
      </c>
      <c r="AH514" s="146" t="n">
        <f aca="false">IF(ISNUMBER(AC514),AC514*U514,U514)</f>
        <v>14.0402336859113</v>
      </c>
      <c r="AI514" s="145" t="n">
        <f aca="false">AH514-AH510</f>
        <v>-0.749288873037879</v>
      </c>
      <c r="AJ514" s="103" t="s">
        <v>389</v>
      </c>
      <c r="AK514" s="136"/>
      <c r="AL514" s="102"/>
      <c r="AM514" s="102"/>
      <c r="AN514" s="147" t="s">
        <v>571</v>
      </c>
    </row>
    <row r="515" customFormat="false" ht="15" hidden="false" customHeight="false" outlineLevel="0" collapsed="false">
      <c r="A515" s="115" t="s">
        <v>318</v>
      </c>
      <c r="B515" s="0" t="s">
        <v>319</v>
      </c>
      <c r="C515" s="92" t="n">
        <f aca="false">C514</f>
        <v>4</v>
      </c>
      <c r="D515" s="90" t="n">
        <f aca="false">D514</f>
        <v>2</v>
      </c>
      <c r="E515" s="92" t="str">
        <f aca="false">E467</f>
        <v>PJ</v>
      </c>
      <c r="F515" s="92" t="n">
        <f aca="false">F467</f>
        <v>3</v>
      </c>
      <c r="G515" s="130" t="s">
        <v>333</v>
      </c>
      <c r="H515" s="130" t="s">
        <v>334</v>
      </c>
      <c r="I515" s="148" t="s">
        <v>335</v>
      </c>
      <c r="J515" s="131" t="n">
        <v>41859</v>
      </c>
      <c r="K515" s="108" t="s">
        <v>590</v>
      </c>
      <c r="L515" s="131" t="n">
        <v>41862</v>
      </c>
      <c r="M515" s="108" t="s">
        <v>591</v>
      </c>
      <c r="N515" s="134" t="n">
        <v>71.6166666666667</v>
      </c>
      <c r="O515" s="134" t="n">
        <v>40</v>
      </c>
      <c r="P515" s="135" t="n">
        <v>0.04875</v>
      </c>
      <c r="Q515" s="134" t="n">
        <v>451.239815576924</v>
      </c>
      <c r="R515" s="134" t="n">
        <v>13756.835125</v>
      </c>
      <c r="S515" s="136" t="n">
        <f aca="false">R515-Q515</f>
        <v>13305.5953094231</v>
      </c>
      <c r="T515" s="137" t="n">
        <f aca="false">((S515/1000000)*(0.473-P515))*0.8/(0.08206*296)*1000000/(O515*N515)*12</f>
        <v>0.778807411691336</v>
      </c>
      <c r="U515" s="138" t="n">
        <f aca="false">IF(N515&lt;=48,T515* 48,T515* 72)</f>
        <v>56.0741336417762</v>
      </c>
      <c r="V515" s="139" t="n">
        <v>867.74802850627</v>
      </c>
      <c r="W515" s="150" t="n">
        <f aca="false">W467</f>
        <v>-18.8575504316435</v>
      </c>
      <c r="X515" s="141" t="n">
        <v>1159</v>
      </c>
      <c r="Y515" s="142" t="n">
        <f aca="false">((V515/1000+1)*0.0112372)/((V515/1000+1)*0.0112372+1)</f>
        <v>0.0205568065827166</v>
      </c>
      <c r="Z515" s="142" t="n">
        <f aca="false">((W515/1000+1)*0.0112372)/((W515/1000+1)*0.0112372+1)</f>
        <v>0.0109050624157837</v>
      </c>
      <c r="AA515" s="142" t="n">
        <f aca="false">IF(ISNUMBER(X515),((X515/1000+1)*0.0112372)/((X515/1000+1)*0.0112372+1),"")</f>
        <v>0.0236864549961338</v>
      </c>
      <c r="AB515" s="143" t="n">
        <f aca="false">IF(ISNUMBER(AA515),(Y515-Y511)/(AA515-Y511),"")</f>
        <v>0.753446312581937</v>
      </c>
      <c r="AC515" s="143" t="n">
        <f aca="false">IF(ISNUMBER(AB515),1-AB515,"")</f>
        <v>0.246553687418063</v>
      </c>
      <c r="AD515" s="144" t="n">
        <f aca="false">IF(ISNUMBER(AB515),AB515*T515,"")</f>
        <v>0.586789572550319</v>
      </c>
      <c r="AE515" s="144" t="n">
        <f aca="false">IF(ISNUMBER(AC515),AC515*T515,T515)</f>
        <v>0.192017839141017</v>
      </c>
      <c r="AF515" s="149" t="n">
        <f aca="false">IF(ISNUMBER(AD515),AE515-AE511,"")</f>
        <v>0.0114855226262746</v>
      </c>
      <c r="AG515" s="145" t="n">
        <f aca="false">IF(ISNUMBER(AD515),U515*AB515,"")</f>
        <v>42.248849223623</v>
      </c>
      <c r="AH515" s="146" t="n">
        <f aca="false">IF(ISNUMBER(AC515),AC515*U515,U515)</f>
        <v>13.8252844181532</v>
      </c>
      <c r="AI515" s="145" t="n">
        <f aca="false">AH515-AH511</f>
        <v>0.826957629091769</v>
      </c>
      <c r="AJ515" s="103" t="s">
        <v>391</v>
      </c>
      <c r="AK515" s="136"/>
      <c r="AL515" s="102"/>
      <c r="AM515" s="102"/>
      <c r="AN515" s="147" t="s">
        <v>572</v>
      </c>
    </row>
    <row r="516" customFormat="false" ht="15" hidden="false" customHeight="false" outlineLevel="0" collapsed="false">
      <c r="A516" s="115" t="s">
        <v>318</v>
      </c>
      <c r="B516" s="0" t="s">
        <v>319</v>
      </c>
      <c r="C516" s="92" t="n">
        <f aca="false">C515</f>
        <v>4</v>
      </c>
      <c r="D516" s="90" t="n">
        <f aca="false">D515</f>
        <v>2</v>
      </c>
      <c r="E516" s="92" t="str">
        <f aca="false">E468</f>
        <v>PJ</v>
      </c>
      <c r="F516" s="92" t="n">
        <f aca="false">F468</f>
        <v>4</v>
      </c>
      <c r="G516" s="130" t="s">
        <v>333</v>
      </c>
      <c r="H516" s="130" t="s">
        <v>334</v>
      </c>
      <c r="I516" s="148" t="s">
        <v>335</v>
      </c>
      <c r="J516" s="131" t="n">
        <v>41859</v>
      </c>
      <c r="K516" s="108" t="s">
        <v>590</v>
      </c>
      <c r="L516" s="131" t="n">
        <v>41862</v>
      </c>
      <c r="M516" s="108" t="s">
        <v>591</v>
      </c>
      <c r="N516" s="134" t="n">
        <v>71.6166666666667</v>
      </c>
      <c r="O516" s="134" t="n">
        <v>40</v>
      </c>
      <c r="P516" s="135" t="n">
        <v>0.04875</v>
      </c>
      <c r="Q516" s="134" t="n">
        <v>451.239815576924</v>
      </c>
      <c r="R516" s="134" t="n">
        <v>18817.019125</v>
      </c>
      <c r="S516" s="136" t="n">
        <f aca="false">R516-Q516</f>
        <v>18365.7793094231</v>
      </c>
      <c r="T516" s="137" t="n">
        <f aca="false">((S516/1000000)*(0.473-P516))*0.8/(0.08206*296)*1000000/(O516*N516)*12</f>
        <v>1.07499173956812</v>
      </c>
      <c r="U516" s="138" t="n">
        <f aca="false">IF(N516&lt;=48,T516* 48,T516* 72)</f>
        <v>77.3994052489043</v>
      </c>
      <c r="V516" s="139" t="n">
        <v>947.430843842313</v>
      </c>
      <c r="W516" s="150" t="n">
        <f aca="false">W468</f>
        <v>-18.8575504316435</v>
      </c>
      <c r="X516" s="141" t="n">
        <v>1159</v>
      </c>
      <c r="Y516" s="142" t="n">
        <f aca="false">((V516/1000+1)*0.0112372)/((V516/1000+1)*0.0112372+1)</f>
        <v>0.0214150304222284</v>
      </c>
      <c r="Z516" s="142" t="n">
        <f aca="false">((W516/1000+1)*0.0112372)/((W516/1000+1)*0.0112372+1)</f>
        <v>0.0109050624157837</v>
      </c>
      <c r="AA516" s="142" t="n">
        <f aca="false">IF(ISNUMBER(X516),((X516/1000+1)*0.0112372)/((X516/1000+1)*0.0112372+1),"")</f>
        <v>0.0236864549961338</v>
      </c>
      <c r="AB516" s="143" t="n">
        <f aca="false">IF(ISNUMBER(AA516),(Y516-Y512)/(AA516-Y512),"")</f>
        <v>0.819858792348004</v>
      </c>
      <c r="AC516" s="143" t="n">
        <f aca="false">IF(ISNUMBER(AB516),1-AB516,"")</f>
        <v>0.180141207651996</v>
      </c>
      <c r="AD516" s="144" t="n">
        <f aca="false">IF(ISNUMBER(AB516),AB516*T516,"")</f>
        <v>0.881341429386395</v>
      </c>
      <c r="AE516" s="144" t="n">
        <f aca="false">IF(ISNUMBER(AC516),AC516*T516,T516)</f>
        <v>0.193650310181721</v>
      </c>
      <c r="AF516" s="149" t="n">
        <f aca="false">IF(ISNUMBER(AD516),AE516-AE512,"")</f>
        <v>0.032351341213719</v>
      </c>
      <c r="AG516" s="145" t="n">
        <f aca="false">IF(ISNUMBER(AD516),U516*AB516,"")</f>
        <v>63.4565829158204</v>
      </c>
      <c r="AH516" s="146" t="n">
        <f aca="false">IF(ISNUMBER(AC516),AC516*U516,U516)</f>
        <v>13.9428223330839</v>
      </c>
      <c r="AI516" s="145" t="n">
        <f aca="false">AH516-AH512</f>
        <v>2.32929656738777</v>
      </c>
      <c r="AJ516" s="103" t="s">
        <v>393</v>
      </c>
      <c r="AK516" s="136"/>
      <c r="AL516" s="102"/>
      <c r="AM516" s="102"/>
      <c r="AN516" s="147" t="s">
        <v>573</v>
      </c>
    </row>
    <row r="517" customFormat="false" ht="15" hidden="false" customHeight="false" outlineLevel="0" collapsed="false">
      <c r="A517" s="115" t="s">
        <v>318</v>
      </c>
      <c r="B517" s="0" t="s">
        <v>319</v>
      </c>
      <c r="C517" s="92" t="n">
        <f aca="false">C516</f>
        <v>4</v>
      </c>
      <c r="D517" s="90" t="n">
        <f aca="false">D516</f>
        <v>2</v>
      </c>
      <c r="E517" s="92" t="str">
        <f aca="false">E469</f>
        <v>PJ</v>
      </c>
      <c r="F517" s="92" t="n">
        <f aca="false">F469</f>
        <v>1</v>
      </c>
      <c r="G517" s="130" t="s">
        <v>344</v>
      </c>
      <c r="H517" s="130" t="s">
        <v>334</v>
      </c>
      <c r="I517" s="130" t="n">
        <v>10</v>
      </c>
      <c r="J517" s="131" t="n">
        <v>41859</v>
      </c>
      <c r="K517" s="108" t="s">
        <v>590</v>
      </c>
      <c r="L517" s="131" t="n">
        <v>41862</v>
      </c>
      <c r="M517" s="108" t="s">
        <v>591</v>
      </c>
      <c r="N517" s="134" t="n">
        <v>71.6166666666667</v>
      </c>
      <c r="O517" s="134" t="n">
        <v>40</v>
      </c>
      <c r="P517" s="135" t="n">
        <v>0.04875</v>
      </c>
      <c r="Q517" s="134" t="n">
        <v>451.239815576924</v>
      </c>
      <c r="R517" s="134" t="n">
        <v>13683.396125</v>
      </c>
      <c r="S517" s="136" t="n">
        <f aca="false">R517-Q517</f>
        <v>13232.1563094231</v>
      </c>
      <c r="T517" s="137" t="n">
        <f aca="false">((S517/1000000)*(0.473-P517))*0.8/(0.08206*296)*1000000/(O517*N517)*12</f>
        <v>0.774508856371027</v>
      </c>
      <c r="U517" s="138" t="n">
        <f aca="false">IF(N517&lt;=48,T517* 48,T517* 72)</f>
        <v>55.7646376587139</v>
      </c>
      <c r="V517" s="139" t="n">
        <v>960.320151582823</v>
      </c>
      <c r="W517" s="150" t="n">
        <f aca="false">W469</f>
        <v>-18.8575504316435</v>
      </c>
      <c r="X517" s="141" t="n">
        <v>1159</v>
      </c>
      <c r="Y517" s="142" t="n">
        <f aca="false">((V517/1000+1)*0.0112372)/((V517/1000+1)*0.0112372+1)</f>
        <v>0.0215537134241287</v>
      </c>
      <c r="Z517" s="142" t="n">
        <f aca="false">((W517/1000+1)*0.0112372)/((W517/1000+1)*0.0112372+1)</f>
        <v>0.0109050624157837</v>
      </c>
      <c r="AA517" s="142" t="n">
        <f aca="false">IF(ISNUMBER(X517),((X517/1000+1)*0.0112372)/((X517/1000+1)*0.0112372+1),"")</f>
        <v>0.0236864549961338</v>
      </c>
      <c r="AB517" s="143" t="n">
        <f aca="false">IF(ISNUMBER(AA517),(Y517-Y509)/(AA517-Y509),"")</f>
        <v>0.833236820257818</v>
      </c>
      <c r="AC517" s="143" t="n">
        <f aca="false">IF(ISNUMBER(AB517),1-AB517,"")</f>
        <v>0.166763179742182</v>
      </c>
      <c r="AD517" s="144" t="n">
        <f aca="false">IF(ISNUMBER(AB517),AB517*T517,"")</f>
        <v>0.645349296744113</v>
      </c>
      <c r="AE517" s="144" t="n">
        <f aca="false">IF(ISNUMBER(AC517),AC517*T517,T517)</f>
        <v>0.129159559626914</v>
      </c>
      <c r="AF517" s="149" t="n">
        <f aca="false">IF(ISNUMBER(AD517),AE517-AE509,"")</f>
        <v>-0.04191691735554</v>
      </c>
      <c r="AG517" s="145" t="n">
        <f aca="false">IF(ISNUMBER(AD517),U517*AB517,"")</f>
        <v>46.4651493655761</v>
      </c>
      <c r="AH517" s="146" t="n">
        <f aca="false">IF(ISNUMBER(AC517),AC517*U517,U517)</f>
        <v>9.29948829313779</v>
      </c>
      <c r="AI517" s="145" t="n">
        <f aca="false">AH517-AH509</f>
        <v>-3.01801804959888</v>
      </c>
      <c r="AJ517" s="103" t="s">
        <v>395</v>
      </c>
      <c r="AK517" s="136"/>
      <c r="AL517" s="102"/>
      <c r="AM517" s="102"/>
      <c r="AN517" s="147" t="s">
        <v>574</v>
      </c>
    </row>
    <row r="518" customFormat="false" ht="15" hidden="false" customHeight="false" outlineLevel="0" collapsed="false">
      <c r="A518" s="115" t="s">
        <v>318</v>
      </c>
      <c r="B518" s="0" t="s">
        <v>319</v>
      </c>
      <c r="C518" s="92" t="n">
        <f aca="false">C517</f>
        <v>4</v>
      </c>
      <c r="D518" s="90" t="n">
        <f aca="false">D517</f>
        <v>2</v>
      </c>
      <c r="E518" s="92" t="str">
        <f aca="false">E470</f>
        <v>PJ</v>
      </c>
      <c r="F518" s="92" t="n">
        <f aca="false">F470</f>
        <v>2</v>
      </c>
      <c r="G518" s="130" t="s">
        <v>344</v>
      </c>
      <c r="H518" s="130" t="s">
        <v>334</v>
      </c>
      <c r="I518" s="130" t="n">
        <v>10</v>
      </c>
      <c r="J518" s="131" t="n">
        <v>41859</v>
      </c>
      <c r="K518" s="108" t="s">
        <v>590</v>
      </c>
      <c r="L518" s="131" t="n">
        <v>41862</v>
      </c>
      <c r="M518" s="108" t="s">
        <v>591</v>
      </c>
      <c r="N518" s="134" t="n">
        <v>71.6166666666667</v>
      </c>
      <c r="O518" s="134" t="n">
        <v>40</v>
      </c>
      <c r="P518" s="135" t="n">
        <v>0.04875</v>
      </c>
      <c r="Q518" s="134" t="n">
        <v>451.239815576924</v>
      </c>
      <c r="R518" s="134" t="n">
        <v>12254.889125</v>
      </c>
      <c r="S518" s="136" t="n">
        <f aca="false">R518-Q518</f>
        <v>11803.6493094231</v>
      </c>
      <c r="T518" s="137" t="n">
        <f aca="false">((S518/1000000)*(0.473-P518))*0.8/(0.08206*296)*1000000/(O518*N518)*12</f>
        <v>0.690895022237273</v>
      </c>
      <c r="U518" s="138" t="n">
        <f aca="false">IF(N518&lt;=48,T518* 48,T518* 72)</f>
        <v>49.7444416010836</v>
      </c>
      <c r="V518" s="139" t="n">
        <v>912.731159808235</v>
      </c>
      <c r="W518" s="150" t="n">
        <f aca="false">W470</f>
        <v>-18.8575504316435</v>
      </c>
      <c r="X518" s="141" t="n">
        <v>1159</v>
      </c>
      <c r="Y518" s="142" t="n">
        <f aca="false">((V518/1000+1)*0.0112372)/((V518/1000+1)*0.0112372+1)</f>
        <v>0.0210414823829667</v>
      </c>
      <c r="Z518" s="142" t="n">
        <f aca="false">((W518/1000+1)*0.0112372)/((W518/1000+1)*0.0112372+1)</f>
        <v>0.0109050624157837</v>
      </c>
      <c r="AA518" s="142" t="n">
        <f aca="false">IF(ISNUMBER(X518),((X518/1000+1)*0.0112372)/((X518/1000+1)*0.0112372+1),"")</f>
        <v>0.0236864549961338</v>
      </c>
      <c r="AB518" s="143" t="n">
        <f aca="false">IF(ISNUMBER(AA518),(Y518-Y510)/(AA518-Y510),"")</f>
        <v>0.790746753228457</v>
      </c>
      <c r="AC518" s="143" t="n">
        <f aca="false">IF(ISNUMBER(AB518),1-AB518,"")</f>
        <v>0.209253246771543</v>
      </c>
      <c r="AD518" s="144" t="n">
        <f aca="false">IF(ISNUMBER(AB518),AB518*T518,"")</f>
        <v>0.546322995655826</v>
      </c>
      <c r="AE518" s="144" t="n">
        <f aca="false">IF(ISNUMBER(AC518),AC518*T518,T518)</f>
        <v>0.144572026581447</v>
      </c>
      <c r="AF518" s="149" t="n">
        <f aca="false">IF(ISNUMBER(AD518),AE518-AE510,"")</f>
        <v>-0.0608380089595147</v>
      </c>
      <c r="AG518" s="145" t="n">
        <f aca="false">IF(ISNUMBER(AD518),U518*AB518,"")</f>
        <v>39.3352556872195</v>
      </c>
      <c r="AH518" s="146" t="n">
        <f aca="false">IF(ISNUMBER(AC518),AC518*U518,U518)</f>
        <v>10.4091859138641</v>
      </c>
      <c r="AI518" s="145" t="n">
        <f aca="false">AH518-AH510</f>
        <v>-4.38033664508506</v>
      </c>
      <c r="AJ518" s="103" t="s">
        <v>397</v>
      </c>
      <c r="AK518" s="136"/>
      <c r="AL518" s="102"/>
      <c r="AM518" s="102"/>
      <c r="AN518" s="147" t="s">
        <v>575</v>
      </c>
    </row>
    <row r="519" customFormat="false" ht="15" hidden="false" customHeight="false" outlineLevel="0" collapsed="false">
      <c r="A519" s="115" t="s">
        <v>318</v>
      </c>
      <c r="B519" s="0" t="s">
        <v>319</v>
      </c>
      <c r="C519" s="92" t="n">
        <f aca="false">C518</f>
        <v>4</v>
      </c>
      <c r="D519" s="90" t="n">
        <f aca="false">D518</f>
        <v>2</v>
      </c>
      <c r="E519" s="92" t="str">
        <f aca="false">E471</f>
        <v>PJ</v>
      </c>
      <c r="F519" s="92" t="n">
        <f aca="false">F471</f>
        <v>3</v>
      </c>
      <c r="G519" s="130" t="s">
        <v>344</v>
      </c>
      <c r="H519" s="130" t="s">
        <v>334</v>
      </c>
      <c r="I519" s="130" t="n">
        <v>10</v>
      </c>
      <c r="J519" s="131" t="n">
        <v>41859</v>
      </c>
      <c r="K519" s="108" t="s">
        <v>590</v>
      </c>
      <c r="L519" s="131" t="n">
        <v>41862</v>
      </c>
      <c r="M519" s="108" t="s">
        <v>591</v>
      </c>
      <c r="N519" s="134" t="n">
        <v>71.6166666666667</v>
      </c>
      <c r="O519" s="134" t="n">
        <v>40</v>
      </c>
      <c r="P519" s="135" t="n">
        <v>0.04875</v>
      </c>
      <c r="Q519" s="134" t="n">
        <v>451.239815576924</v>
      </c>
      <c r="R519" s="134" t="n">
        <v>12800.943625</v>
      </c>
      <c r="S519" s="136" t="n">
        <f aca="false">R519-Q519</f>
        <v>12349.7038094231</v>
      </c>
      <c r="T519" s="137" t="n">
        <f aca="false">((S519/1000000)*(0.473-P519))*0.8/(0.08206*296)*1000000/(O519*N519)*12</f>
        <v>0.722856860989894</v>
      </c>
      <c r="U519" s="138" t="n">
        <f aca="false">IF(N519&lt;=48,T519* 48,T519* 72)</f>
        <v>52.0456939912723</v>
      </c>
      <c r="V519" s="139" t="n">
        <v>915.892767728496</v>
      </c>
      <c r="W519" s="150" t="n">
        <f aca="false">W471</f>
        <v>-18.8575504316435</v>
      </c>
      <c r="X519" s="141" t="n">
        <v>1159</v>
      </c>
      <c r="Y519" s="142" t="n">
        <f aca="false">((V519/1000+1)*0.0112372)/((V519/1000+1)*0.0112372+1)</f>
        <v>0.0210755294413668</v>
      </c>
      <c r="Z519" s="142" t="n">
        <f aca="false">((W519/1000+1)*0.0112372)/((W519/1000+1)*0.0112372+1)</f>
        <v>0.0109050624157837</v>
      </c>
      <c r="AA519" s="142" t="n">
        <f aca="false">IF(ISNUMBER(X519),((X519/1000+1)*0.0112372)/((X519/1000+1)*0.0112372+1),"")</f>
        <v>0.0236864549961338</v>
      </c>
      <c r="AB519" s="143" t="n">
        <f aca="false">IF(ISNUMBER(AA519),(Y519-Y511)/(AA519-Y511),"")</f>
        <v>0.794311296968025</v>
      </c>
      <c r="AC519" s="143" t="n">
        <f aca="false">IF(ISNUMBER(AB519),1-AB519,"")</f>
        <v>0.205688703031975</v>
      </c>
      <c r="AD519" s="144" t="n">
        <f aca="false">IF(ISNUMBER(AB519),AB519*T519,"")</f>
        <v>0.574173370775118</v>
      </c>
      <c r="AE519" s="144" t="n">
        <f aca="false">IF(ISNUMBER(AC519),AC519*T519,T519)</f>
        <v>0.148683490214776</v>
      </c>
      <c r="AF519" s="149" t="n">
        <f aca="false">IF(ISNUMBER(AD519),AE519-AE511,"")</f>
        <v>-0.0318488262999662</v>
      </c>
      <c r="AG519" s="145" t="n">
        <f aca="false">IF(ISNUMBER(AD519),U519*AB519,"")</f>
        <v>41.3404826958085</v>
      </c>
      <c r="AH519" s="146" t="n">
        <f aca="false">IF(ISNUMBER(AC519),AC519*U519,U519)</f>
        <v>10.7052112954639</v>
      </c>
      <c r="AI519" s="145" t="n">
        <f aca="false">AH519-AH511</f>
        <v>-2.29311549359756</v>
      </c>
      <c r="AJ519" s="103" t="s">
        <v>399</v>
      </c>
      <c r="AK519" s="136"/>
      <c r="AL519" s="102"/>
      <c r="AM519" s="102"/>
      <c r="AN519" s="147" t="s">
        <v>576</v>
      </c>
    </row>
    <row r="520" customFormat="false" ht="15" hidden="false" customHeight="false" outlineLevel="0" collapsed="false">
      <c r="A520" s="115" t="s">
        <v>318</v>
      </c>
      <c r="B520" s="0" t="s">
        <v>319</v>
      </c>
      <c r="C520" s="92" t="n">
        <f aca="false">C519</f>
        <v>4</v>
      </c>
      <c r="D520" s="90" t="n">
        <f aca="false">D519</f>
        <v>2</v>
      </c>
      <c r="E520" s="92" t="str">
        <f aca="false">E472</f>
        <v>PJ</v>
      </c>
      <c r="F520" s="92" t="n">
        <f aca="false">F472</f>
        <v>4</v>
      </c>
      <c r="G520" s="130" t="s">
        <v>344</v>
      </c>
      <c r="H520" s="130" t="s">
        <v>334</v>
      </c>
      <c r="I520" s="130" t="n">
        <v>10</v>
      </c>
      <c r="J520" s="131" t="n">
        <v>41859</v>
      </c>
      <c r="K520" s="108" t="s">
        <v>590</v>
      </c>
      <c r="L520" s="131" t="n">
        <v>41862</v>
      </c>
      <c r="M520" s="108" t="s">
        <v>591</v>
      </c>
      <c r="N520" s="134" t="n">
        <v>71.6166666666667</v>
      </c>
      <c r="O520" s="134" t="n">
        <v>40</v>
      </c>
      <c r="P520" s="135" t="n">
        <v>0.04875</v>
      </c>
      <c r="Q520" s="134" t="n">
        <v>451.239815576924</v>
      </c>
      <c r="R520" s="134" t="n">
        <v>12488.235625</v>
      </c>
      <c r="S520" s="136" t="n">
        <f aca="false">R520-Q520</f>
        <v>12036.9958094231</v>
      </c>
      <c r="T520" s="137" t="n">
        <f aca="false">((S520/1000000)*(0.473-P520))*0.8/(0.08206*296)*1000000/(O520*N520)*12</f>
        <v>0.704553335109868</v>
      </c>
      <c r="U520" s="138" t="n">
        <f aca="false">IF(N520&lt;=48,T520* 48,T520* 72)</f>
        <v>50.7278401279105</v>
      </c>
      <c r="V520" s="139" t="n">
        <v>919.948753563163</v>
      </c>
      <c r="W520" s="150" t="n">
        <f aca="false">W472</f>
        <v>-18.8575504316435</v>
      </c>
      <c r="X520" s="141" t="n">
        <v>1159</v>
      </c>
      <c r="Y520" s="142" t="n">
        <f aca="false">((V520/1000+1)*0.0112372)/((V520/1000+1)*0.0112372+1)</f>
        <v>0.0211192045036721</v>
      </c>
      <c r="Z520" s="142" t="n">
        <f aca="false">((W520/1000+1)*0.0112372)/((W520/1000+1)*0.0112372+1)</f>
        <v>0.0109050624157837</v>
      </c>
      <c r="AA520" s="142" t="n">
        <f aca="false">IF(ISNUMBER(X520),((X520/1000+1)*0.0112372)/((X520/1000+1)*0.0112372+1),"")</f>
        <v>0.0236864549961338</v>
      </c>
      <c r="AB520" s="143" t="n">
        <f aca="false">IF(ISNUMBER(AA520),(Y520-Y512)/(AA520-Y512),"")</f>
        <v>0.796397551840304</v>
      </c>
      <c r="AC520" s="143" t="n">
        <f aca="false">IF(ISNUMBER(AB520),1-AB520,"")</f>
        <v>0.203602448159696</v>
      </c>
      <c r="AD520" s="144" t="n">
        <f aca="false">IF(ISNUMBER(AB520),AB520*T520,"")</f>
        <v>0.56110455122242</v>
      </c>
      <c r="AE520" s="144" t="n">
        <f aca="false">IF(ISNUMBER(AC520),AC520*T520,T520)</f>
        <v>0.143448783887448</v>
      </c>
      <c r="AF520" s="149" t="n">
        <f aca="false">IF(ISNUMBER(AD520),AE520-AE512,"")</f>
        <v>-0.0178501850805541</v>
      </c>
      <c r="AG520" s="145" t="n">
        <f aca="false">IF(ISNUMBER(AD520),U520*AB520,"")</f>
        <v>40.3995276880143</v>
      </c>
      <c r="AH520" s="146" t="n">
        <f aca="false">IF(ISNUMBER(AC520),AC520*U520,U520)</f>
        <v>10.3283124398962</v>
      </c>
      <c r="AI520" s="145" t="n">
        <f aca="false">AH520-AH512</f>
        <v>-1.28521332579989</v>
      </c>
      <c r="AJ520" s="103" t="s">
        <v>401</v>
      </c>
      <c r="AK520" s="136"/>
      <c r="AL520" s="102"/>
      <c r="AM520" s="102"/>
      <c r="AN520" s="147" t="s">
        <v>577</v>
      </c>
    </row>
    <row r="521" customFormat="false" ht="15" hidden="false" customHeight="false" outlineLevel="0" collapsed="false">
      <c r="A521" s="115" t="s">
        <v>318</v>
      </c>
      <c r="B521" s="0" t="s">
        <v>319</v>
      </c>
      <c r="C521" s="92" t="n">
        <f aca="false">C520</f>
        <v>4</v>
      </c>
      <c r="D521" s="90" t="n">
        <f aca="false">D520</f>
        <v>2</v>
      </c>
      <c r="E521" s="92" t="str">
        <f aca="false">E473</f>
        <v>PP</v>
      </c>
      <c r="F521" s="92" t="n">
        <f aca="false">F473</f>
        <v>1</v>
      </c>
      <c r="G521" s="130" t="s">
        <v>321</v>
      </c>
      <c r="H521" s="130" t="s">
        <v>322</v>
      </c>
      <c r="I521" s="130" t="s">
        <v>322</v>
      </c>
      <c r="J521" s="131" t="n">
        <v>41859</v>
      </c>
      <c r="K521" s="108" t="s">
        <v>590</v>
      </c>
      <c r="L521" s="131" t="n">
        <v>41862</v>
      </c>
      <c r="M521" s="108" t="s">
        <v>591</v>
      </c>
      <c r="N521" s="134" t="n">
        <v>71.6166666666667</v>
      </c>
      <c r="O521" s="134" t="n">
        <v>40</v>
      </c>
      <c r="P521" s="135" t="n">
        <v>0.0481666666666667</v>
      </c>
      <c r="Q521" s="134" t="n">
        <v>451.239815576924</v>
      </c>
      <c r="R521" s="134" t="n">
        <v>6200.317375</v>
      </c>
      <c r="S521" s="136" t="n">
        <f aca="false">R521-Q521</f>
        <v>5749.07755942308</v>
      </c>
      <c r="T521" s="137" t="n">
        <f aca="false">((S521/1000000)*(0.473-P521))*0.8/(0.08206*296)*1000000/(O521*N521)*12</f>
        <v>0.336969557374914</v>
      </c>
      <c r="U521" s="138" t="n">
        <f aca="false">IF(N521&lt;=48,T521* 48,T521* 72)</f>
        <v>24.2618081309938</v>
      </c>
      <c r="V521" s="139" t="n">
        <v>-22.6485314693759</v>
      </c>
      <c r="W521" s="150" t="n">
        <f aca="false">W473</f>
        <v>-20.5015371074412</v>
      </c>
      <c r="X521" s="141" t="s">
        <v>106</v>
      </c>
      <c r="Y521" s="142" t="n">
        <f aca="false">((V521/1000+1)*0.0112372)/((V521/1000+1)*0.0112372+1)</f>
        <v>0.0108633846931289</v>
      </c>
      <c r="Z521" s="142" t="n">
        <f aca="false">((W521/1000+1)*0.0112372)/((W521/1000+1)*0.0112372+1)</f>
        <v>0.0108869889975928</v>
      </c>
      <c r="AA521" s="142" t="str">
        <f aca="false">IF(ISNUMBER(X521),((X521/1000+1)*0.0112372)/((X521/1000+1)*0.0112372+1),"")</f>
        <v/>
      </c>
      <c r="AB521" s="143" t="str">
        <f aca="false">IF(ISNUMBER(AA521),(Y521-Z521)/(AA521-Z521),"")</f>
        <v/>
      </c>
      <c r="AC521" s="143" t="str">
        <f aca="false">IF(ISNUMBER(AB521),1-AB521,"")</f>
        <v/>
      </c>
      <c r="AD521" s="144" t="str">
        <f aca="false">IF(ISNUMBER(AB521),AB521*T521,"")</f>
        <v/>
      </c>
      <c r="AE521" s="144" t="n">
        <f aca="false">IF(ISNUMBER(AC521),AC521*T521,T521)</f>
        <v>0.336969557374914</v>
      </c>
      <c r="AF521" s="102"/>
      <c r="AG521" s="145" t="str">
        <f aca="false">IF(ISNUMBER(AD521),U521*AB521,"")</f>
        <v/>
      </c>
      <c r="AH521" s="146" t="n">
        <f aca="false">IF(ISNUMBER(AC521),AC521*U521,U521)</f>
        <v>24.2618081309938</v>
      </c>
      <c r="AI521" s="102"/>
      <c r="AJ521" s="103" t="s">
        <v>404</v>
      </c>
      <c r="AK521" s="136"/>
      <c r="AL521" s="102"/>
      <c r="AM521" s="102"/>
      <c r="AN521" s="147" t="s">
        <v>578</v>
      </c>
    </row>
    <row r="522" customFormat="false" ht="15" hidden="false" customHeight="false" outlineLevel="0" collapsed="false">
      <c r="A522" s="115" t="s">
        <v>318</v>
      </c>
      <c r="B522" s="0" t="s">
        <v>319</v>
      </c>
      <c r="C522" s="92" t="n">
        <f aca="false">C521</f>
        <v>4</v>
      </c>
      <c r="D522" s="90" t="n">
        <f aca="false">D521</f>
        <v>2</v>
      </c>
      <c r="E522" s="92" t="str">
        <f aca="false">E474</f>
        <v>PP</v>
      </c>
      <c r="F522" s="92" t="n">
        <f aca="false">F474</f>
        <v>2</v>
      </c>
      <c r="G522" s="130" t="s">
        <v>321</v>
      </c>
      <c r="H522" s="130" t="s">
        <v>322</v>
      </c>
      <c r="I522" s="130" t="s">
        <v>322</v>
      </c>
      <c r="J522" s="131" t="n">
        <v>41859</v>
      </c>
      <c r="K522" s="108" t="s">
        <v>590</v>
      </c>
      <c r="L522" s="131" t="n">
        <v>41862</v>
      </c>
      <c r="M522" s="108" t="s">
        <v>591</v>
      </c>
      <c r="N522" s="134" t="n">
        <v>71.6166666666667</v>
      </c>
      <c r="O522" s="134" t="n">
        <v>40</v>
      </c>
      <c r="P522" s="135" t="n">
        <v>0.0481666666666667</v>
      </c>
      <c r="Q522" s="134" t="n">
        <v>451.239815576924</v>
      </c>
      <c r="R522" s="134" t="n">
        <v>5694.891225</v>
      </c>
      <c r="S522" s="136" t="n">
        <f aca="false">R522-Q522</f>
        <v>5243.65140942308</v>
      </c>
      <c r="T522" s="137" t="n">
        <f aca="false">((S522/1000000)*(0.473-P522))*0.8/(0.08206*296)*1000000/(O522*N522)*12</f>
        <v>0.307345113402671</v>
      </c>
      <c r="U522" s="138" t="n">
        <f aca="false">IF(N522&lt;=48,T522* 48,T522* 72)</f>
        <v>22.1288481649923</v>
      </c>
      <c r="V522" s="139" t="n">
        <v>-21.8403132856283</v>
      </c>
      <c r="W522" s="150" t="n">
        <f aca="false">W474</f>
        <v>-20.5015371074412</v>
      </c>
      <c r="X522" s="141" t="s">
        <v>106</v>
      </c>
      <c r="Y522" s="142" t="n">
        <f aca="false">((V522/1000+1)*0.0112372)/((V522/1000+1)*0.0112372+1)</f>
        <v>0.0108722704695906</v>
      </c>
      <c r="Z522" s="142" t="n">
        <f aca="false">((W522/1000+1)*0.0112372)/((W522/1000+1)*0.0112372+1)</f>
        <v>0.0108869889975928</v>
      </c>
      <c r="AA522" s="142" t="str">
        <f aca="false">IF(ISNUMBER(X522),((X522/1000+1)*0.0112372)/((X522/1000+1)*0.0112372+1),"")</f>
        <v/>
      </c>
      <c r="AB522" s="143" t="str">
        <f aca="false">IF(ISNUMBER(AA522),(Y522-Z522)/(AA522-Z522),"")</f>
        <v/>
      </c>
      <c r="AC522" s="143" t="str">
        <f aca="false">IF(ISNUMBER(AB522),1-AB522,"")</f>
        <v/>
      </c>
      <c r="AD522" s="144" t="str">
        <f aca="false">IF(ISNUMBER(AB522),AB522*T522,"")</f>
        <v/>
      </c>
      <c r="AE522" s="144" t="n">
        <f aca="false">IF(ISNUMBER(AC522),AC522*T522,T522)</f>
        <v>0.307345113402671</v>
      </c>
      <c r="AF522" s="102"/>
      <c r="AG522" s="145" t="str">
        <f aca="false">IF(ISNUMBER(AD522),U522*AB522,"")</f>
        <v/>
      </c>
      <c r="AH522" s="146" t="n">
        <f aca="false">IF(ISNUMBER(AC522),AC522*U522,U522)</f>
        <v>22.1288481649923</v>
      </c>
      <c r="AI522" s="102"/>
      <c r="AJ522" s="103" t="s">
        <v>406</v>
      </c>
      <c r="AK522" s="136"/>
      <c r="AL522" s="102"/>
      <c r="AM522" s="102"/>
      <c r="AN522" s="147" t="s">
        <v>579</v>
      </c>
    </row>
    <row r="523" customFormat="false" ht="15" hidden="false" customHeight="false" outlineLevel="0" collapsed="false">
      <c r="A523" s="115" t="s">
        <v>318</v>
      </c>
      <c r="B523" s="0" t="s">
        <v>319</v>
      </c>
      <c r="C523" s="92" t="n">
        <f aca="false">C522</f>
        <v>4</v>
      </c>
      <c r="D523" s="90" t="n">
        <f aca="false">D522</f>
        <v>2</v>
      </c>
      <c r="E523" s="92" t="str">
        <f aca="false">E475</f>
        <v>PP</v>
      </c>
      <c r="F523" s="92" t="n">
        <f aca="false">F475</f>
        <v>3</v>
      </c>
      <c r="G523" s="130" t="s">
        <v>321</v>
      </c>
      <c r="H523" s="130" t="s">
        <v>322</v>
      </c>
      <c r="I523" s="130" t="s">
        <v>322</v>
      </c>
      <c r="J523" s="131" t="n">
        <v>41859</v>
      </c>
      <c r="K523" s="108" t="s">
        <v>590</v>
      </c>
      <c r="L523" s="131" t="n">
        <v>41862</v>
      </c>
      <c r="M523" s="108" t="s">
        <v>591</v>
      </c>
      <c r="N523" s="134" t="n">
        <v>71.6166666666667</v>
      </c>
      <c r="O523" s="134" t="n">
        <v>40</v>
      </c>
      <c r="P523" s="135" t="n">
        <v>0.0481666666666667</v>
      </c>
      <c r="Q523" s="134" t="n">
        <v>451.239815576924</v>
      </c>
      <c r="R523" s="134" t="n">
        <v>4889.075875</v>
      </c>
      <c r="S523" s="136" t="n">
        <f aca="false">R523-Q523</f>
        <v>4437.83605942308</v>
      </c>
      <c r="T523" s="137" t="n">
        <f aca="false">((S523/1000000)*(0.473-P523))*0.8/(0.08206*296)*1000000/(O523*N523)*12</f>
        <v>0.260114016064221</v>
      </c>
      <c r="U523" s="138" t="n">
        <f aca="false">IF(N523&lt;=48,T523* 48,T523* 72)</f>
        <v>18.7282091566239</v>
      </c>
      <c r="V523" s="139" t="n">
        <v>-12.2248642386543</v>
      </c>
      <c r="W523" s="150" t="n">
        <f aca="false">W475</f>
        <v>-20.5015371074412</v>
      </c>
      <c r="X523" s="141" t="s">
        <v>106</v>
      </c>
      <c r="Y523" s="142" t="n">
        <f aca="false">((V523/1000+1)*0.0112372)/((V523/1000+1)*0.0112372+1)</f>
        <v>0.0109779731554248</v>
      </c>
      <c r="Z523" s="142" t="n">
        <f aca="false">((W523/1000+1)*0.0112372)/((W523/1000+1)*0.0112372+1)</f>
        <v>0.0108869889975928</v>
      </c>
      <c r="AA523" s="142" t="str">
        <f aca="false">IF(ISNUMBER(X523),((X523/1000+1)*0.0112372)/((X523/1000+1)*0.0112372+1),"")</f>
        <v/>
      </c>
      <c r="AB523" s="143" t="str">
        <f aca="false">IF(ISNUMBER(AA523),(Y523-Z523)/(AA523-Z523),"")</f>
        <v/>
      </c>
      <c r="AC523" s="143" t="str">
        <f aca="false">IF(ISNUMBER(AB523),1-AB523,"")</f>
        <v/>
      </c>
      <c r="AD523" s="144" t="str">
        <f aca="false">IF(ISNUMBER(AB523),AB523*T523,"")</f>
        <v/>
      </c>
      <c r="AE523" s="144" t="n">
        <f aca="false">IF(ISNUMBER(AC523),AC523*T523,T523)</f>
        <v>0.260114016064221</v>
      </c>
      <c r="AF523" s="102"/>
      <c r="AG523" s="145" t="str">
        <f aca="false">IF(ISNUMBER(AD523),U523*AB523,"")</f>
        <v/>
      </c>
      <c r="AH523" s="146" t="n">
        <f aca="false">IF(ISNUMBER(AC523),AC523*U523,U523)</f>
        <v>18.7282091566239</v>
      </c>
      <c r="AI523" s="102"/>
      <c r="AJ523" s="103" t="s">
        <v>408</v>
      </c>
      <c r="AK523" s="136"/>
      <c r="AL523" s="102"/>
      <c r="AM523" s="102"/>
      <c r="AN523" s="147" t="s">
        <v>580</v>
      </c>
    </row>
    <row r="524" customFormat="false" ht="15" hidden="false" customHeight="false" outlineLevel="0" collapsed="false">
      <c r="A524" s="115" t="s">
        <v>318</v>
      </c>
      <c r="B524" s="0" t="s">
        <v>319</v>
      </c>
      <c r="C524" s="92" t="n">
        <f aca="false">C523</f>
        <v>4</v>
      </c>
      <c r="D524" s="90" t="n">
        <f aca="false">D523</f>
        <v>2</v>
      </c>
      <c r="E524" s="92" t="str">
        <f aca="false">E476</f>
        <v>PP</v>
      </c>
      <c r="F524" s="92" t="n">
        <f aca="false">F476</f>
        <v>4</v>
      </c>
      <c r="G524" s="130" t="s">
        <v>321</v>
      </c>
      <c r="H524" s="130" t="s">
        <v>322</v>
      </c>
      <c r="I524" s="130" t="s">
        <v>322</v>
      </c>
      <c r="J524" s="131" t="n">
        <v>41859</v>
      </c>
      <c r="K524" s="108" t="s">
        <v>590</v>
      </c>
      <c r="L524" s="131" t="n">
        <v>41862</v>
      </c>
      <c r="M524" s="108" t="s">
        <v>591</v>
      </c>
      <c r="N524" s="134" t="n">
        <v>71.6166666666667</v>
      </c>
      <c r="O524" s="134" t="n">
        <v>40</v>
      </c>
      <c r="P524" s="135" t="n">
        <v>0.0481666666666667</v>
      </c>
      <c r="Q524" s="134" t="n">
        <v>451.239815576924</v>
      </c>
      <c r="R524" s="134" t="n">
        <v>4390.046025</v>
      </c>
      <c r="S524" s="136" t="n">
        <f aca="false">R524-Q524</f>
        <v>3938.80620942308</v>
      </c>
      <c r="T524" s="137" t="n">
        <f aca="false">((S524/1000000)*(0.473-P524))*0.8/(0.08206*296)*1000000/(O524*N524)*12</f>
        <v>0.230864477171543</v>
      </c>
      <c r="U524" s="138" t="n">
        <f aca="false">IF(N524&lt;=48,T524* 48,T524* 72)</f>
        <v>16.6222423563511</v>
      </c>
      <c r="V524" s="139" t="n">
        <v>-22.9729153095743</v>
      </c>
      <c r="W524" s="150" t="n">
        <f aca="false">W476</f>
        <v>-20.5015371074412</v>
      </c>
      <c r="X524" s="141" t="s">
        <v>106</v>
      </c>
      <c r="Y524" s="142" t="n">
        <f aca="false">((V524/1000+1)*0.0112372)/((V524/1000+1)*0.0112372+1)</f>
        <v>0.0108598182816864</v>
      </c>
      <c r="Z524" s="142" t="n">
        <f aca="false">((W524/1000+1)*0.0112372)/((W524/1000+1)*0.0112372+1)</f>
        <v>0.0108869889975928</v>
      </c>
      <c r="AA524" s="142" t="str">
        <f aca="false">IF(ISNUMBER(X524),((X524/1000+1)*0.0112372)/((X524/1000+1)*0.0112372+1),"")</f>
        <v/>
      </c>
      <c r="AB524" s="143" t="str">
        <f aca="false">IF(ISNUMBER(AA524),(Y524-Z524)/(AA524-Z524),"")</f>
        <v/>
      </c>
      <c r="AC524" s="143" t="str">
        <f aca="false">IF(ISNUMBER(AB524),1-AB524,"")</f>
        <v/>
      </c>
      <c r="AD524" s="144" t="str">
        <f aca="false">IF(ISNUMBER(AB524),AB524*T524,"")</f>
        <v/>
      </c>
      <c r="AE524" s="144" t="n">
        <f aca="false">IF(ISNUMBER(AC524),AC524*T524,T524)</f>
        <v>0.230864477171543</v>
      </c>
      <c r="AF524" s="102"/>
      <c r="AG524" s="145" t="str">
        <f aca="false">IF(ISNUMBER(AD524),U524*AB524,"")</f>
        <v/>
      </c>
      <c r="AH524" s="146" t="n">
        <f aca="false">IF(ISNUMBER(AC524),AC524*U524,U524)</f>
        <v>16.6222423563511</v>
      </c>
      <c r="AI524" s="102"/>
      <c r="AJ524" s="103" t="s">
        <v>410</v>
      </c>
      <c r="AK524" s="136"/>
      <c r="AL524" s="102"/>
      <c r="AM524" s="102"/>
      <c r="AN524" s="147" t="s">
        <v>581</v>
      </c>
    </row>
    <row r="525" customFormat="false" ht="15" hidden="false" customHeight="false" outlineLevel="0" collapsed="false">
      <c r="A525" s="115" t="s">
        <v>318</v>
      </c>
      <c r="B525" s="0" t="s">
        <v>319</v>
      </c>
      <c r="C525" s="92" t="n">
        <f aca="false">C524</f>
        <v>4</v>
      </c>
      <c r="D525" s="90" t="n">
        <f aca="false">D524</f>
        <v>2</v>
      </c>
      <c r="E525" s="92" t="str">
        <f aca="false">E477</f>
        <v>PP</v>
      </c>
      <c r="F525" s="92" t="n">
        <f aca="false">F477</f>
        <v>1</v>
      </c>
      <c r="G525" s="130" t="s">
        <v>333</v>
      </c>
      <c r="H525" s="130" t="s">
        <v>334</v>
      </c>
      <c r="I525" s="148" t="s">
        <v>335</v>
      </c>
      <c r="J525" s="131" t="n">
        <v>41859</v>
      </c>
      <c r="K525" s="108" t="s">
        <v>590</v>
      </c>
      <c r="L525" s="131" t="n">
        <v>41862</v>
      </c>
      <c r="M525" s="108" t="s">
        <v>591</v>
      </c>
      <c r="N525" s="134" t="n">
        <v>71.6166666666667</v>
      </c>
      <c r="O525" s="134" t="n">
        <v>40</v>
      </c>
      <c r="P525" s="135" t="n">
        <v>0.0481666666666667</v>
      </c>
      <c r="Q525" s="134" t="n">
        <v>451.239815576924</v>
      </c>
      <c r="R525" s="134" t="n">
        <v>17625.412125</v>
      </c>
      <c r="S525" s="136" t="n">
        <f aca="false">R525-Q525</f>
        <v>17174.1723094231</v>
      </c>
      <c r="T525" s="137" t="n">
        <f aca="false">((S525/1000000)*(0.473-P525))*0.8/(0.08206*296)*1000000/(O525*N525)*12</f>
        <v>1.0066263990301</v>
      </c>
      <c r="U525" s="138" t="n">
        <f aca="false">IF(N525&lt;=48,T525* 48,T525* 72)</f>
        <v>72.4771007301671</v>
      </c>
      <c r="V525" s="139" t="n">
        <v>692.467045976524</v>
      </c>
      <c r="W525" s="150" t="n">
        <f aca="false">W477</f>
        <v>-20.5015371074412</v>
      </c>
      <c r="X525" s="141" t="n">
        <v>1159</v>
      </c>
      <c r="Y525" s="142" t="n">
        <f aca="false">((V525/1000+1)*0.0112372)/((V525/1000+1)*0.0112372+1)</f>
        <v>0.0186636346606663</v>
      </c>
      <c r="Z525" s="142" t="n">
        <f aca="false">((W525/1000+1)*0.0112372)/((W525/1000+1)*0.0112372+1)</f>
        <v>0.0108869889975928</v>
      </c>
      <c r="AA525" s="142" t="n">
        <f aca="false">IF(ISNUMBER(X525),((X525/1000+1)*0.0112372)/((X525/1000+1)*0.0112372+1),"")</f>
        <v>0.0236864549961338</v>
      </c>
      <c r="AB525" s="143" t="n">
        <f aca="false">IF(ISNUMBER(AA525),(Y525-Y521)/(AA525-Y521),"")</f>
        <v>0.60829815194178</v>
      </c>
      <c r="AC525" s="143" t="n">
        <f aca="false">IF(ISNUMBER(AB525),1-AB525,"")</f>
        <v>0.39170184805822</v>
      </c>
      <c r="AD525" s="144" t="n">
        <f aca="false">IF(ISNUMBER(AB525),AB525*T525,"")</f>
        <v>0.612328978225818</v>
      </c>
      <c r="AE525" s="144" t="n">
        <f aca="false">IF(ISNUMBER(AC525),AC525*T525,T525)</f>
        <v>0.394297420804281</v>
      </c>
      <c r="AF525" s="149" t="n">
        <f aca="false">IF(ISNUMBER(AD525),AE525-AE521,"")</f>
        <v>0.0573278634293667</v>
      </c>
      <c r="AG525" s="145" t="n">
        <f aca="false">IF(ISNUMBER(AD525),U525*AB525,"")</f>
        <v>44.0876864322589</v>
      </c>
      <c r="AH525" s="146" t="n">
        <f aca="false">IF(ISNUMBER(AC525),AC525*U525,U525)</f>
        <v>28.3894142979082</v>
      </c>
      <c r="AI525" s="145" t="n">
        <f aca="false">AH525-AH521</f>
        <v>4.12760616691441</v>
      </c>
      <c r="AJ525" s="103" t="s">
        <v>412</v>
      </c>
      <c r="AK525" s="136"/>
      <c r="AL525" s="102"/>
      <c r="AM525" s="102"/>
      <c r="AN525" s="147" t="s">
        <v>582</v>
      </c>
    </row>
    <row r="526" customFormat="false" ht="15" hidden="false" customHeight="false" outlineLevel="0" collapsed="false">
      <c r="A526" s="115" t="s">
        <v>318</v>
      </c>
      <c r="B526" s="0" t="s">
        <v>319</v>
      </c>
      <c r="C526" s="92" t="n">
        <f aca="false">C525</f>
        <v>4</v>
      </c>
      <c r="D526" s="90" t="n">
        <f aca="false">D525</f>
        <v>2</v>
      </c>
      <c r="E526" s="92" t="str">
        <f aca="false">E478</f>
        <v>PP</v>
      </c>
      <c r="F526" s="92" t="n">
        <f aca="false">F478</f>
        <v>2</v>
      </c>
      <c r="G526" s="130" t="s">
        <v>333</v>
      </c>
      <c r="H526" s="130" t="s">
        <v>334</v>
      </c>
      <c r="I526" s="148" t="s">
        <v>335</v>
      </c>
      <c r="J526" s="131" t="n">
        <v>41859</v>
      </c>
      <c r="K526" s="108" t="s">
        <v>590</v>
      </c>
      <c r="L526" s="131" t="n">
        <v>41862</v>
      </c>
      <c r="M526" s="108" t="s">
        <v>591</v>
      </c>
      <c r="N526" s="134" t="n">
        <v>71.6166666666667</v>
      </c>
      <c r="O526" s="134" t="n">
        <v>40</v>
      </c>
      <c r="P526" s="135" t="n">
        <v>0.0481666666666667</v>
      </c>
      <c r="Q526" s="134" t="n">
        <v>451.239815576924</v>
      </c>
      <c r="R526" s="134" t="n">
        <v>15291.947125</v>
      </c>
      <c r="S526" s="136" t="n">
        <f aca="false">R526-Q526</f>
        <v>14840.7073094231</v>
      </c>
      <c r="T526" s="137" t="n">
        <f aca="false">((S526/1000000)*(0.473-P526))*0.8/(0.08206*296)*1000000/(O526*N526)*12</f>
        <v>0.869855471855695</v>
      </c>
      <c r="U526" s="138" t="n">
        <f aca="false">IF(N526&lt;=48,T526* 48,T526* 72)</f>
        <v>62.6295939736101</v>
      </c>
      <c r="V526" s="139" t="n">
        <v>712.854239869778</v>
      </c>
      <c r="W526" s="150" t="n">
        <f aca="false">W478</f>
        <v>-20.5015371074412</v>
      </c>
      <c r="X526" s="141" t="n">
        <v>1159</v>
      </c>
      <c r="Y526" s="142" t="n">
        <f aca="false">((V526/1000+1)*0.0112372)/((V526/1000+1)*0.0112372+1)</f>
        <v>0.0188842083577757</v>
      </c>
      <c r="Z526" s="142" t="n">
        <f aca="false">((W526/1000+1)*0.0112372)/((W526/1000+1)*0.0112372+1)</f>
        <v>0.0108869889975928</v>
      </c>
      <c r="AA526" s="142" t="n">
        <f aca="false">IF(ISNUMBER(X526),((X526/1000+1)*0.0112372)/((X526/1000+1)*0.0112372+1),"")</f>
        <v>0.0236864549961338</v>
      </c>
      <c r="AB526" s="143" t="n">
        <f aca="false">IF(ISNUMBER(AA526),(Y526-Y522)/(AA526-Y522),"")</f>
        <v>0.625239777965526</v>
      </c>
      <c r="AC526" s="143" t="n">
        <f aca="false">IF(ISNUMBER(AB526),1-AB526,"")</f>
        <v>0.374760222034474</v>
      </c>
      <c r="AD526" s="144" t="n">
        <f aca="false">IF(ISNUMBER(AB526),AB526*T526,"")</f>
        <v>0.543868242085153</v>
      </c>
      <c r="AE526" s="144" t="n">
        <f aca="false">IF(ISNUMBER(AC526),AC526*T526,T526)</f>
        <v>0.325987229770542</v>
      </c>
      <c r="AF526" s="149" t="n">
        <f aca="false">IF(ISNUMBER(AD526),AE526-AE522,"")</f>
        <v>0.0186421163678709</v>
      </c>
      <c r="AG526" s="145" t="n">
        <f aca="false">IF(ISNUMBER(AD526),U526*AB526,"")</f>
        <v>39.158513430131</v>
      </c>
      <c r="AH526" s="146" t="n">
        <f aca="false">IF(ISNUMBER(AC526),AC526*U526,U526)</f>
        <v>23.4710805434791</v>
      </c>
      <c r="AI526" s="145" t="n">
        <f aca="false">AH526-AH522</f>
        <v>1.3422323784867</v>
      </c>
      <c r="AJ526" s="103" t="s">
        <v>414</v>
      </c>
      <c r="AK526" s="136"/>
      <c r="AL526" s="102"/>
      <c r="AM526" s="102"/>
      <c r="AN526" s="147" t="s">
        <v>583</v>
      </c>
    </row>
    <row r="527" customFormat="false" ht="15" hidden="false" customHeight="false" outlineLevel="0" collapsed="false">
      <c r="A527" s="115" t="s">
        <v>318</v>
      </c>
      <c r="B527" s="0" t="s">
        <v>319</v>
      </c>
      <c r="C527" s="92" t="n">
        <f aca="false">C526</f>
        <v>4</v>
      </c>
      <c r="D527" s="90" t="n">
        <f aca="false">D526</f>
        <v>2</v>
      </c>
      <c r="E527" s="92" t="str">
        <f aca="false">E479</f>
        <v>PP</v>
      </c>
      <c r="F527" s="92" t="n">
        <f aca="false">F479</f>
        <v>3</v>
      </c>
      <c r="G527" s="130" t="s">
        <v>333</v>
      </c>
      <c r="H527" s="130" t="s">
        <v>334</v>
      </c>
      <c r="I527" s="148" t="s">
        <v>335</v>
      </c>
      <c r="J527" s="131" t="n">
        <v>41859</v>
      </c>
      <c r="K527" s="108" t="s">
        <v>590</v>
      </c>
      <c r="L527" s="131" t="n">
        <v>41862</v>
      </c>
      <c r="M527" s="108" t="s">
        <v>591</v>
      </c>
      <c r="N527" s="134" t="n">
        <v>71.6166666666667</v>
      </c>
      <c r="O527" s="134" t="n">
        <v>40</v>
      </c>
      <c r="P527" s="135" t="n">
        <v>0.0481666666666667</v>
      </c>
      <c r="Q527" s="134" t="n">
        <v>451.239815576924</v>
      </c>
      <c r="R527" s="134" t="n">
        <v>17793.611125</v>
      </c>
      <c r="S527" s="136" t="n">
        <f aca="false">R527-Q527</f>
        <v>17342.3713094231</v>
      </c>
      <c r="T527" s="137" t="n">
        <f aca="false">((S527/1000000)*(0.473-P527))*0.8/(0.08206*296)*1000000/(O527*N527)*12</f>
        <v>1.01648501408531</v>
      </c>
      <c r="U527" s="138" t="n">
        <f aca="false">IF(N527&lt;=48,T527* 48,T527* 72)</f>
        <v>73.1869210141423</v>
      </c>
      <c r="V527" s="139" t="n">
        <v>839.577955419128</v>
      </c>
      <c r="W527" s="150" t="n">
        <f aca="false">W479</f>
        <v>-20.5015371074412</v>
      </c>
      <c r="X527" s="141" t="n">
        <v>1159</v>
      </c>
      <c r="Y527" s="142" t="n">
        <f aca="false">((V527/1000+1)*0.0112372)/((V527/1000+1)*0.0112372+1)</f>
        <v>0.0202530405136701</v>
      </c>
      <c r="Z527" s="142" t="n">
        <f aca="false">((W527/1000+1)*0.0112372)/((W527/1000+1)*0.0112372+1)</f>
        <v>0.0108869889975928</v>
      </c>
      <c r="AA527" s="142" t="n">
        <f aca="false">IF(ISNUMBER(X527),((X527/1000+1)*0.0112372)/((X527/1000+1)*0.0112372+1),"")</f>
        <v>0.0236864549961338</v>
      </c>
      <c r="AB527" s="143" t="n">
        <f aca="false">IF(ISNUMBER(AA527),(Y527-Y523)/(AA527-Y523),"")</f>
        <v>0.729832837194964</v>
      </c>
      <c r="AC527" s="143" t="n">
        <f aca="false">IF(ISNUMBER(AB527),1-AB527,"")</f>
        <v>0.270167162805036</v>
      </c>
      <c r="AD527" s="144" t="n">
        <f aca="false">IF(ISNUMBER(AB527),AB527*T527,"")</f>
        <v>0.741864141796044</v>
      </c>
      <c r="AE527" s="144" t="n">
        <f aca="false">IF(ISNUMBER(AC527),AC527*T527,T527)</f>
        <v>0.274620872289265</v>
      </c>
      <c r="AF527" s="149" t="n">
        <f aca="false">IF(ISNUMBER(AD527),AE527-AE523,"")</f>
        <v>0.0145068562250443</v>
      </c>
      <c r="AG527" s="145" t="n">
        <f aca="false">IF(ISNUMBER(AD527),U527*AB527,"")</f>
        <v>53.4142182093152</v>
      </c>
      <c r="AH527" s="146" t="n">
        <f aca="false">IF(ISNUMBER(AC527),AC527*U527,U527)</f>
        <v>19.7727028048271</v>
      </c>
      <c r="AI527" s="145" t="n">
        <f aca="false">AH527-AH523</f>
        <v>1.04449364820319</v>
      </c>
      <c r="AJ527" s="103" t="s">
        <v>416</v>
      </c>
      <c r="AK527" s="136"/>
      <c r="AL527" s="102"/>
      <c r="AM527" s="102"/>
      <c r="AN527" s="147" t="s">
        <v>584</v>
      </c>
    </row>
    <row r="528" customFormat="false" ht="15" hidden="false" customHeight="false" outlineLevel="0" collapsed="false">
      <c r="A528" s="115" t="s">
        <v>318</v>
      </c>
      <c r="B528" s="0" t="s">
        <v>319</v>
      </c>
      <c r="C528" s="92" t="n">
        <f aca="false">C527</f>
        <v>4</v>
      </c>
      <c r="D528" s="90" t="n">
        <f aca="false">D527</f>
        <v>2</v>
      </c>
      <c r="E528" s="92" t="str">
        <f aca="false">E480</f>
        <v>PP</v>
      </c>
      <c r="F528" s="92" t="n">
        <f aca="false">F480</f>
        <v>4</v>
      </c>
      <c r="G528" s="130" t="s">
        <v>333</v>
      </c>
      <c r="H528" s="130" t="s">
        <v>334</v>
      </c>
      <c r="I528" s="148" t="s">
        <v>335</v>
      </c>
      <c r="J528" s="131" t="n">
        <v>41859</v>
      </c>
      <c r="K528" s="108" t="s">
        <v>590</v>
      </c>
      <c r="L528" s="131" t="n">
        <v>41862</v>
      </c>
      <c r="M528" s="108" t="s">
        <v>591</v>
      </c>
      <c r="N528" s="134" t="n">
        <v>71.6166666666667</v>
      </c>
      <c r="O528" s="134" t="n">
        <v>40</v>
      </c>
      <c r="P528" s="135" t="n">
        <v>0.0481666666666667</v>
      </c>
      <c r="Q528" s="134" t="n">
        <v>451.239815576924</v>
      </c>
      <c r="R528" s="134" t="n">
        <v>16406.561625</v>
      </c>
      <c r="S528" s="136" t="n">
        <f aca="false">R528-Q528</f>
        <v>15955.3218094231</v>
      </c>
      <c r="T528" s="137" t="n">
        <f aca="false">((S528/1000000)*(0.473-P528))*0.8/(0.08206*296)*1000000/(O528*N528)*12</f>
        <v>0.935186153313113</v>
      </c>
      <c r="U528" s="138" t="n">
        <f aca="false">IF(N528&lt;=48,T528* 48,T528* 72)</f>
        <v>67.3334030385442</v>
      </c>
      <c r="V528" s="139" t="n">
        <v>836.330058953322</v>
      </c>
      <c r="W528" s="150" t="n">
        <f aca="false">W480</f>
        <v>-20.5015371074412</v>
      </c>
      <c r="X528" s="141" t="n">
        <v>1159</v>
      </c>
      <c r="Y528" s="142" t="n">
        <f aca="false">((V528/1000+1)*0.0112372)/((V528/1000+1)*0.0112372+1)</f>
        <v>0.020218005389121</v>
      </c>
      <c r="Z528" s="142" t="n">
        <f aca="false">((W528/1000+1)*0.0112372)/((W528/1000+1)*0.0112372+1)</f>
        <v>0.0108869889975928</v>
      </c>
      <c r="AA528" s="142" t="n">
        <f aca="false">IF(ISNUMBER(X528),((X528/1000+1)*0.0112372)/((X528/1000+1)*0.0112372+1),"")</f>
        <v>0.0236864549961338</v>
      </c>
      <c r="AB528" s="143" t="n">
        <f aca="false">IF(ISNUMBER(AA528),(Y528-Y524)/(AA528-Y524),"")</f>
        <v>0.729590095655706</v>
      </c>
      <c r="AC528" s="143" t="n">
        <f aca="false">IF(ISNUMBER(AB528),1-AB528,"")</f>
        <v>0.270409904344294</v>
      </c>
      <c r="AD528" s="144" t="n">
        <f aca="false">IF(ISNUMBER(AB528),AB528*T528,"")</f>
        <v>0.682302555051606</v>
      </c>
      <c r="AE528" s="144" t="n">
        <f aca="false">IF(ISNUMBER(AC528),AC528*T528,T528)</f>
        <v>0.252883598261507</v>
      </c>
      <c r="AF528" s="149" t="n">
        <f aca="false">IF(ISNUMBER(AD528),AE528-AE524,"")</f>
        <v>0.0220191210899646</v>
      </c>
      <c r="AG528" s="145" t="n">
        <f aca="false">IF(ISNUMBER(AD528),U528*AB528,"")</f>
        <v>49.1257839637156</v>
      </c>
      <c r="AH528" s="146" t="n">
        <f aca="false">IF(ISNUMBER(AC528),AC528*U528,U528)</f>
        <v>18.2076190748285</v>
      </c>
      <c r="AI528" s="145" t="n">
        <f aca="false">AH528-AH524</f>
        <v>1.58537671847745</v>
      </c>
      <c r="AJ528" s="103" t="s">
        <v>418</v>
      </c>
      <c r="AK528" s="136"/>
      <c r="AL528" s="102"/>
      <c r="AM528" s="102"/>
      <c r="AN528" s="147" t="s">
        <v>585</v>
      </c>
    </row>
    <row r="529" customFormat="false" ht="15" hidden="false" customHeight="false" outlineLevel="0" collapsed="false">
      <c r="A529" s="115" t="s">
        <v>318</v>
      </c>
      <c r="B529" s="0" t="s">
        <v>319</v>
      </c>
      <c r="C529" s="92" t="n">
        <f aca="false">C528</f>
        <v>4</v>
      </c>
      <c r="D529" s="90" t="n">
        <f aca="false">D528</f>
        <v>2</v>
      </c>
      <c r="E529" s="92" t="str">
        <f aca="false">E481</f>
        <v>PP</v>
      </c>
      <c r="F529" s="92" t="n">
        <f aca="false">F481</f>
        <v>1</v>
      </c>
      <c r="G529" s="130" t="s">
        <v>344</v>
      </c>
      <c r="H529" s="130" t="s">
        <v>334</v>
      </c>
      <c r="I529" s="130" t="n">
        <v>10</v>
      </c>
      <c r="J529" s="131" t="n">
        <v>41859</v>
      </c>
      <c r="K529" s="108" t="s">
        <v>590</v>
      </c>
      <c r="L529" s="131" t="n">
        <v>41862</v>
      </c>
      <c r="M529" s="108" t="s">
        <v>591</v>
      </c>
      <c r="N529" s="134" t="n">
        <v>71.6166666666667</v>
      </c>
      <c r="O529" s="134" t="n">
        <v>40</v>
      </c>
      <c r="P529" s="135" t="n">
        <v>0.0481666666666667</v>
      </c>
      <c r="Q529" s="134" t="n">
        <v>451.239815576924</v>
      </c>
      <c r="R529" s="134" t="n">
        <v>14535.051625</v>
      </c>
      <c r="S529" s="136" t="n">
        <f aca="false">R529-Q529</f>
        <v>14083.8118094231</v>
      </c>
      <c r="T529" s="137" t="n">
        <f aca="false">((S529/1000000)*(0.473-P529))*0.8/(0.08206*296)*1000000/(O529*N529)*12</f>
        <v>0.825491704107246</v>
      </c>
      <c r="U529" s="138" t="n">
        <f aca="false">IF(N529&lt;=48,T529* 48,T529* 72)</f>
        <v>59.4354026957217</v>
      </c>
      <c r="V529" s="139" t="n">
        <v>791.988238944494</v>
      </c>
      <c r="W529" s="150" t="n">
        <f aca="false">W481</f>
        <v>-20.5015371074412</v>
      </c>
      <c r="X529" s="141" t="n">
        <v>1159</v>
      </c>
      <c r="Y529" s="142" t="n">
        <f aca="false">((V529/1000+1)*0.0112372)/((V529/1000+1)*0.0112372+1)</f>
        <v>0.0197394385418004</v>
      </c>
      <c r="Z529" s="142" t="n">
        <f aca="false">((W529/1000+1)*0.0112372)/((W529/1000+1)*0.0112372+1)</f>
        <v>0.0108869889975928</v>
      </c>
      <c r="AA529" s="142" t="n">
        <f aca="false">IF(ISNUMBER(X529),((X529/1000+1)*0.0112372)/((X529/1000+1)*0.0112372+1),"")</f>
        <v>0.0236864549961338</v>
      </c>
      <c r="AB529" s="143" t="n">
        <f aca="false">IF(ISNUMBER(AA529),(Y529-Y521)/(AA529-Y521),"")</f>
        <v>0.692194118797862</v>
      </c>
      <c r="AC529" s="143" t="n">
        <f aca="false">IF(ISNUMBER(AB529),1-AB529,"")</f>
        <v>0.307805881202138</v>
      </c>
      <c r="AD529" s="144" t="n">
        <f aca="false">IF(ISNUMBER(AB529),AB529*T529,"")</f>
        <v>0.57140050269946</v>
      </c>
      <c r="AE529" s="144" t="n">
        <f aca="false">IF(ISNUMBER(AC529),AC529*T529,T529)</f>
        <v>0.254091201407786</v>
      </c>
      <c r="AF529" s="149" t="n">
        <f aca="false">IF(ISNUMBER(AD529),AE529-AE521,"")</f>
        <v>-0.0828783559671285</v>
      </c>
      <c r="AG529" s="145" t="n">
        <f aca="false">IF(ISNUMBER(AD529),U529*AB529,"")</f>
        <v>41.1408361943611</v>
      </c>
      <c r="AH529" s="146" t="n">
        <f aca="false">IF(ISNUMBER(AC529),AC529*U529,U529)</f>
        <v>18.2945665013606</v>
      </c>
      <c r="AI529" s="145" t="n">
        <f aca="false">AH529-AH521</f>
        <v>-5.96724162963325</v>
      </c>
      <c r="AJ529" s="103" t="s">
        <v>420</v>
      </c>
      <c r="AK529" s="136"/>
      <c r="AL529" s="102"/>
      <c r="AM529" s="102"/>
      <c r="AN529" s="147" t="s">
        <v>586</v>
      </c>
    </row>
    <row r="530" customFormat="false" ht="15" hidden="false" customHeight="false" outlineLevel="0" collapsed="false">
      <c r="A530" s="115" t="s">
        <v>318</v>
      </c>
      <c r="B530" s="0" t="s">
        <v>319</v>
      </c>
      <c r="C530" s="92" t="n">
        <f aca="false">C529</f>
        <v>4</v>
      </c>
      <c r="D530" s="90" t="n">
        <f aca="false">D529</f>
        <v>2</v>
      </c>
      <c r="E530" s="92" t="str">
        <f aca="false">E482</f>
        <v>PP</v>
      </c>
      <c r="F530" s="92" t="n">
        <f aca="false">F482</f>
        <v>2</v>
      </c>
      <c r="G530" s="130" t="s">
        <v>344</v>
      </c>
      <c r="H530" s="130" t="s">
        <v>334</v>
      </c>
      <c r="I530" s="130" t="n">
        <v>10</v>
      </c>
      <c r="J530" s="131" t="n">
        <v>41859</v>
      </c>
      <c r="K530" s="108" t="s">
        <v>590</v>
      </c>
      <c r="L530" s="131" t="n">
        <v>41862</v>
      </c>
      <c r="M530" s="108" t="s">
        <v>591</v>
      </c>
      <c r="N530" s="134" t="n">
        <v>71.6166666666667</v>
      </c>
      <c r="O530" s="134" t="n">
        <v>40</v>
      </c>
      <c r="P530" s="135" t="n">
        <v>0.0481666666666667</v>
      </c>
      <c r="Q530" s="134" t="n">
        <v>451.239815576924</v>
      </c>
      <c r="R530" s="134" t="n">
        <v>14930.674625</v>
      </c>
      <c r="S530" s="136" t="n">
        <f aca="false">R530-Q530</f>
        <v>14479.4348094231</v>
      </c>
      <c r="T530" s="137" t="n">
        <f aca="false">((S530/1000000)*(0.473-P530))*0.8/(0.08206*296)*1000000/(O530*N530)*12</f>
        <v>0.848680277546967</v>
      </c>
      <c r="U530" s="138" t="n">
        <f aca="false">IF(N530&lt;=48,T530* 48,T530* 72)</f>
        <v>61.1049799833817</v>
      </c>
      <c r="V530" s="139" t="n">
        <v>794.337290860219</v>
      </c>
      <c r="W530" s="150" t="n">
        <f aca="false">W482</f>
        <v>-20.5015371074412</v>
      </c>
      <c r="X530" s="141" t="n">
        <v>1159</v>
      </c>
      <c r="Y530" s="142" t="n">
        <f aca="false">((V530/1000+1)*0.0112372)/((V530/1000+1)*0.0112372+1)</f>
        <v>0.0197648028223607</v>
      </c>
      <c r="Z530" s="142" t="n">
        <f aca="false">((W530/1000+1)*0.0112372)/((W530/1000+1)*0.0112372+1)</f>
        <v>0.0108869889975928</v>
      </c>
      <c r="AA530" s="142" t="n">
        <f aca="false">IF(ISNUMBER(X530),((X530/1000+1)*0.0112372)/((X530/1000+1)*0.0112372+1),"")</f>
        <v>0.0236864549961338</v>
      </c>
      <c r="AB530" s="143" t="n">
        <f aca="false">IF(ISNUMBER(AA530),(Y530-Y522)/(AA530-Y522),"")</f>
        <v>0.693960067014036</v>
      </c>
      <c r="AC530" s="143" t="n">
        <f aca="false">IF(ISNUMBER(AB530),1-AB530,"")</f>
        <v>0.306039932985964</v>
      </c>
      <c r="AD530" s="144" t="n">
        <f aca="false">IF(ISNUMBER(AB530),AB530*T530,"")</f>
        <v>0.588950222279984</v>
      </c>
      <c r="AE530" s="144" t="n">
        <f aca="false">IF(ISNUMBER(AC530),AC530*T530,T530)</f>
        <v>0.259730055266983</v>
      </c>
      <c r="AF530" s="149" t="n">
        <f aca="false">IF(ISNUMBER(AD530),AE530-AE522,"")</f>
        <v>-0.0476150581356885</v>
      </c>
      <c r="AG530" s="145" t="n">
        <f aca="false">IF(ISNUMBER(AD530),U530*AB530,"")</f>
        <v>42.4044160041589</v>
      </c>
      <c r="AH530" s="146" t="n">
        <f aca="false">IF(ISNUMBER(AC530),AC530*U530,U530)</f>
        <v>18.7005639792228</v>
      </c>
      <c r="AI530" s="145" t="n">
        <f aca="false">AH530-AH522</f>
        <v>-3.42828418576957</v>
      </c>
      <c r="AJ530" s="103" t="s">
        <v>422</v>
      </c>
      <c r="AK530" s="136"/>
      <c r="AL530" s="102"/>
      <c r="AM530" s="102"/>
      <c r="AN530" s="147" t="s">
        <v>587</v>
      </c>
    </row>
    <row r="531" customFormat="false" ht="15" hidden="false" customHeight="false" outlineLevel="0" collapsed="false">
      <c r="A531" s="115" t="s">
        <v>318</v>
      </c>
      <c r="B531" s="0" t="s">
        <v>319</v>
      </c>
      <c r="C531" s="92" t="n">
        <f aca="false">C530</f>
        <v>4</v>
      </c>
      <c r="D531" s="90" t="n">
        <f aca="false">D530</f>
        <v>2</v>
      </c>
      <c r="E531" s="92" t="str">
        <f aca="false">E483</f>
        <v>PP</v>
      </c>
      <c r="F531" s="92" t="n">
        <f aca="false">F483</f>
        <v>3</v>
      </c>
      <c r="G531" s="130" t="s">
        <v>344</v>
      </c>
      <c r="H531" s="130" t="s">
        <v>334</v>
      </c>
      <c r="I531" s="130" t="n">
        <v>10</v>
      </c>
      <c r="J531" s="131" t="n">
        <v>41859</v>
      </c>
      <c r="K531" s="108" t="s">
        <v>590</v>
      </c>
      <c r="L531" s="131" t="n">
        <v>41862</v>
      </c>
      <c r="M531" s="108" t="s">
        <v>591</v>
      </c>
      <c r="N531" s="134" t="n">
        <v>71.6166666666667</v>
      </c>
      <c r="O531" s="134" t="n">
        <v>40</v>
      </c>
      <c r="P531" s="135" t="n">
        <v>0.0481666666666667</v>
      </c>
      <c r="Q531" s="134" t="n">
        <v>451.239815576924</v>
      </c>
      <c r="R531" s="134" t="n">
        <v>15408.028125</v>
      </c>
      <c r="S531" s="136" t="n">
        <f aca="false">R531-Q531</f>
        <v>14956.7883094231</v>
      </c>
      <c r="T531" s="137" t="n">
        <f aca="false">((S531/1000000)*(0.473-P531))*0.8/(0.08206*296)*1000000/(O531*N531)*12</f>
        <v>0.876659304781122</v>
      </c>
      <c r="U531" s="138" t="n">
        <f aca="false">IF(N531&lt;=48,T531* 48,T531* 72)</f>
        <v>63.1194699442408</v>
      </c>
      <c r="V531" s="139" t="n">
        <v>924.011715040947</v>
      </c>
      <c r="W531" s="150" t="n">
        <f aca="false">W483</f>
        <v>-20.5015371074412</v>
      </c>
      <c r="X531" s="141" t="n">
        <v>1159</v>
      </c>
      <c r="Y531" s="142" t="n">
        <f aca="false">((V531/1000+1)*0.0112372)/((V531/1000+1)*0.0112372+1)</f>
        <v>0.0211629507730165</v>
      </c>
      <c r="Z531" s="142" t="n">
        <f aca="false">((W531/1000+1)*0.0112372)/((W531/1000+1)*0.0112372+1)</f>
        <v>0.0108869889975928</v>
      </c>
      <c r="AA531" s="142" t="n">
        <f aca="false">IF(ISNUMBER(X531),((X531/1000+1)*0.0112372)/((X531/1000+1)*0.0112372+1),"")</f>
        <v>0.0236864549961338</v>
      </c>
      <c r="AB531" s="143" t="n">
        <f aca="false">IF(ISNUMBER(AA531),(Y531-Y523)/(AA531-Y523),"")</f>
        <v>0.801431496322893</v>
      </c>
      <c r="AC531" s="143" t="n">
        <f aca="false">IF(ISNUMBER(AB531),1-AB531,"")</f>
        <v>0.198568503677107</v>
      </c>
      <c r="AD531" s="144" t="n">
        <f aca="false">IF(ISNUMBER(AB531),AB531*T531,"")</f>
        <v>0.702582378396122</v>
      </c>
      <c r="AE531" s="144" t="n">
        <f aca="false">IF(ISNUMBER(AC531),AC531*T531,T531)</f>
        <v>0.174076926385</v>
      </c>
      <c r="AF531" s="149" t="n">
        <f aca="false">IF(ISNUMBER(AD531),AE531-AE523,"")</f>
        <v>-0.0860370896792212</v>
      </c>
      <c r="AG531" s="145" t="n">
        <f aca="false">IF(ISNUMBER(AD531),U531*AB531,"")</f>
        <v>50.5859312445208</v>
      </c>
      <c r="AH531" s="146" t="n">
        <f aca="false">IF(ISNUMBER(AC531),AC531*U531,U531)</f>
        <v>12.53353869972</v>
      </c>
      <c r="AI531" s="145" t="n">
        <f aca="false">AH531-AH523</f>
        <v>-6.19467045690393</v>
      </c>
      <c r="AJ531" s="103" t="s">
        <v>424</v>
      </c>
      <c r="AK531" s="136"/>
      <c r="AL531" s="102"/>
      <c r="AM531" s="102"/>
      <c r="AN531" s="147" t="s">
        <v>588</v>
      </c>
    </row>
    <row r="532" customFormat="false" ht="15" hidden="false" customHeight="false" outlineLevel="0" collapsed="false">
      <c r="A532" s="115" t="s">
        <v>318</v>
      </c>
      <c r="B532" s="0" t="s">
        <v>319</v>
      </c>
      <c r="C532" s="92" t="n">
        <f aca="false">C531</f>
        <v>4</v>
      </c>
      <c r="D532" s="90" t="n">
        <f aca="false">D531</f>
        <v>2</v>
      </c>
      <c r="E532" s="92" t="str">
        <f aca="false">E484</f>
        <v>PP</v>
      </c>
      <c r="F532" s="92" t="n">
        <f aca="false">F484</f>
        <v>4</v>
      </c>
      <c r="G532" s="130" t="s">
        <v>344</v>
      </c>
      <c r="H532" s="130" t="s">
        <v>334</v>
      </c>
      <c r="I532" s="130" t="n">
        <v>10</v>
      </c>
      <c r="J532" s="131" t="n">
        <v>41859</v>
      </c>
      <c r="K532" s="108" t="s">
        <v>590</v>
      </c>
      <c r="L532" s="131" t="n">
        <v>41862</v>
      </c>
      <c r="M532" s="108" t="s">
        <v>591</v>
      </c>
      <c r="N532" s="134" t="n">
        <v>71.6166666666667</v>
      </c>
      <c r="O532" s="134" t="n">
        <v>40</v>
      </c>
      <c r="P532" s="135" t="n">
        <v>0.0481666666666667</v>
      </c>
      <c r="Q532" s="134" t="n">
        <v>451.239815576924</v>
      </c>
      <c r="R532" s="134" t="n">
        <v>15797.728625</v>
      </c>
      <c r="S532" s="136" t="n">
        <f aca="false">R532-Q532</f>
        <v>15346.4888094231</v>
      </c>
      <c r="T532" s="137" t="n">
        <f aca="false">((S532/1000000)*(0.473-P532))*0.8/(0.08206*296)*1000000/(O532*N532)*12</f>
        <v>0.899500743887914</v>
      </c>
      <c r="U532" s="138" t="n">
        <f aca="false">IF(N532&lt;=48,T532* 48,T532* 72)</f>
        <v>64.7640535599298</v>
      </c>
      <c r="V532" s="139" t="n">
        <v>890.559114304519</v>
      </c>
      <c r="W532" s="150" t="n">
        <f aca="false">W484</f>
        <v>-20.5015371074412</v>
      </c>
      <c r="X532" s="141" t="n">
        <v>1159</v>
      </c>
      <c r="Y532" s="142" t="n">
        <f aca="false">((V532/1000+1)*0.0112372)/((V532/1000+1)*0.0112372+1)</f>
        <v>0.0208026471513271</v>
      </c>
      <c r="Z532" s="142" t="n">
        <f aca="false">((W532/1000+1)*0.0112372)/((W532/1000+1)*0.0112372+1)</f>
        <v>0.0108869889975928</v>
      </c>
      <c r="AA532" s="142" t="n">
        <f aca="false">IF(ISNUMBER(X532),((X532/1000+1)*0.0112372)/((X532/1000+1)*0.0112372+1),"")</f>
        <v>0.0236864549961338</v>
      </c>
      <c r="AB532" s="143" t="n">
        <f aca="false">IF(ISNUMBER(AA532),(Y532-Y524)/(AA532-Y524),"")</f>
        <v>0.775170381058782</v>
      </c>
      <c r="AC532" s="143" t="n">
        <f aca="false">IF(ISNUMBER(AB532),1-AB532,"")</f>
        <v>0.224829618941218</v>
      </c>
      <c r="AD532" s="144" t="n">
        <f aca="false">IF(ISNUMBER(AB532),AB532*T532,"")</f>
        <v>0.697266334402252</v>
      </c>
      <c r="AE532" s="144" t="n">
        <f aca="false">IF(ISNUMBER(AC532),AC532*T532,T532)</f>
        <v>0.202234409485661</v>
      </c>
      <c r="AF532" s="149" t="n">
        <f aca="false">IF(ISNUMBER(AD532),AE532-AE524,"")</f>
        <v>-0.0286300676858813</v>
      </c>
      <c r="AG532" s="145" t="n">
        <f aca="false">IF(ISNUMBER(AD532),U532*AB532,"")</f>
        <v>50.2031760769622</v>
      </c>
      <c r="AH532" s="146" t="n">
        <f aca="false">IF(ISNUMBER(AC532),AC532*U532,U532)</f>
        <v>14.5608774829676</v>
      </c>
      <c r="AI532" s="145" t="n">
        <f aca="false">AH532-AH524</f>
        <v>-2.06136487338345</v>
      </c>
      <c r="AJ532" s="103" t="s">
        <v>426</v>
      </c>
      <c r="AK532" s="136"/>
      <c r="AL532" s="102"/>
      <c r="AM532" s="102"/>
      <c r="AN532" s="147" t="s">
        <v>589</v>
      </c>
    </row>
    <row r="533" customFormat="false" ht="15" hidden="false" customHeight="false" outlineLevel="0" collapsed="false">
      <c r="A533" s="115" t="s">
        <v>318</v>
      </c>
      <c r="B533" s="0" t="s">
        <v>319</v>
      </c>
      <c r="C533" s="92" t="n">
        <f aca="false">C389+1</f>
        <v>4</v>
      </c>
      <c r="D533" s="92" t="n">
        <f aca="false">D389</f>
        <v>3</v>
      </c>
      <c r="E533" s="92" t="str">
        <f aca="false">E485</f>
        <v>GL</v>
      </c>
      <c r="F533" s="92" t="n">
        <f aca="false">F485</f>
        <v>1</v>
      </c>
      <c r="G533" s="130" t="s">
        <v>321</v>
      </c>
      <c r="H533" s="130" t="s">
        <v>322</v>
      </c>
      <c r="I533" s="130" t="s">
        <v>322</v>
      </c>
      <c r="J533" s="131" t="n">
        <v>41862</v>
      </c>
      <c r="K533" s="108" t="s">
        <v>592</v>
      </c>
      <c r="L533" s="131" t="n">
        <v>41864</v>
      </c>
      <c r="M533" s="108" t="s">
        <v>593</v>
      </c>
      <c r="N533" s="151" t="n">
        <v>46.3</v>
      </c>
      <c r="O533" s="134" t="n">
        <v>40</v>
      </c>
      <c r="P533" s="135" t="n">
        <v>0.0514166666666667</v>
      </c>
      <c r="Q533" s="134" t="n">
        <v>479.9434175</v>
      </c>
      <c r="R533" s="134" t="n">
        <v>3961.35256457692</v>
      </c>
      <c r="S533" s="136" t="n">
        <f aca="false">R533-Q533</f>
        <v>3481.40914707692</v>
      </c>
      <c r="T533" s="137" t="n">
        <f aca="false">((S533/1000000)*(0.473-P533))*0.8/(0.08206*296)*1000000/(O533*N533)*12</f>
        <v>0.313217144857946</v>
      </c>
      <c r="U533" s="138" t="n">
        <f aca="false">IF(N533&lt;=48,T533* 48,T533* 72)</f>
        <v>15.0344229531814</v>
      </c>
      <c r="V533" s="139" t="n">
        <v>-11.4747468242453</v>
      </c>
      <c r="W533" s="150" t="n">
        <f aca="false">W485</f>
        <v>-18.16875699075</v>
      </c>
      <c r="X533" s="141" t="s">
        <v>106</v>
      </c>
      <c r="Y533" s="142" t="n">
        <f aca="false">((V533/1000+1)*0.0112372)/((V533/1000+1)*0.0112372+1)</f>
        <v>0.0109862182504634</v>
      </c>
      <c r="Z533" s="142" t="n">
        <f aca="false">((W533/1000+1)*0.0112372)/((W533/1000+1)*0.0112372+1)</f>
        <v>0.0109126345751666</v>
      </c>
      <c r="AA533" s="142" t="str">
        <f aca="false">IF(ISNUMBER(X533),((X533/1000+1)*0.0112372)/((X533/1000+1)*0.0112372+1),"")</f>
        <v/>
      </c>
      <c r="AB533" s="143" t="str">
        <f aca="false">IF(ISNUMBER(AA533),(Y533-Z533)/(AA533-Z533),"")</f>
        <v/>
      </c>
      <c r="AC533" s="143" t="str">
        <f aca="false">IF(ISNUMBER(AB533),1-AB533,"")</f>
        <v/>
      </c>
      <c r="AD533" s="144" t="str">
        <f aca="false">IF(ISNUMBER(AB533),AB533*T533,"")</f>
        <v/>
      </c>
      <c r="AE533" s="144" t="n">
        <f aca="false">IF(ISNUMBER(AC533),AC533*T533,T533)</f>
        <v>0.313217144857946</v>
      </c>
      <c r="AF533" s="102"/>
      <c r="AG533" s="145" t="str">
        <f aca="false">IF(ISNUMBER(AD533),U533*AB533,"")</f>
        <v/>
      </c>
      <c r="AH533" s="146" t="n">
        <f aca="false">IF(ISNUMBER(AC533),AC533*U533,U533)</f>
        <v>15.0344229531814</v>
      </c>
      <c r="AI533" s="102"/>
      <c r="AJ533" s="103" t="s">
        <v>325</v>
      </c>
      <c r="AK533" s="136"/>
      <c r="AL533" s="102"/>
      <c r="AM533" s="102"/>
      <c r="AN533" s="147" t="s">
        <v>542</v>
      </c>
    </row>
    <row r="534" customFormat="false" ht="15" hidden="false" customHeight="false" outlineLevel="0" collapsed="false">
      <c r="A534" s="115" t="s">
        <v>318</v>
      </c>
      <c r="B534" s="0" t="s">
        <v>319</v>
      </c>
      <c r="C534" s="92" t="n">
        <f aca="false">C533</f>
        <v>4</v>
      </c>
      <c r="D534" s="90" t="n">
        <f aca="false">D533</f>
        <v>3</v>
      </c>
      <c r="E534" s="92" t="str">
        <f aca="false">E486</f>
        <v>GL</v>
      </c>
      <c r="F534" s="92" t="n">
        <f aca="false">F486</f>
        <v>2</v>
      </c>
      <c r="G534" s="130" t="s">
        <v>321</v>
      </c>
      <c r="H534" s="130" t="s">
        <v>322</v>
      </c>
      <c r="I534" s="130" t="s">
        <v>322</v>
      </c>
      <c r="J534" s="131" t="n">
        <v>41862</v>
      </c>
      <c r="K534" s="108" t="s">
        <v>592</v>
      </c>
      <c r="L534" s="131" t="n">
        <v>41864</v>
      </c>
      <c r="M534" s="108" t="s">
        <v>593</v>
      </c>
      <c r="N534" s="134" t="n">
        <v>46.3</v>
      </c>
      <c r="O534" s="134" t="n">
        <v>40</v>
      </c>
      <c r="P534" s="135" t="n">
        <v>0.0514166666666667</v>
      </c>
      <c r="Q534" s="134" t="n">
        <v>479.9434175</v>
      </c>
      <c r="R534" s="134" t="n">
        <v>3197.14158657692</v>
      </c>
      <c r="S534" s="136" t="n">
        <f aca="false">R534-Q534</f>
        <v>2717.19816907692</v>
      </c>
      <c r="T534" s="137" t="n">
        <f aca="false">((S534/1000000)*(0.473-P534))*0.8/(0.08206*296)*1000000/(O534*N534)*12</f>
        <v>0.24446223255491</v>
      </c>
      <c r="U534" s="138" t="n">
        <f aca="false">IF(N534&lt;=48,T534* 48,T534* 72)</f>
        <v>11.7341871626357</v>
      </c>
      <c r="V534" s="139" t="n">
        <v>-12.8333013823055</v>
      </c>
      <c r="W534" s="150" t="n">
        <f aca="false">W486</f>
        <v>-18.16875699075</v>
      </c>
      <c r="X534" s="141" t="s">
        <v>106</v>
      </c>
      <c r="Y534" s="142" t="n">
        <f aca="false">((V534/1000+1)*0.0112372)/((V534/1000+1)*0.0112372+1)</f>
        <v>0.0109712852720037</v>
      </c>
      <c r="Z534" s="142" t="n">
        <f aca="false">((W534/1000+1)*0.0112372)/((W534/1000+1)*0.0112372+1)</f>
        <v>0.0109126345751666</v>
      </c>
      <c r="AA534" s="142" t="str">
        <f aca="false">IF(ISNUMBER(X534),((X534/1000+1)*0.0112372)/((X534/1000+1)*0.0112372+1),"")</f>
        <v/>
      </c>
      <c r="AB534" s="143" t="str">
        <f aca="false">IF(ISNUMBER(AA534),(Y534-Z534)/(AA534-Z534),"")</f>
        <v/>
      </c>
      <c r="AC534" s="143" t="str">
        <f aca="false">IF(ISNUMBER(AB534),1-AB534,"")</f>
        <v/>
      </c>
      <c r="AD534" s="144" t="str">
        <f aca="false">IF(ISNUMBER(AB534),AB534*T534,"")</f>
        <v/>
      </c>
      <c r="AE534" s="144" t="n">
        <f aca="false">IF(ISNUMBER(AC534),AC534*T534,T534)</f>
        <v>0.24446223255491</v>
      </c>
      <c r="AF534" s="102"/>
      <c r="AG534" s="145" t="str">
        <f aca="false">IF(ISNUMBER(AD534),U534*AB534,"")</f>
        <v/>
      </c>
      <c r="AH534" s="146" t="n">
        <f aca="false">IF(ISNUMBER(AC534),AC534*U534,U534)</f>
        <v>11.7341871626357</v>
      </c>
      <c r="AI534" s="102"/>
      <c r="AJ534" s="103" t="s">
        <v>327</v>
      </c>
      <c r="AK534" s="136"/>
      <c r="AL534" s="102"/>
      <c r="AM534" s="102"/>
      <c r="AN534" s="147" t="s">
        <v>543</v>
      </c>
    </row>
    <row r="535" customFormat="false" ht="15" hidden="false" customHeight="false" outlineLevel="0" collapsed="false">
      <c r="A535" s="115" t="s">
        <v>318</v>
      </c>
      <c r="B535" s="0" t="s">
        <v>319</v>
      </c>
      <c r="C535" s="92" t="n">
        <f aca="false">C534</f>
        <v>4</v>
      </c>
      <c r="D535" s="90" t="n">
        <f aca="false">D534</f>
        <v>3</v>
      </c>
      <c r="E535" s="92" t="str">
        <f aca="false">E487</f>
        <v>GL</v>
      </c>
      <c r="F535" s="92" t="n">
        <f aca="false">F487</f>
        <v>3</v>
      </c>
      <c r="G535" s="130" t="s">
        <v>321</v>
      </c>
      <c r="H535" s="130" t="s">
        <v>322</v>
      </c>
      <c r="I535" s="130" t="s">
        <v>322</v>
      </c>
      <c r="J535" s="131" t="n">
        <v>41862</v>
      </c>
      <c r="K535" s="108" t="s">
        <v>592</v>
      </c>
      <c r="L535" s="131" t="n">
        <v>41864</v>
      </c>
      <c r="M535" s="108" t="s">
        <v>593</v>
      </c>
      <c r="N535" s="134" t="n">
        <v>46.3</v>
      </c>
      <c r="O535" s="134" t="n">
        <v>40</v>
      </c>
      <c r="P535" s="135" t="n">
        <v>0.0514166666666667</v>
      </c>
      <c r="Q535" s="134" t="n">
        <v>479.9434175</v>
      </c>
      <c r="R535" s="134" t="n">
        <v>3254.00897557692</v>
      </c>
      <c r="S535" s="136" t="n">
        <f aca="false">R535-Q535</f>
        <v>2774.06555807692</v>
      </c>
      <c r="T535" s="137" t="n">
        <f aca="false">((S535/1000000)*(0.473-P535))*0.8/(0.08206*296)*1000000/(O535*N535)*12</f>
        <v>0.249578506013622</v>
      </c>
      <c r="U535" s="138" t="n">
        <f aca="false">IF(N535&lt;=48,T535* 48,T535* 72)</f>
        <v>11.9797682886539</v>
      </c>
      <c r="V535" s="139" t="n">
        <v>-13.8903002950754</v>
      </c>
      <c r="W535" s="150" t="n">
        <f aca="false">W487</f>
        <v>-18.16875699075</v>
      </c>
      <c r="X535" s="141" t="s">
        <v>106</v>
      </c>
      <c r="Y535" s="142" t="n">
        <f aca="false">((V535/1000+1)*0.0112372)/((V535/1000+1)*0.0112372+1)</f>
        <v>0.010959666625073</v>
      </c>
      <c r="Z535" s="142" t="n">
        <f aca="false">((W535/1000+1)*0.0112372)/((W535/1000+1)*0.0112372+1)</f>
        <v>0.0109126345751666</v>
      </c>
      <c r="AA535" s="142" t="str">
        <f aca="false">IF(ISNUMBER(X535),((X535/1000+1)*0.0112372)/((X535/1000+1)*0.0112372+1),"")</f>
        <v/>
      </c>
      <c r="AB535" s="143" t="str">
        <f aca="false">IF(ISNUMBER(AA535),(Y535-Z535)/(AA535-Z535),"")</f>
        <v/>
      </c>
      <c r="AC535" s="143" t="str">
        <f aca="false">IF(ISNUMBER(AB535),1-AB535,"")</f>
        <v/>
      </c>
      <c r="AD535" s="144" t="str">
        <f aca="false">IF(ISNUMBER(AB535),AB535*T535,"")</f>
        <v/>
      </c>
      <c r="AE535" s="144" t="n">
        <f aca="false">IF(ISNUMBER(AC535),AC535*T535,T535)</f>
        <v>0.249578506013622</v>
      </c>
      <c r="AF535" s="102"/>
      <c r="AG535" s="145" t="str">
        <f aca="false">IF(ISNUMBER(AD535),U535*AB535,"")</f>
        <v/>
      </c>
      <c r="AH535" s="146" t="n">
        <f aca="false">IF(ISNUMBER(AC535),AC535*U535,U535)</f>
        <v>11.9797682886539</v>
      </c>
      <c r="AI535" s="102"/>
      <c r="AJ535" s="103" t="s">
        <v>329</v>
      </c>
      <c r="AK535" s="136"/>
      <c r="AL535" s="102"/>
      <c r="AM535" s="102"/>
      <c r="AN535" s="147" t="s">
        <v>544</v>
      </c>
    </row>
    <row r="536" customFormat="false" ht="15" hidden="false" customHeight="false" outlineLevel="0" collapsed="false">
      <c r="A536" s="115" t="s">
        <v>318</v>
      </c>
      <c r="B536" s="0" t="s">
        <v>319</v>
      </c>
      <c r="C536" s="92" t="n">
        <f aca="false">C535</f>
        <v>4</v>
      </c>
      <c r="D536" s="90" t="n">
        <f aca="false">D535</f>
        <v>3</v>
      </c>
      <c r="E536" s="92" t="str">
        <f aca="false">E488</f>
        <v>GL</v>
      </c>
      <c r="F536" s="92" t="n">
        <f aca="false">F488</f>
        <v>4</v>
      </c>
      <c r="G536" s="130" t="s">
        <v>321</v>
      </c>
      <c r="H536" s="130" t="s">
        <v>322</v>
      </c>
      <c r="I536" s="130" t="s">
        <v>322</v>
      </c>
      <c r="J536" s="131" t="n">
        <v>41862</v>
      </c>
      <c r="K536" s="108" t="s">
        <v>592</v>
      </c>
      <c r="L536" s="131" t="n">
        <v>41864</v>
      </c>
      <c r="M536" s="108" t="s">
        <v>593</v>
      </c>
      <c r="N536" s="134" t="n">
        <v>46.3</v>
      </c>
      <c r="O536" s="134" t="n">
        <v>40</v>
      </c>
      <c r="P536" s="135" t="n">
        <v>0.0514166666666667</v>
      </c>
      <c r="Q536" s="134" t="n">
        <v>479.9434175</v>
      </c>
      <c r="R536" s="134" t="n">
        <v>3503.35818557692</v>
      </c>
      <c r="S536" s="136" t="n">
        <f aca="false">R536-Q536</f>
        <v>3023.41476807692</v>
      </c>
      <c r="T536" s="137" t="n">
        <f aca="false">((S536/1000000)*(0.473-P536))*0.8/(0.08206*296)*1000000/(O536*N536)*12</f>
        <v>0.27201207941144</v>
      </c>
      <c r="U536" s="138" t="n">
        <f aca="false">IF(N536&lt;=48,T536* 48,T536* 72)</f>
        <v>13.0565798117491</v>
      </c>
      <c r="V536" s="139" t="n">
        <v>-18.1234865090585</v>
      </c>
      <c r="W536" s="150" t="n">
        <f aca="false">W488</f>
        <v>-18.16875699075</v>
      </c>
      <c r="X536" s="141" t="s">
        <v>106</v>
      </c>
      <c r="Y536" s="142" t="n">
        <f aca="false">((V536/1000+1)*0.0112372)/((V536/1000+1)*0.0112372+1)</f>
        <v>0.0109131322461454</v>
      </c>
      <c r="Z536" s="142" t="n">
        <f aca="false">((W536/1000+1)*0.0112372)/((W536/1000+1)*0.0112372+1)</f>
        <v>0.0109126345751666</v>
      </c>
      <c r="AA536" s="142" t="str">
        <f aca="false">IF(ISNUMBER(X536),((X536/1000+1)*0.0112372)/((X536/1000+1)*0.0112372+1),"")</f>
        <v/>
      </c>
      <c r="AB536" s="143" t="str">
        <f aca="false">IF(ISNUMBER(AA536),(Y536-Z536)/(AA536-Z536),"")</f>
        <v/>
      </c>
      <c r="AC536" s="143" t="str">
        <f aca="false">IF(ISNUMBER(AB536),1-AB536,"")</f>
        <v/>
      </c>
      <c r="AD536" s="144" t="str">
        <f aca="false">IF(ISNUMBER(AB536),AB536*T536,"")</f>
        <v/>
      </c>
      <c r="AE536" s="144" t="n">
        <f aca="false">IF(ISNUMBER(AC536),AC536*T536,T536)</f>
        <v>0.27201207941144</v>
      </c>
      <c r="AF536" s="102"/>
      <c r="AG536" s="145" t="str">
        <f aca="false">IF(ISNUMBER(AD536),U536*AB536,"")</f>
        <v/>
      </c>
      <c r="AH536" s="146" t="n">
        <f aca="false">IF(ISNUMBER(AC536),AC536*U536,U536)</f>
        <v>13.0565798117491</v>
      </c>
      <c r="AI536" s="102"/>
      <c r="AJ536" s="103" t="s">
        <v>331</v>
      </c>
      <c r="AK536" s="136"/>
      <c r="AL536" s="102"/>
      <c r="AM536" s="102"/>
      <c r="AN536" s="147" t="s">
        <v>545</v>
      </c>
    </row>
    <row r="537" customFormat="false" ht="15" hidden="false" customHeight="false" outlineLevel="0" collapsed="false">
      <c r="A537" s="115" t="s">
        <v>318</v>
      </c>
      <c r="B537" s="0" t="s">
        <v>319</v>
      </c>
      <c r="C537" s="92" t="n">
        <f aca="false">C536</f>
        <v>4</v>
      </c>
      <c r="D537" s="90" t="n">
        <f aca="false">D536</f>
        <v>3</v>
      </c>
      <c r="E537" s="92" t="str">
        <f aca="false">E489</f>
        <v>GL</v>
      </c>
      <c r="F537" s="92" t="n">
        <f aca="false">F489</f>
        <v>1</v>
      </c>
      <c r="G537" s="130" t="s">
        <v>333</v>
      </c>
      <c r="H537" s="130" t="s">
        <v>334</v>
      </c>
      <c r="I537" s="148" t="s">
        <v>335</v>
      </c>
      <c r="J537" s="131" t="n">
        <v>41862</v>
      </c>
      <c r="K537" s="108" t="s">
        <v>592</v>
      </c>
      <c r="L537" s="131" t="n">
        <v>41864</v>
      </c>
      <c r="M537" s="108" t="s">
        <v>593</v>
      </c>
      <c r="N537" s="134" t="n">
        <v>46.3</v>
      </c>
      <c r="O537" s="134" t="n">
        <v>40</v>
      </c>
      <c r="P537" s="135" t="n">
        <v>0.0514166666666667</v>
      </c>
      <c r="Q537" s="134" t="n">
        <v>479.9434175</v>
      </c>
      <c r="R537" s="134" t="n">
        <v>7950.93992457692</v>
      </c>
      <c r="S537" s="136" t="n">
        <f aca="false">R537-Q537</f>
        <v>7470.99650707692</v>
      </c>
      <c r="T537" s="137" t="n">
        <f aca="false">((S537/1000000)*(0.473-P537))*0.8/(0.08206*296)*1000000/(O537*N537)*12</f>
        <v>0.67215431922303</v>
      </c>
      <c r="U537" s="138" t="n">
        <f aca="false">IF(N537&lt;=48,T537* 48,T537* 72)</f>
        <v>32.2634073227054</v>
      </c>
      <c r="V537" s="139" t="n">
        <v>629.816362435572</v>
      </c>
      <c r="W537" s="150" t="n">
        <f aca="false">W489</f>
        <v>-18.16875699075</v>
      </c>
      <c r="X537" s="141" t="n">
        <v>1159</v>
      </c>
      <c r="Y537" s="142" t="n">
        <f aca="false">((V537/1000+1)*0.0112372)/((V537/1000+1)*0.0112372+1)</f>
        <v>0.017985181518412</v>
      </c>
      <c r="Z537" s="142" t="n">
        <f aca="false">((W537/1000+1)*0.0112372)/((W537/1000+1)*0.0112372+1)</f>
        <v>0.0109126345751666</v>
      </c>
      <c r="AA537" s="142" t="n">
        <f aca="false">IF(ISNUMBER(X537),((X537/1000+1)*0.0112372)/((X537/1000+1)*0.0112372+1),"")</f>
        <v>0.0236864549961338</v>
      </c>
      <c r="AB537" s="143" t="n">
        <f aca="false">IF(ISNUMBER(AA537),(Y537-Y533)/(AA537-Y533),"")</f>
        <v>0.551089196847819</v>
      </c>
      <c r="AC537" s="143" t="n">
        <f aca="false">IF(ISNUMBER(AB537),1-AB537,"")</f>
        <v>0.448910803152181</v>
      </c>
      <c r="AD537" s="144" t="n">
        <f aca="false">IF(ISNUMBER(AB537),AB537*T537,"")</f>
        <v>0.370416983938412</v>
      </c>
      <c r="AE537" s="144" t="n">
        <f aca="false">IF(ISNUMBER(AC537),AC537*T537,T537)</f>
        <v>0.301737335284618</v>
      </c>
      <c r="AF537" s="149" t="n">
        <f aca="false">IF(ISNUMBER(AD537),AE537-AE533,"")</f>
        <v>-0.011479809573328</v>
      </c>
      <c r="AG537" s="145" t="n">
        <f aca="false">IF(ISNUMBER(AD537),U537*AB537,"")</f>
        <v>17.7800152290438</v>
      </c>
      <c r="AH537" s="146" t="n">
        <f aca="false">IF(ISNUMBER(AC537),AC537*U537,U537)</f>
        <v>14.4833920936616</v>
      </c>
      <c r="AI537" s="145" t="n">
        <f aca="false">AH537-AH533</f>
        <v>-0.551030859519745</v>
      </c>
      <c r="AJ537" s="103" t="s">
        <v>336</v>
      </c>
      <c r="AK537" s="136"/>
      <c r="AL537" s="102"/>
      <c r="AM537" s="102"/>
      <c r="AN537" s="147" t="s">
        <v>546</v>
      </c>
    </row>
    <row r="538" customFormat="false" ht="15" hidden="false" customHeight="false" outlineLevel="0" collapsed="false">
      <c r="A538" s="115" t="s">
        <v>318</v>
      </c>
      <c r="B538" s="0" t="s">
        <v>319</v>
      </c>
      <c r="C538" s="92" t="n">
        <f aca="false">C537</f>
        <v>4</v>
      </c>
      <c r="D538" s="90" t="n">
        <f aca="false">D537</f>
        <v>3</v>
      </c>
      <c r="E538" s="92" t="str">
        <f aca="false">E490</f>
        <v>GL</v>
      </c>
      <c r="F538" s="92" t="n">
        <f aca="false">F490</f>
        <v>2</v>
      </c>
      <c r="G538" s="130" t="s">
        <v>333</v>
      </c>
      <c r="H538" s="130" t="s">
        <v>334</v>
      </c>
      <c r="I538" s="148" t="s">
        <v>335</v>
      </c>
      <c r="J538" s="131" t="n">
        <v>41862</v>
      </c>
      <c r="K538" s="108" t="s">
        <v>592</v>
      </c>
      <c r="L538" s="131" t="n">
        <v>41864</v>
      </c>
      <c r="M538" s="108" t="s">
        <v>593</v>
      </c>
      <c r="N538" s="134" t="n">
        <v>46.3</v>
      </c>
      <c r="O538" s="134" t="n">
        <v>40</v>
      </c>
      <c r="P538" s="135" t="n">
        <v>0.0514166666666667</v>
      </c>
      <c r="Q538" s="134" t="n">
        <v>479.9434175</v>
      </c>
      <c r="R538" s="134" t="n">
        <v>8279.13473457692</v>
      </c>
      <c r="S538" s="136" t="n">
        <f aca="false">R538-Q538</f>
        <v>7799.19131707692</v>
      </c>
      <c r="T538" s="137" t="n">
        <f aca="false">((S538/1000000)*(0.473-P538))*0.8/(0.08206*296)*1000000/(O538*N538)*12</f>
        <v>0.701681512667588</v>
      </c>
      <c r="U538" s="138" t="n">
        <f aca="false">IF(N538&lt;=48,T538* 48,T538* 72)</f>
        <v>33.6807126080442</v>
      </c>
      <c r="V538" s="139" t="n">
        <v>632.493307823064</v>
      </c>
      <c r="W538" s="150" t="n">
        <f aca="false">W490</f>
        <v>-18.16875699075</v>
      </c>
      <c r="X538" s="141" t="n">
        <v>1159</v>
      </c>
      <c r="Y538" s="142" t="n">
        <f aca="false">((V538/1000+1)*0.0112372)/((V538/1000+1)*0.0112372+1)</f>
        <v>0.0180141897247061</v>
      </c>
      <c r="Z538" s="142" t="n">
        <f aca="false">((W538/1000+1)*0.0112372)/((W538/1000+1)*0.0112372+1)</f>
        <v>0.0109126345751666</v>
      </c>
      <c r="AA538" s="142" t="n">
        <f aca="false">IF(ISNUMBER(X538),((X538/1000+1)*0.0112372)/((X538/1000+1)*0.0112372+1),"")</f>
        <v>0.0236864549961338</v>
      </c>
      <c r="AB538" s="143" t="n">
        <f aca="false">IF(ISNUMBER(AA538),(Y538-Y534)/(AA538-Y534),"")</f>
        <v>0.553897793384287</v>
      </c>
      <c r="AC538" s="143" t="n">
        <f aca="false">IF(ISNUMBER(AB538),1-AB538,"")</f>
        <v>0.446102206615713</v>
      </c>
      <c r="AD538" s="144" t="n">
        <f aca="false">IF(ISNUMBER(AB538),AB538*T538,"")</f>
        <v>0.388659841525126</v>
      </c>
      <c r="AE538" s="144" t="n">
        <f aca="false">IF(ISNUMBER(AC538),AC538*T538,T538)</f>
        <v>0.313021671142463</v>
      </c>
      <c r="AF538" s="149" t="n">
        <f aca="false">IF(ISNUMBER(AD538),AE538-AE534,"")</f>
        <v>0.0685594385875523</v>
      </c>
      <c r="AG538" s="145" t="n">
        <f aca="false">IF(ISNUMBER(AD538),U538*AB538,"")</f>
        <v>18.655672393206</v>
      </c>
      <c r="AH538" s="146" t="n">
        <f aca="false">IF(ISNUMBER(AC538),AC538*U538,U538)</f>
        <v>15.0250402148382</v>
      </c>
      <c r="AI538" s="145" t="n">
        <f aca="false">AH538-AH534</f>
        <v>3.29085305220251</v>
      </c>
      <c r="AJ538" s="103" t="s">
        <v>338</v>
      </c>
      <c r="AK538" s="136"/>
      <c r="AL538" s="102"/>
      <c r="AM538" s="102"/>
      <c r="AN538" s="147" t="s">
        <v>547</v>
      </c>
    </row>
    <row r="539" customFormat="false" ht="15" hidden="false" customHeight="false" outlineLevel="0" collapsed="false">
      <c r="A539" s="115" t="s">
        <v>318</v>
      </c>
      <c r="B539" s="0" t="s">
        <v>319</v>
      </c>
      <c r="C539" s="92" t="n">
        <f aca="false">C538</f>
        <v>4</v>
      </c>
      <c r="D539" s="90" t="n">
        <f aca="false">D538</f>
        <v>3</v>
      </c>
      <c r="E539" s="92" t="str">
        <f aca="false">E491</f>
        <v>GL</v>
      </c>
      <c r="F539" s="92" t="n">
        <f aca="false">F491</f>
        <v>3</v>
      </c>
      <c r="G539" s="130" t="s">
        <v>333</v>
      </c>
      <c r="H539" s="130" t="s">
        <v>334</v>
      </c>
      <c r="I539" s="148" t="s">
        <v>335</v>
      </c>
      <c r="J539" s="131" t="n">
        <v>41862</v>
      </c>
      <c r="K539" s="108" t="s">
        <v>592</v>
      </c>
      <c r="L539" s="131" t="n">
        <v>41864</v>
      </c>
      <c r="M539" s="108" t="s">
        <v>593</v>
      </c>
      <c r="N539" s="134" t="n">
        <v>46.3</v>
      </c>
      <c r="O539" s="134" t="n">
        <v>40</v>
      </c>
      <c r="P539" s="135" t="n">
        <v>0.0514166666666667</v>
      </c>
      <c r="Q539" s="134" t="n">
        <v>479.9434175</v>
      </c>
      <c r="R539" s="134" t="n">
        <v>8364.87932457692</v>
      </c>
      <c r="S539" s="136" t="n">
        <f aca="false">R539-Q539</f>
        <v>7884.93590707692</v>
      </c>
      <c r="T539" s="137" t="n">
        <f aca="false">((S539/1000000)*(0.473-P539))*0.8/(0.08206*296)*1000000/(O539*N539)*12</f>
        <v>0.709395824468419</v>
      </c>
      <c r="U539" s="138" t="n">
        <f aca="false">IF(N539&lt;=48,T539* 48,T539* 72)</f>
        <v>34.0509995744841</v>
      </c>
      <c r="V539" s="139" t="n">
        <v>747.190816417133</v>
      </c>
      <c r="W539" s="150" t="n">
        <f aca="false">W491</f>
        <v>-18.16875699075</v>
      </c>
      <c r="X539" s="141" t="n">
        <v>1159</v>
      </c>
      <c r="Y539" s="142" t="n">
        <f aca="false">((V539/1000+1)*0.0112372)/((V539/1000+1)*0.0112372+1)</f>
        <v>0.019255479555841</v>
      </c>
      <c r="Z539" s="142" t="n">
        <f aca="false">((W539/1000+1)*0.0112372)/((W539/1000+1)*0.0112372+1)</f>
        <v>0.0109126345751666</v>
      </c>
      <c r="AA539" s="142" t="n">
        <f aca="false">IF(ISNUMBER(X539),((X539/1000+1)*0.0112372)/((X539/1000+1)*0.0112372+1),"")</f>
        <v>0.0236864549961338</v>
      </c>
      <c r="AB539" s="143" t="n">
        <f aca="false">IF(ISNUMBER(AA539),(Y539-Y535)/(AA539-Y535),"")</f>
        <v>0.651838679869281</v>
      </c>
      <c r="AC539" s="143" t="n">
        <f aca="false">IF(ISNUMBER(AB539),1-AB539,"")</f>
        <v>0.348161320130719</v>
      </c>
      <c r="AD539" s="144" t="n">
        <f aca="false">IF(ISNUMBER(AB539),AB539*T539,"")</f>
        <v>0.462411637726274</v>
      </c>
      <c r="AE539" s="144" t="n">
        <f aca="false">IF(ISNUMBER(AC539),AC539*T539,T539)</f>
        <v>0.246984186742145</v>
      </c>
      <c r="AF539" s="149" t="n">
        <f aca="false">IF(ISNUMBER(AD539),AE539-AE535,"")</f>
        <v>-0.00259431927147755</v>
      </c>
      <c r="AG539" s="145" t="n">
        <f aca="false">IF(ISNUMBER(AD539),U539*AB539,"")</f>
        <v>22.1957586108612</v>
      </c>
      <c r="AH539" s="146" t="n">
        <f aca="false">IF(ISNUMBER(AC539),AC539*U539,U539)</f>
        <v>11.8552409636229</v>
      </c>
      <c r="AI539" s="145" t="n">
        <f aca="false">AH539-AH535</f>
        <v>-0.12452732503092</v>
      </c>
      <c r="AJ539" s="103" t="s">
        <v>340</v>
      </c>
      <c r="AK539" s="136"/>
      <c r="AL539" s="102"/>
      <c r="AM539" s="102"/>
      <c r="AN539" s="147" t="s">
        <v>548</v>
      </c>
    </row>
    <row r="540" customFormat="false" ht="15" hidden="false" customHeight="false" outlineLevel="0" collapsed="false">
      <c r="A540" s="115" t="s">
        <v>318</v>
      </c>
      <c r="B540" s="0" t="s">
        <v>319</v>
      </c>
      <c r="C540" s="92" t="n">
        <f aca="false">C539</f>
        <v>4</v>
      </c>
      <c r="D540" s="90" t="n">
        <f aca="false">D539</f>
        <v>3</v>
      </c>
      <c r="E540" s="92" t="str">
        <f aca="false">E492</f>
        <v>GL</v>
      </c>
      <c r="F540" s="92" t="n">
        <f aca="false">F492</f>
        <v>4</v>
      </c>
      <c r="G540" s="130" t="s">
        <v>333</v>
      </c>
      <c r="H540" s="130" t="s">
        <v>334</v>
      </c>
      <c r="I540" s="148" t="s">
        <v>335</v>
      </c>
      <c r="J540" s="131" t="n">
        <v>41862</v>
      </c>
      <c r="K540" s="108" t="s">
        <v>592</v>
      </c>
      <c r="L540" s="131" t="n">
        <v>41864</v>
      </c>
      <c r="M540" s="108" t="s">
        <v>593</v>
      </c>
      <c r="N540" s="134" t="n">
        <v>46.3</v>
      </c>
      <c r="O540" s="134" t="n">
        <v>40</v>
      </c>
      <c r="P540" s="135" t="n">
        <v>0.0514166666666667</v>
      </c>
      <c r="Q540" s="134" t="n">
        <v>479.9434175</v>
      </c>
      <c r="R540" s="134" t="n">
        <v>6985.08132457692</v>
      </c>
      <c r="S540" s="136" t="n">
        <f aca="false">R540-Q540</f>
        <v>6505.13790707692</v>
      </c>
      <c r="T540" s="137" t="n">
        <f aca="false">((S540/1000000)*(0.473-P540))*0.8/(0.08206*296)*1000000/(O540*N540)*12</f>
        <v>0.585257473650455</v>
      </c>
      <c r="U540" s="138" t="n">
        <f aca="false">IF(N540&lt;=48,T540* 48,T540* 72)</f>
        <v>28.0923587352218</v>
      </c>
      <c r="V540" s="139" t="n">
        <v>667.226185703175</v>
      </c>
      <c r="W540" s="150" t="n">
        <f aca="false">W492</f>
        <v>-18.16875699075</v>
      </c>
      <c r="X540" s="141" t="n">
        <v>1159</v>
      </c>
      <c r="Y540" s="142" t="n">
        <f aca="false">((V540/1000+1)*0.0112372)/((V540/1000+1)*0.0112372+1)</f>
        <v>0.0183904105957037</v>
      </c>
      <c r="Z540" s="142" t="n">
        <f aca="false">((W540/1000+1)*0.0112372)/((W540/1000+1)*0.0112372+1)</f>
        <v>0.0109126345751666</v>
      </c>
      <c r="AA540" s="142" t="n">
        <f aca="false">IF(ISNUMBER(X540),((X540/1000+1)*0.0112372)/((X540/1000+1)*0.0112372+1),"")</f>
        <v>0.0236864549961338</v>
      </c>
      <c r="AB540" s="143" t="n">
        <f aca="false">IF(ISNUMBER(AA540),(Y540-Y536)/(AA540-Y536),"")</f>
        <v>0.585382401737646</v>
      </c>
      <c r="AC540" s="143" t="n">
        <f aca="false">IF(ISNUMBER(AB540),1-AB540,"")</f>
        <v>0.414617598262354</v>
      </c>
      <c r="AD540" s="144" t="n">
        <f aca="false">IF(ISNUMBER(AB540),AB540*T540,"")</f>
        <v>0.34259942556041</v>
      </c>
      <c r="AE540" s="144" t="n">
        <f aca="false">IF(ISNUMBER(AC540),AC540*T540,T540)</f>
        <v>0.242658048090045</v>
      </c>
      <c r="AF540" s="149" t="n">
        <f aca="false">IF(ISNUMBER(AD540),AE540-AE536,"")</f>
        <v>-0.0293540313213952</v>
      </c>
      <c r="AG540" s="145" t="n">
        <f aca="false">IF(ISNUMBER(AD540),U540*AB540,"")</f>
        <v>16.4447724268997</v>
      </c>
      <c r="AH540" s="146" t="n">
        <f aca="false">IF(ISNUMBER(AC540),AC540*U540,U540)</f>
        <v>11.6475863083221</v>
      </c>
      <c r="AI540" s="145" t="n">
        <f aca="false">AH540-AH536</f>
        <v>-1.40899350342697</v>
      </c>
      <c r="AJ540" s="103" t="s">
        <v>342</v>
      </c>
      <c r="AK540" s="136"/>
      <c r="AL540" s="102"/>
      <c r="AM540" s="102"/>
      <c r="AN540" s="147" t="s">
        <v>549</v>
      </c>
    </row>
    <row r="541" customFormat="false" ht="15" hidden="false" customHeight="false" outlineLevel="0" collapsed="false">
      <c r="A541" s="115" t="s">
        <v>318</v>
      </c>
      <c r="B541" s="0" t="s">
        <v>319</v>
      </c>
      <c r="C541" s="92" t="n">
        <f aca="false">C540</f>
        <v>4</v>
      </c>
      <c r="D541" s="90" t="n">
        <f aca="false">D540</f>
        <v>3</v>
      </c>
      <c r="E541" s="92" t="str">
        <f aca="false">E493</f>
        <v>GL</v>
      </c>
      <c r="F541" s="92" t="n">
        <f aca="false">F493</f>
        <v>1</v>
      </c>
      <c r="G541" s="130" t="s">
        <v>344</v>
      </c>
      <c r="H541" s="130" t="s">
        <v>334</v>
      </c>
      <c r="I541" s="130" t="n">
        <v>10</v>
      </c>
      <c r="J541" s="131" t="n">
        <v>41862</v>
      </c>
      <c r="K541" s="108" t="s">
        <v>592</v>
      </c>
      <c r="L541" s="131" t="n">
        <v>41864</v>
      </c>
      <c r="M541" s="108" t="s">
        <v>593</v>
      </c>
      <c r="N541" s="134" t="n">
        <v>46.3</v>
      </c>
      <c r="O541" s="134" t="n">
        <v>40</v>
      </c>
      <c r="P541" s="135" t="n">
        <v>0.0514166666666667</v>
      </c>
      <c r="Q541" s="134" t="n">
        <v>479.9434175</v>
      </c>
      <c r="R541" s="134" t="n">
        <v>6331.05707257692</v>
      </c>
      <c r="S541" s="136" t="n">
        <f aca="false">R541-Q541</f>
        <v>5851.11365507692</v>
      </c>
      <c r="T541" s="137" t="n">
        <f aca="false">((S541/1000000)*(0.473-P541))*0.8/(0.08206*296)*1000000/(O541*N541)*12</f>
        <v>0.52641589536274</v>
      </c>
      <c r="U541" s="138" t="n">
        <f aca="false">IF(N541&lt;=48,T541* 48,T541* 72)</f>
        <v>25.2679629774115</v>
      </c>
      <c r="V541" s="139" t="n">
        <v>693.311972642238</v>
      </c>
      <c r="W541" s="150" t="n">
        <f aca="false">W493</f>
        <v>-18.16875699075</v>
      </c>
      <c r="X541" s="141" t="n">
        <v>1159</v>
      </c>
      <c r="Y541" s="142" t="n">
        <f aca="false">((V541/1000+1)*0.0112372)/((V541/1000+1)*0.0112372+1)</f>
        <v>0.0186727780848088</v>
      </c>
      <c r="Z541" s="142" t="n">
        <f aca="false">((W541/1000+1)*0.0112372)/((W541/1000+1)*0.0112372+1)</f>
        <v>0.0109126345751666</v>
      </c>
      <c r="AA541" s="142" t="n">
        <f aca="false">IF(ISNUMBER(X541),((X541/1000+1)*0.0112372)/((X541/1000+1)*0.0112372+1),"")</f>
        <v>0.0236864549961338</v>
      </c>
      <c r="AB541" s="143" t="n">
        <f aca="false">IF(ISNUMBER(AA541),(Y541-Y533)/(AA541-Y533),"")</f>
        <v>0.605229649515456</v>
      </c>
      <c r="AC541" s="143" t="n">
        <f aca="false">IF(ISNUMBER(AB541),1-AB541,"")</f>
        <v>0.394770350484544</v>
      </c>
      <c r="AD541" s="144" t="n">
        <f aca="false">IF(ISNUMBER(AB541),AB541*T541,"")</f>
        <v>0.318602507849756</v>
      </c>
      <c r="AE541" s="144" t="n">
        <f aca="false">IF(ISNUMBER(AC541),AC541*T541,T541)</f>
        <v>0.207813387512984</v>
      </c>
      <c r="AF541" s="149" t="n">
        <f aca="false">IF(ISNUMBER(AD541),AE541-AE533,"")</f>
        <v>-0.105403757344962</v>
      </c>
      <c r="AG541" s="145" t="n">
        <f aca="false">IF(ISNUMBER(AD541),U541*AB541,"")</f>
        <v>15.2929203767883</v>
      </c>
      <c r="AH541" s="146" t="n">
        <f aca="false">IF(ISNUMBER(AC541),AC541*U541,U541)</f>
        <v>9.97504260062323</v>
      </c>
      <c r="AI541" s="145" t="n">
        <f aca="false">AH541-AH533</f>
        <v>-5.05938035255817</v>
      </c>
      <c r="AJ541" s="103" t="s">
        <v>345</v>
      </c>
      <c r="AK541" s="136"/>
      <c r="AL541" s="102"/>
      <c r="AM541" s="102"/>
      <c r="AN541" s="147" t="s">
        <v>550</v>
      </c>
    </row>
    <row r="542" customFormat="false" ht="15" hidden="false" customHeight="false" outlineLevel="0" collapsed="false">
      <c r="A542" s="115" t="s">
        <v>318</v>
      </c>
      <c r="B542" s="0" t="s">
        <v>319</v>
      </c>
      <c r="C542" s="92" t="n">
        <f aca="false">C541</f>
        <v>4</v>
      </c>
      <c r="D542" s="90" t="n">
        <f aca="false">D541</f>
        <v>3</v>
      </c>
      <c r="E542" s="92" t="str">
        <f aca="false">E494</f>
        <v>GL</v>
      </c>
      <c r="F542" s="92" t="n">
        <f aca="false">F494</f>
        <v>2</v>
      </c>
      <c r="G542" s="130" t="s">
        <v>344</v>
      </c>
      <c r="H542" s="130" t="s">
        <v>334</v>
      </c>
      <c r="I542" s="130" t="n">
        <v>10</v>
      </c>
      <c r="J542" s="131" t="n">
        <v>41862</v>
      </c>
      <c r="K542" s="108" t="s">
        <v>592</v>
      </c>
      <c r="L542" s="131" t="n">
        <v>41864</v>
      </c>
      <c r="M542" s="108" t="s">
        <v>593</v>
      </c>
      <c r="N542" s="134" t="n">
        <v>46.3</v>
      </c>
      <c r="O542" s="134" t="n">
        <v>40</v>
      </c>
      <c r="P542" s="135" t="n">
        <v>0.0514166666666667</v>
      </c>
      <c r="Q542" s="134" t="n">
        <v>479.9434175</v>
      </c>
      <c r="R542" s="134" t="n">
        <v>6969.31220457692</v>
      </c>
      <c r="S542" s="136" t="n">
        <f aca="false">R542-Q542</f>
        <v>6489.36878707692</v>
      </c>
      <c r="T542" s="137" t="n">
        <f aca="false">((S542/1000000)*(0.473-P542))*0.8/(0.08206*296)*1000000/(O542*N542)*12</f>
        <v>0.583838749641107</v>
      </c>
      <c r="U542" s="138" t="n">
        <f aca="false">IF(N542&lt;=48,T542* 48,T542* 72)</f>
        <v>28.0242599827731</v>
      </c>
      <c r="V542" s="139" t="n">
        <v>747.625002333504</v>
      </c>
      <c r="W542" s="150" t="n">
        <f aca="false">W494</f>
        <v>-18.16875699075</v>
      </c>
      <c r="X542" s="141" t="n">
        <v>1159</v>
      </c>
      <c r="Y542" s="142" t="n">
        <f aca="false">((V542/1000+1)*0.0112372)/((V542/1000+1)*0.0112372+1)</f>
        <v>0.0192601724801027</v>
      </c>
      <c r="Z542" s="142" t="n">
        <f aca="false">((W542/1000+1)*0.0112372)/((W542/1000+1)*0.0112372+1)</f>
        <v>0.0109126345751666</v>
      </c>
      <c r="AA542" s="142" t="n">
        <f aca="false">IF(ISNUMBER(X542),((X542/1000+1)*0.0112372)/((X542/1000+1)*0.0112372+1),"")</f>
        <v>0.0236864549961338</v>
      </c>
      <c r="AB542" s="143" t="n">
        <f aca="false">IF(ISNUMBER(AA542),(Y542-Y534)/(AA542-Y534),"")</f>
        <v>0.651889623806507</v>
      </c>
      <c r="AC542" s="143" t="n">
        <f aca="false">IF(ISNUMBER(AB542),1-AB542,"")</f>
        <v>0.348110376193493</v>
      </c>
      <c r="AD542" s="144" t="n">
        <f aca="false">IF(ISNUMBER(AB542),AB542*T542,"")</f>
        <v>0.380598422867203</v>
      </c>
      <c r="AE542" s="144" t="n">
        <f aca="false">IF(ISNUMBER(AC542),AC542*T542,T542)</f>
        <v>0.203240326773904</v>
      </c>
      <c r="AF542" s="149" t="n">
        <f aca="false">IF(ISNUMBER(AD542),AE542-AE534,"")</f>
        <v>-0.041221905781006</v>
      </c>
      <c r="AG542" s="145" t="n">
        <f aca="false">IF(ISNUMBER(AD542),U542*AB542,"")</f>
        <v>18.2687242976257</v>
      </c>
      <c r="AH542" s="146" t="n">
        <f aca="false">IF(ISNUMBER(AC542),AC542*U542,U542)</f>
        <v>9.75553568514741</v>
      </c>
      <c r="AI542" s="145" t="n">
        <f aca="false">AH542-AH534</f>
        <v>-1.97865147748829</v>
      </c>
      <c r="AJ542" s="103" t="s">
        <v>347</v>
      </c>
      <c r="AK542" s="136"/>
      <c r="AL542" s="102"/>
      <c r="AM542" s="102"/>
      <c r="AN542" s="147" t="s">
        <v>551</v>
      </c>
    </row>
    <row r="543" customFormat="false" ht="15" hidden="false" customHeight="false" outlineLevel="0" collapsed="false">
      <c r="A543" s="115" t="s">
        <v>318</v>
      </c>
      <c r="B543" s="0" t="s">
        <v>319</v>
      </c>
      <c r="C543" s="92" t="n">
        <f aca="false">C542</f>
        <v>4</v>
      </c>
      <c r="D543" s="90" t="n">
        <f aca="false">D542</f>
        <v>3</v>
      </c>
      <c r="E543" s="92" t="str">
        <f aca="false">E495</f>
        <v>GL</v>
      </c>
      <c r="F543" s="92" t="n">
        <f aca="false">F495</f>
        <v>3</v>
      </c>
      <c r="G543" s="130" t="s">
        <v>344</v>
      </c>
      <c r="H543" s="130" t="s">
        <v>334</v>
      </c>
      <c r="I543" s="130" t="n">
        <v>10</v>
      </c>
      <c r="J543" s="131" t="n">
        <v>41862</v>
      </c>
      <c r="K543" s="108" t="s">
        <v>592</v>
      </c>
      <c r="L543" s="131" t="n">
        <v>41864</v>
      </c>
      <c r="M543" s="108" t="s">
        <v>593</v>
      </c>
      <c r="N543" s="134" t="n">
        <v>46.3</v>
      </c>
      <c r="O543" s="134" t="n">
        <v>40</v>
      </c>
      <c r="P543" s="135" t="n">
        <v>0.0514166666666667</v>
      </c>
      <c r="Q543" s="134" t="n">
        <v>479.9434175</v>
      </c>
      <c r="R543" s="134" t="n">
        <v>5672.40064157692</v>
      </c>
      <c r="S543" s="136" t="n">
        <f aca="false">R543-Q543</f>
        <v>5192.45722407692</v>
      </c>
      <c r="T543" s="137" t="n">
        <f aca="false">((S543/1000000)*(0.473-P543))*0.8/(0.08206*296)*1000000/(O543*N543)*12</f>
        <v>0.467157566897279</v>
      </c>
      <c r="U543" s="138" t="n">
        <f aca="false">IF(N543&lt;=48,T543* 48,T543* 72)</f>
        <v>22.4235632110694</v>
      </c>
      <c r="V543" s="139" t="n">
        <v>737.603031518373</v>
      </c>
      <c r="W543" s="150" t="n">
        <f aca="false">W495</f>
        <v>-18.16875699075</v>
      </c>
      <c r="X543" s="141" t="n">
        <v>1159</v>
      </c>
      <c r="Y543" s="142" t="n">
        <f aca="false">((V543/1000+1)*0.0112372)/((V543/1000+1)*0.0112372+1)</f>
        <v>0.0191518379661838</v>
      </c>
      <c r="Z543" s="142" t="n">
        <f aca="false">((W543/1000+1)*0.0112372)/((W543/1000+1)*0.0112372+1)</f>
        <v>0.0109126345751666</v>
      </c>
      <c r="AA543" s="142" t="n">
        <f aca="false">IF(ISNUMBER(X543),((X543/1000+1)*0.0112372)/((X543/1000+1)*0.0112372+1),"")</f>
        <v>0.0236864549961338</v>
      </c>
      <c r="AB543" s="143" t="n">
        <f aca="false">IF(ISNUMBER(AA543),(Y543-Y535)/(AA543-Y535),"")</f>
        <v>0.643695102193952</v>
      </c>
      <c r="AC543" s="143" t="n">
        <f aca="false">IF(ISNUMBER(AB543),1-AB543,"")</f>
        <v>0.356304897806048</v>
      </c>
      <c r="AD543" s="144" t="n">
        <f aca="false">IF(ISNUMBER(AB543),AB543*T543,"")</f>
        <v>0.300707037764622</v>
      </c>
      <c r="AE543" s="144" t="n">
        <f aca="false">IF(ISNUMBER(AC543),AC543*T543,T543)</f>
        <v>0.166450529132657</v>
      </c>
      <c r="AF543" s="149" t="n">
        <f aca="false">IF(ISNUMBER(AD543),AE543-AE535,"")</f>
        <v>-0.0831279768809651</v>
      </c>
      <c r="AG543" s="145" t="n">
        <f aca="false">IF(ISNUMBER(AD543),U543*AB543,"")</f>
        <v>14.4339378127019</v>
      </c>
      <c r="AH543" s="146" t="n">
        <f aca="false">IF(ISNUMBER(AC543),AC543*U543,U543)</f>
        <v>7.98962539836754</v>
      </c>
      <c r="AI543" s="145" t="n">
        <f aca="false">AH543-AH535</f>
        <v>-3.99014289028632</v>
      </c>
      <c r="AJ543" s="103" t="s">
        <v>349</v>
      </c>
      <c r="AK543" s="136"/>
      <c r="AL543" s="102"/>
      <c r="AM543" s="102"/>
      <c r="AN543" s="147" t="s">
        <v>552</v>
      </c>
    </row>
    <row r="544" customFormat="false" ht="15" hidden="false" customHeight="false" outlineLevel="0" collapsed="false">
      <c r="A544" s="115" t="s">
        <v>318</v>
      </c>
      <c r="B544" s="0" t="s">
        <v>319</v>
      </c>
      <c r="C544" s="92" t="n">
        <f aca="false">C543</f>
        <v>4</v>
      </c>
      <c r="D544" s="90" t="n">
        <f aca="false">D543</f>
        <v>3</v>
      </c>
      <c r="E544" s="92" t="str">
        <f aca="false">E496</f>
        <v>GL</v>
      </c>
      <c r="F544" s="92" t="n">
        <f aca="false">F496</f>
        <v>4</v>
      </c>
      <c r="G544" s="130" t="s">
        <v>344</v>
      </c>
      <c r="H544" s="130" t="s">
        <v>334</v>
      </c>
      <c r="I544" s="130" t="n">
        <v>10</v>
      </c>
      <c r="J544" s="131" t="n">
        <v>41862</v>
      </c>
      <c r="K544" s="108" t="s">
        <v>592</v>
      </c>
      <c r="L544" s="131" t="n">
        <v>41864</v>
      </c>
      <c r="M544" s="108" t="s">
        <v>593</v>
      </c>
      <c r="N544" s="134" t="n">
        <v>46.3</v>
      </c>
      <c r="O544" s="134" t="n">
        <v>40</v>
      </c>
      <c r="P544" s="135" t="n">
        <v>0.0514166666666667</v>
      </c>
      <c r="Q544" s="134" t="n">
        <v>479.9434175</v>
      </c>
      <c r="R544" s="134" t="n">
        <v>6081.01796357692</v>
      </c>
      <c r="S544" s="136" t="n">
        <f aca="false">R544-Q544</f>
        <v>5601.07454607692</v>
      </c>
      <c r="T544" s="137" t="n">
        <f aca="false">((S544/1000000)*(0.473-P544))*0.8/(0.08206*296)*1000000/(O544*N544)*12</f>
        <v>0.503920252789513</v>
      </c>
      <c r="U544" s="138" t="n">
        <f aca="false">IF(N544&lt;=48,T544* 48,T544* 72)</f>
        <v>24.1881721338966</v>
      </c>
      <c r="V544" s="139" t="n">
        <v>739.214998166651</v>
      </c>
      <c r="W544" s="150" t="n">
        <f aca="false">W496</f>
        <v>-18.16875699075</v>
      </c>
      <c r="X544" s="141" t="n">
        <v>1159</v>
      </c>
      <c r="Y544" s="142" t="n">
        <f aca="false">((V544/1000+1)*0.0112372)/((V544/1000+1)*0.0112372+1)</f>
        <v>0.0191692644598046</v>
      </c>
      <c r="Z544" s="142" t="n">
        <f aca="false">((W544/1000+1)*0.0112372)/((W544/1000+1)*0.0112372+1)</f>
        <v>0.0109126345751666</v>
      </c>
      <c r="AA544" s="142" t="n">
        <f aca="false">IF(ISNUMBER(X544),((X544/1000+1)*0.0112372)/((X544/1000+1)*0.0112372+1),"")</f>
        <v>0.0236864549961338</v>
      </c>
      <c r="AB544" s="143" t="n">
        <f aca="false">IF(ISNUMBER(AA544),(Y544-Y536)/(AA544-Y536),"")</f>
        <v>0.646357441619229</v>
      </c>
      <c r="AC544" s="143" t="n">
        <f aca="false">IF(ISNUMBER(AB544),1-AB544,"")</f>
        <v>0.353642558380771</v>
      </c>
      <c r="AD544" s="144" t="n">
        <f aca="false">IF(ISNUMBER(AB544),AB544*T544,"")</f>
        <v>0.325712605373145</v>
      </c>
      <c r="AE544" s="144" t="n">
        <f aca="false">IF(ISNUMBER(AC544),AC544*T544,T544)</f>
        <v>0.178207647416368</v>
      </c>
      <c r="AF544" s="149" t="n">
        <f aca="false">IF(ISNUMBER(AD544),AE544-AE536,"")</f>
        <v>-0.0938044319950714</v>
      </c>
      <c r="AG544" s="145" t="n">
        <f aca="false">IF(ISNUMBER(AD544),U544*AB544,"")</f>
        <v>15.634205057911</v>
      </c>
      <c r="AH544" s="146" t="n">
        <f aca="false">IF(ISNUMBER(AC544),AC544*U544,U544)</f>
        <v>8.55396707598569</v>
      </c>
      <c r="AI544" s="145" t="n">
        <f aca="false">AH544-AH536</f>
        <v>-4.50261273576343</v>
      </c>
      <c r="AJ544" s="103" t="s">
        <v>351</v>
      </c>
      <c r="AK544" s="136"/>
      <c r="AL544" s="102"/>
      <c r="AM544" s="102"/>
      <c r="AN544" s="147" t="s">
        <v>553</v>
      </c>
    </row>
    <row r="545" customFormat="false" ht="15" hidden="false" customHeight="false" outlineLevel="0" collapsed="false">
      <c r="A545" s="115" t="s">
        <v>318</v>
      </c>
      <c r="B545" s="0" t="s">
        <v>319</v>
      </c>
      <c r="C545" s="92" t="n">
        <f aca="false">C544</f>
        <v>4</v>
      </c>
      <c r="D545" s="90" t="n">
        <f aca="false">D544</f>
        <v>3</v>
      </c>
      <c r="E545" s="92" t="str">
        <f aca="false">E497</f>
        <v>MC</v>
      </c>
      <c r="F545" s="92" t="n">
        <f aca="false">F497</f>
        <v>1</v>
      </c>
      <c r="G545" s="130" t="s">
        <v>321</v>
      </c>
      <c r="H545" s="130" t="s">
        <v>322</v>
      </c>
      <c r="I545" s="130" t="s">
        <v>322</v>
      </c>
      <c r="J545" s="131" t="n">
        <v>41862</v>
      </c>
      <c r="K545" s="108" t="s">
        <v>592</v>
      </c>
      <c r="L545" s="131" t="n">
        <v>41864</v>
      </c>
      <c r="M545" s="108" t="s">
        <v>593</v>
      </c>
      <c r="N545" s="134" t="n">
        <v>46.3</v>
      </c>
      <c r="O545" s="134" t="n">
        <v>40</v>
      </c>
      <c r="P545" s="135" t="n">
        <v>0.0756666666666667</v>
      </c>
      <c r="Q545" s="134" t="n">
        <v>479.9434175</v>
      </c>
      <c r="R545" s="134" t="n">
        <v>3952.48243457692</v>
      </c>
      <c r="S545" s="136" t="n">
        <f aca="false">R545-Q545</f>
        <v>3472.53901707692</v>
      </c>
      <c r="T545" s="137" t="n">
        <f aca="false">((S545/1000000)*(0.473-P545))*0.8/(0.08206*296)*1000000/(O545*N545)*12</f>
        <v>0.294448374953472</v>
      </c>
      <c r="U545" s="138" t="n">
        <f aca="false">IF(N545&lt;=48,T545* 48,T545* 72)</f>
        <v>14.1335219977666</v>
      </c>
      <c r="V545" s="139" t="n">
        <v>-25.7893660819005</v>
      </c>
      <c r="W545" s="150" t="n">
        <f aca="false">W497</f>
        <v>-21.3230515566104</v>
      </c>
      <c r="X545" s="141" t="s">
        <v>106</v>
      </c>
      <c r="Y545" s="142" t="n">
        <f aca="false">((V545/1000+1)*0.0112372)/((V545/1000+1)*0.0112372+1)</f>
        <v>0.0108288519643347</v>
      </c>
      <c r="Z545" s="142" t="n">
        <f aca="false">((W545/1000+1)*0.0112372)/((W545/1000+1)*0.0112372+1)</f>
        <v>0.0108779573057363</v>
      </c>
      <c r="AA545" s="142" t="str">
        <f aca="false">IF(ISNUMBER(X545),((X545/1000+1)*0.0112372)/((X545/1000+1)*0.0112372+1),"")</f>
        <v/>
      </c>
      <c r="AB545" s="143" t="str">
        <f aca="false">IF(ISNUMBER(AA545),(Y545-Z545)/(AA545-Z545),"")</f>
        <v/>
      </c>
      <c r="AC545" s="143" t="str">
        <f aca="false">IF(ISNUMBER(AB545),1-AB545,"")</f>
        <v/>
      </c>
      <c r="AD545" s="144" t="str">
        <f aca="false">IF(ISNUMBER(AB545),AB545*T545,"")</f>
        <v/>
      </c>
      <c r="AE545" s="144" t="n">
        <f aca="false">IF(ISNUMBER(AC545),AC545*T545,T545)</f>
        <v>0.294448374953472</v>
      </c>
      <c r="AF545" s="102"/>
      <c r="AG545" s="145" t="str">
        <f aca="false">IF(ISNUMBER(AD545),U545*AB545,"")</f>
        <v/>
      </c>
      <c r="AH545" s="146" t="n">
        <f aca="false">IF(ISNUMBER(AC545),AC545*U545,U545)</f>
        <v>14.1335219977666</v>
      </c>
      <c r="AI545" s="102"/>
      <c r="AJ545" s="103" t="s">
        <v>354</v>
      </c>
      <c r="AK545" s="136"/>
      <c r="AL545" s="102"/>
      <c r="AM545" s="102"/>
      <c r="AN545" s="147" t="s">
        <v>554</v>
      </c>
    </row>
    <row r="546" customFormat="false" ht="15" hidden="false" customHeight="false" outlineLevel="0" collapsed="false">
      <c r="A546" s="115" t="s">
        <v>318</v>
      </c>
      <c r="B546" s="0" t="s">
        <v>319</v>
      </c>
      <c r="C546" s="92" t="n">
        <f aca="false">C545</f>
        <v>4</v>
      </c>
      <c r="D546" s="90" t="n">
        <f aca="false">D545</f>
        <v>3</v>
      </c>
      <c r="E546" s="92" t="str">
        <f aca="false">E498</f>
        <v>MC</v>
      </c>
      <c r="F546" s="92" t="n">
        <f aca="false">F498</f>
        <v>2</v>
      </c>
      <c r="G546" s="130" t="s">
        <v>321</v>
      </c>
      <c r="H546" s="130" t="s">
        <v>322</v>
      </c>
      <c r="I546" s="130" t="s">
        <v>322</v>
      </c>
      <c r="J546" s="131" t="n">
        <v>41862</v>
      </c>
      <c r="K546" s="108" t="s">
        <v>592</v>
      </c>
      <c r="L546" s="131" t="n">
        <v>41864</v>
      </c>
      <c r="M546" s="108" t="s">
        <v>593</v>
      </c>
      <c r="N546" s="134" t="n">
        <v>46.3</v>
      </c>
      <c r="O546" s="134" t="n">
        <v>40</v>
      </c>
      <c r="P546" s="135" t="n">
        <v>0.0756666666666667</v>
      </c>
      <c r="Q546" s="134" t="n">
        <v>479.9434175</v>
      </c>
      <c r="R546" s="134" t="n">
        <v>3478.71893557692</v>
      </c>
      <c r="S546" s="136" t="n">
        <f aca="false">R546-Q546</f>
        <v>2998.77551807692</v>
      </c>
      <c r="T546" s="137" t="n">
        <f aca="false">((S546/1000000)*(0.473-P546))*0.8/(0.08206*296)*1000000/(O546*N546)*12</f>
        <v>0.25427635911526</v>
      </c>
      <c r="U546" s="138" t="n">
        <f aca="false">IF(N546&lt;=48,T546* 48,T546* 72)</f>
        <v>12.2052652375325</v>
      </c>
      <c r="V546" s="139" t="n">
        <v>-21.4807570700942</v>
      </c>
      <c r="W546" s="150" t="n">
        <f aca="false">W498</f>
        <v>-21.3230515566104</v>
      </c>
      <c r="X546" s="141" t="s">
        <v>106</v>
      </c>
      <c r="Y546" s="142" t="n">
        <f aca="false">((V546/1000+1)*0.0112372)/((V546/1000+1)*0.0112372+1)</f>
        <v>0.0108762234797447</v>
      </c>
      <c r="Z546" s="142" t="n">
        <f aca="false">((W546/1000+1)*0.0112372)/((W546/1000+1)*0.0112372+1)</f>
        <v>0.0108779573057363</v>
      </c>
      <c r="AA546" s="142" t="str">
        <f aca="false">IF(ISNUMBER(X546),((X546/1000+1)*0.0112372)/((X546/1000+1)*0.0112372+1),"")</f>
        <v/>
      </c>
      <c r="AB546" s="143" t="str">
        <f aca="false">IF(ISNUMBER(AA546),(Y546-Z546)/(AA546-Z546),"")</f>
        <v/>
      </c>
      <c r="AC546" s="143" t="str">
        <f aca="false">IF(ISNUMBER(AB546),1-AB546,"")</f>
        <v/>
      </c>
      <c r="AD546" s="144" t="str">
        <f aca="false">IF(ISNUMBER(AB546),AB546*T546,"")</f>
        <v/>
      </c>
      <c r="AE546" s="144" t="n">
        <f aca="false">IF(ISNUMBER(AC546),AC546*T546,T546)</f>
        <v>0.25427635911526</v>
      </c>
      <c r="AF546" s="102"/>
      <c r="AG546" s="145" t="str">
        <f aca="false">IF(ISNUMBER(AD546),U546*AB546,"")</f>
        <v/>
      </c>
      <c r="AH546" s="146" t="n">
        <f aca="false">IF(ISNUMBER(AC546),AC546*U546,U546)</f>
        <v>12.2052652375325</v>
      </c>
      <c r="AI546" s="102"/>
      <c r="AJ546" s="103" t="s">
        <v>356</v>
      </c>
      <c r="AK546" s="136"/>
      <c r="AL546" s="102"/>
      <c r="AM546" s="102"/>
      <c r="AN546" s="147" t="s">
        <v>555</v>
      </c>
    </row>
    <row r="547" customFormat="false" ht="15" hidden="false" customHeight="false" outlineLevel="0" collapsed="false">
      <c r="A547" s="115" t="s">
        <v>318</v>
      </c>
      <c r="B547" s="0" t="s">
        <v>319</v>
      </c>
      <c r="C547" s="92" t="n">
        <f aca="false">C546</f>
        <v>4</v>
      </c>
      <c r="D547" s="90" t="n">
        <f aca="false">D546</f>
        <v>3</v>
      </c>
      <c r="E547" s="92" t="str">
        <f aca="false">E499</f>
        <v>MC</v>
      </c>
      <c r="F547" s="92" t="n">
        <f aca="false">F499</f>
        <v>3</v>
      </c>
      <c r="G547" s="130" t="s">
        <v>321</v>
      </c>
      <c r="H547" s="130" t="s">
        <v>322</v>
      </c>
      <c r="I547" s="130" t="s">
        <v>322</v>
      </c>
      <c r="J547" s="131" t="n">
        <v>41862</v>
      </c>
      <c r="K547" s="108" t="s">
        <v>592</v>
      </c>
      <c r="L547" s="131" t="n">
        <v>41864</v>
      </c>
      <c r="M547" s="108" t="s">
        <v>593</v>
      </c>
      <c r="N547" s="134" t="n">
        <v>46.3</v>
      </c>
      <c r="O547" s="134" t="n">
        <v>40</v>
      </c>
      <c r="P547" s="135" t="n">
        <v>0.0756666666666667</v>
      </c>
      <c r="Q547" s="134" t="n">
        <v>479.9434175</v>
      </c>
      <c r="R547" s="134" t="n">
        <v>3426.28661157692</v>
      </c>
      <c r="S547" s="136" t="n">
        <f aca="false">R547-Q547</f>
        <v>2946.34319407692</v>
      </c>
      <c r="T547" s="137" t="n">
        <f aca="false">((S547/1000000)*(0.473-P547))*0.8/(0.08206*296)*1000000/(O547*N547)*12</f>
        <v>0.249830444318936</v>
      </c>
      <c r="U547" s="138" t="n">
        <f aca="false">IF(N547&lt;=48,T547* 48,T547* 72)</f>
        <v>11.991861327309</v>
      </c>
      <c r="V547" s="139" t="n">
        <v>-23.7936455968875</v>
      </c>
      <c r="W547" s="150" t="n">
        <f aca="false">W499</f>
        <v>-21.3230515566104</v>
      </c>
      <c r="X547" s="141" t="s">
        <v>106</v>
      </c>
      <c r="Y547" s="142" t="n">
        <f aca="false">((V547/1000+1)*0.0112372)/((V547/1000+1)*0.0112372+1)</f>
        <v>0.0108507947152152</v>
      </c>
      <c r="Z547" s="142" t="n">
        <f aca="false">((W547/1000+1)*0.0112372)/((W547/1000+1)*0.0112372+1)</f>
        <v>0.0108779573057363</v>
      </c>
      <c r="AA547" s="142" t="str">
        <f aca="false">IF(ISNUMBER(X547),((X547/1000+1)*0.0112372)/((X547/1000+1)*0.0112372+1),"")</f>
        <v/>
      </c>
      <c r="AB547" s="143" t="str">
        <f aca="false">IF(ISNUMBER(AA547),(Y547-Z547)/(AA547-Z547),"")</f>
        <v/>
      </c>
      <c r="AC547" s="143" t="str">
        <f aca="false">IF(ISNUMBER(AB547),1-AB547,"")</f>
        <v/>
      </c>
      <c r="AD547" s="144" t="str">
        <f aca="false">IF(ISNUMBER(AB547),AB547*T547,"")</f>
        <v/>
      </c>
      <c r="AE547" s="144" t="n">
        <f aca="false">IF(ISNUMBER(AC547),AC547*T547,T547)</f>
        <v>0.249830444318936</v>
      </c>
      <c r="AF547" s="102"/>
      <c r="AG547" s="145" t="str">
        <f aca="false">IF(ISNUMBER(AD547),U547*AB547,"")</f>
        <v/>
      </c>
      <c r="AH547" s="146" t="n">
        <f aca="false">IF(ISNUMBER(AC547),AC547*U547,U547)</f>
        <v>11.991861327309</v>
      </c>
      <c r="AI547" s="102"/>
      <c r="AJ547" s="103" t="s">
        <v>358</v>
      </c>
      <c r="AK547" s="136"/>
      <c r="AL547" s="102"/>
      <c r="AM547" s="102"/>
      <c r="AN547" s="147" t="s">
        <v>556</v>
      </c>
    </row>
    <row r="548" customFormat="false" ht="15" hidden="false" customHeight="false" outlineLevel="0" collapsed="false">
      <c r="A548" s="115" t="s">
        <v>318</v>
      </c>
      <c r="B548" s="0" t="s">
        <v>319</v>
      </c>
      <c r="C548" s="92" t="n">
        <f aca="false">C547</f>
        <v>4</v>
      </c>
      <c r="D548" s="90" t="n">
        <f aca="false">D547</f>
        <v>3</v>
      </c>
      <c r="E548" s="92" t="str">
        <f aca="false">E500</f>
        <v>MC</v>
      </c>
      <c r="F548" s="92" t="n">
        <f aca="false">F500</f>
        <v>4</v>
      </c>
      <c r="G548" s="130" t="s">
        <v>321</v>
      </c>
      <c r="H548" s="130" t="s">
        <v>322</v>
      </c>
      <c r="I548" s="130" t="s">
        <v>322</v>
      </c>
      <c r="J548" s="131" t="n">
        <v>41862</v>
      </c>
      <c r="K548" s="108" t="s">
        <v>592</v>
      </c>
      <c r="L548" s="131" t="n">
        <v>41864</v>
      </c>
      <c r="M548" s="108" t="s">
        <v>593</v>
      </c>
      <c r="N548" s="134" t="n">
        <v>46.3</v>
      </c>
      <c r="O548" s="134" t="n">
        <v>40</v>
      </c>
      <c r="P548" s="135" t="n">
        <v>0.0756666666666667</v>
      </c>
      <c r="Q548" s="134" t="n">
        <v>479.9434175</v>
      </c>
      <c r="R548" s="134" t="n">
        <v>2847.46135057692</v>
      </c>
      <c r="S548" s="136" t="n">
        <f aca="false">R548-Q548</f>
        <v>2367.51793307692</v>
      </c>
      <c r="T548" s="137" t="n">
        <f aca="false">((S548/1000000)*(0.473-P548))*0.8/(0.08206*296)*1000000/(O548*N548)*12</f>
        <v>0.200749884922678</v>
      </c>
      <c r="U548" s="138" t="n">
        <f aca="false">IF(N548&lt;=48,T548* 48,T548* 72)</f>
        <v>9.63599447628854</v>
      </c>
      <c r="V548" s="139" t="n">
        <v>-18.3730693700785</v>
      </c>
      <c r="W548" s="150" t="n">
        <f aca="false">W500</f>
        <v>-21.3230515566104</v>
      </c>
      <c r="X548" s="141" t="s">
        <v>106</v>
      </c>
      <c r="Y548" s="142" t="n">
        <f aca="false">((V548/1000+1)*0.0112372)/((V548/1000+1)*0.0112372+1)</f>
        <v>0.0109103885062038</v>
      </c>
      <c r="Z548" s="142" t="n">
        <f aca="false">((W548/1000+1)*0.0112372)/((W548/1000+1)*0.0112372+1)</f>
        <v>0.0108779573057363</v>
      </c>
      <c r="AA548" s="142" t="str">
        <f aca="false">IF(ISNUMBER(X548),((X548/1000+1)*0.0112372)/((X548/1000+1)*0.0112372+1),"")</f>
        <v/>
      </c>
      <c r="AB548" s="143" t="str">
        <f aca="false">IF(ISNUMBER(AA548),(Y548-Z548)/(AA548-Z548),"")</f>
        <v/>
      </c>
      <c r="AC548" s="143" t="str">
        <f aca="false">IF(ISNUMBER(AB548),1-AB548,"")</f>
        <v/>
      </c>
      <c r="AD548" s="144" t="str">
        <f aca="false">IF(ISNUMBER(AB548),AB548*T548,"")</f>
        <v/>
      </c>
      <c r="AE548" s="144" t="n">
        <f aca="false">IF(ISNUMBER(AC548),AC548*T548,T548)</f>
        <v>0.200749884922678</v>
      </c>
      <c r="AF548" s="102"/>
      <c r="AG548" s="145" t="str">
        <f aca="false">IF(ISNUMBER(AD548),U548*AB548,"")</f>
        <v/>
      </c>
      <c r="AH548" s="146" t="n">
        <f aca="false">IF(ISNUMBER(AC548),AC548*U548,U548)</f>
        <v>9.63599447628854</v>
      </c>
      <c r="AI548" s="102"/>
      <c r="AJ548" s="103" t="s">
        <v>360</v>
      </c>
      <c r="AK548" s="136"/>
      <c r="AL548" s="102"/>
      <c r="AM548" s="102"/>
      <c r="AN548" s="147" t="s">
        <v>557</v>
      </c>
    </row>
    <row r="549" customFormat="false" ht="15" hidden="false" customHeight="false" outlineLevel="0" collapsed="false">
      <c r="A549" s="115" t="s">
        <v>318</v>
      </c>
      <c r="B549" s="0" t="s">
        <v>319</v>
      </c>
      <c r="C549" s="92" t="n">
        <f aca="false">C548</f>
        <v>4</v>
      </c>
      <c r="D549" s="90" t="n">
        <f aca="false">D548</f>
        <v>3</v>
      </c>
      <c r="E549" s="92" t="str">
        <f aca="false">E501</f>
        <v>MC</v>
      </c>
      <c r="F549" s="92" t="n">
        <f aca="false">F501</f>
        <v>1</v>
      </c>
      <c r="G549" s="130" t="s">
        <v>333</v>
      </c>
      <c r="H549" s="130" t="s">
        <v>334</v>
      </c>
      <c r="I549" s="148" t="s">
        <v>335</v>
      </c>
      <c r="J549" s="131" t="n">
        <v>41862</v>
      </c>
      <c r="K549" s="108" t="s">
        <v>592</v>
      </c>
      <c r="L549" s="131" t="n">
        <v>41864</v>
      </c>
      <c r="M549" s="108" t="s">
        <v>593</v>
      </c>
      <c r="N549" s="134" t="n">
        <v>46.3</v>
      </c>
      <c r="O549" s="134" t="n">
        <v>40</v>
      </c>
      <c r="P549" s="135" t="n">
        <v>0.0756666666666667</v>
      </c>
      <c r="Q549" s="134" t="n">
        <v>479.9434175</v>
      </c>
      <c r="R549" s="134" t="n">
        <v>7475.89518457692</v>
      </c>
      <c r="S549" s="136" t="n">
        <f aca="false">R549-Q549</f>
        <v>6995.95176707692</v>
      </c>
      <c r="T549" s="137" t="n">
        <f aca="false">((S549/1000000)*(0.473-P549))*0.8/(0.08206*296)*1000000/(O549*N549)*12</f>
        <v>0.593210506473349</v>
      </c>
      <c r="U549" s="138" t="n">
        <f aca="false">IF(N549&lt;=48,T549* 48,T549* 72)</f>
        <v>28.4741043107208</v>
      </c>
      <c r="V549" s="139" t="n">
        <v>377.859721239935</v>
      </c>
      <c r="W549" s="150" t="n">
        <f aca="false">W501</f>
        <v>-21.3230515566104</v>
      </c>
      <c r="X549" s="141" t="n">
        <v>1159</v>
      </c>
      <c r="Y549" s="142" t="n">
        <f aca="false">((V549/1000+1)*0.0112372)/((V549/1000+1)*0.0112372+1)</f>
        <v>0.0152472083827165</v>
      </c>
      <c r="Z549" s="142" t="n">
        <f aca="false">((W549/1000+1)*0.0112372)/((W549/1000+1)*0.0112372+1)</f>
        <v>0.0108779573057363</v>
      </c>
      <c r="AA549" s="142" t="n">
        <f aca="false">IF(ISNUMBER(X549),((X549/1000+1)*0.0112372)/((X549/1000+1)*0.0112372+1),"")</f>
        <v>0.0236864549961338</v>
      </c>
      <c r="AB549" s="143" t="n">
        <f aca="false">IF(ISNUMBER(AA549),(Y549-Y545)/(AA549-Y545),"")</f>
        <v>0.343637644392537</v>
      </c>
      <c r="AC549" s="143" t="n">
        <f aca="false">IF(ISNUMBER(AB549),1-AB549,"")</f>
        <v>0.656362355607463</v>
      </c>
      <c r="AD549" s="144" t="n">
        <f aca="false">IF(ISNUMBER(AB549),AB549*T549,"")</f>
        <v>0.203849461073406</v>
      </c>
      <c r="AE549" s="144" t="n">
        <f aca="false">IF(ISNUMBER(AC549),AC549*T549,T549)</f>
        <v>0.389361045399943</v>
      </c>
      <c r="AF549" s="149" t="n">
        <f aca="false">IF(ISNUMBER(AD549),AE549-AE545,"")</f>
        <v>0.094912670446472</v>
      </c>
      <c r="AG549" s="145" t="n">
        <f aca="false">IF(ISNUMBER(AD549),U549*AB549,"")</f>
        <v>9.78477413152347</v>
      </c>
      <c r="AH549" s="146" t="n">
        <f aca="false">IF(ISNUMBER(AC549),AC549*U549,U549)</f>
        <v>18.6893301791973</v>
      </c>
      <c r="AI549" s="145" t="n">
        <f aca="false">AH549-AH545</f>
        <v>4.55580818143066</v>
      </c>
      <c r="AJ549" s="103" t="s">
        <v>362</v>
      </c>
      <c r="AK549" s="136"/>
      <c r="AL549" s="102"/>
      <c r="AM549" s="102"/>
      <c r="AN549" s="147" t="s">
        <v>558</v>
      </c>
    </row>
    <row r="550" customFormat="false" ht="15" hidden="false" customHeight="false" outlineLevel="0" collapsed="false">
      <c r="A550" s="115" t="s">
        <v>318</v>
      </c>
      <c r="B550" s="0" t="s">
        <v>319</v>
      </c>
      <c r="C550" s="92" t="n">
        <f aca="false">C549</f>
        <v>4</v>
      </c>
      <c r="D550" s="90" t="n">
        <f aca="false">D549</f>
        <v>3</v>
      </c>
      <c r="E550" s="92" t="str">
        <f aca="false">E502</f>
        <v>MC</v>
      </c>
      <c r="F550" s="92" t="n">
        <f aca="false">F502</f>
        <v>2</v>
      </c>
      <c r="G550" s="130" t="s">
        <v>333</v>
      </c>
      <c r="H550" s="130" t="s">
        <v>334</v>
      </c>
      <c r="I550" s="148" t="s">
        <v>335</v>
      </c>
      <c r="J550" s="131" t="n">
        <v>41862</v>
      </c>
      <c r="K550" s="108" t="s">
        <v>592</v>
      </c>
      <c r="L550" s="131" t="n">
        <v>41864</v>
      </c>
      <c r="M550" s="108" t="s">
        <v>593</v>
      </c>
      <c r="N550" s="134" t="n">
        <v>46.3</v>
      </c>
      <c r="O550" s="134" t="n">
        <v>40</v>
      </c>
      <c r="P550" s="135" t="n">
        <v>0.0756666666666667</v>
      </c>
      <c r="Q550" s="134" t="n">
        <v>479.9434175</v>
      </c>
      <c r="R550" s="134" t="n">
        <v>5625.58606657692</v>
      </c>
      <c r="S550" s="136" t="n">
        <f aca="false">R550-Q550</f>
        <v>5145.64264907692</v>
      </c>
      <c r="T550" s="137" t="n">
        <f aca="false">((S550/1000000)*(0.473-P550))*0.8/(0.08206*296)*1000000/(O550*N550)*12</f>
        <v>0.436316513266239</v>
      </c>
      <c r="U550" s="138" t="n">
        <f aca="false">IF(N550&lt;=48,T550* 48,T550* 72)</f>
        <v>20.9431926367795</v>
      </c>
      <c r="V550" s="139" t="n">
        <v>488.954937046036</v>
      </c>
      <c r="W550" s="150" t="n">
        <f aca="false">W502</f>
        <v>-21.3230515566104</v>
      </c>
      <c r="X550" s="141" t="n">
        <v>1159</v>
      </c>
      <c r="Y550" s="142" t="n">
        <f aca="false">((V550/1000+1)*0.0112372)/((V550/1000+1)*0.0112372+1)</f>
        <v>0.0164563420959403</v>
      </c>
      <c r="Z550" s="142" t="n">
        <f aca="false">((W550/1000+1)*0.0112372)/((W550/1000+1)*0.0112372+1)</f>
        <v>0.0108779573057363</v>
      </c>
      <c r="AA550" s="142" t="n">
        <f aca="false">IF(ISNUMBER(X550),((X550/1000+1)*0.0112372)/((X550/1000+1)*0.0112372+1),"")</f>
        <v>0.0236864549961338</v>
      </c>
      <c r="AB550" s="143" t="n">
        <f aca="false">IF(ISNUMBER(AA550),(Y550-Y546)/(AA550-Y546),"")</f>
        <v>0.435598576735839</v>
      </c>
      <c r="AC550" s="143" t="n">
        <f aca="false">IF(ISNUMBER(AB550),1-AB550,"")</f>
        <v>0.564401423264161</v>
      </c>
      <c r="AD550" s="144" t="n">
        <f aca="false">IF(ISNUMBER(AB550),AB550*T550,"")</f>
        <v>0.190058852185118</v>
      </c>
      <c r="AE550" s="144" t="n">
        <f aca="false">IF(ISNUMBER(AC550),AC550*T550,T550)</f>
        <v>0.246257661081121</v>
      </c>
      <c r="AF550" s="149" t="n">
        <f aca="false">IF(ISNUMBER(AD550),AE550-AE546,"")</f>
        <v>-0.00801869803413896</v>
      </c>
      <c r="AG550" s="145" t="n">
        <f aca="false">IF(ISNUMBER(AD550),U550*AB550,"")</f>
        <v>9.12282490488566</v>
      </c>
      <c r="AH550" s="146" t="n">
        <f aca="false">IF(ISNUMBER(AC550),AC550*U550,U550)</f>
        <v>11.8203677318938</v>
      </c>
      <c r="AI550" s="145" t="n">
        <f aca="false">AH550-AH546</f>
        <v>-0.384897505638671</v>
      </c>
      <c r="AJ550" s="103" t="s">
        <v>364</v>
      </c>
      <c r="AK550" s="136"/>
      <c r="AL550" s="102"/>
      <c r="AM550" s="102"/>
      <c r="AN550" s="147" t="s">
        <v>559</v>
      </c>
    </row>
    <row r="551" customFormat="false" ht="15" hidden="false" customHeight="false" outlineLevel="0" collapsed="false">
      <c r="A551" s="115" t="s">
        <v>318</v>
      </c>
      <c r="B551" s="0" t="s">
        <v>319</v>
      </c>
      <c r="C551" s="92" t="n">
        <f aca="false">C550</f>
        <v>4</v>
      </c>
      <c r="D551" s="90" t="n">
        <f aca="false">D550</f>
        <v>3</v>
      </c>
      <c r="E551" s="92" t="str">
        <f aca="false">E503</f>
        <v>MC</v>
      </c>
      <c r="F551" s="92" t="n">
        <f aca="false">F503</f>
        <v>3</v>
      </c>
      <c r="G551" s="130" t="s">
        <v>333</v>
      </c>
      <c r="H551" s="130" t="s">
        <v>334</v>
      </c>
      <c r="I551" s="148" t="s">
        <v>335</v>
      </c>
      <c r="J551" s="131" t="n">
        <v>41862</v>
      </c>
      <c r="K551" s="108" t="s">
        <v>592</v>
      </c>
      <c r="L551" s="131" t="n">
        <v>41864</v>
      </c>
      <c r="M551" s="108" t="s">
        <v>593</v>
      </c>
      <c r="N551" s="134" t="n">
        <v>46.3</v>
      </c>
      <c r="O551" s="134" t="n">
        <v>40</v>
      </c>
      <c r="P551" s="135" t="n">
        <v>0.0756666666666667</v>
      </c>
      <c r="Q551" s="134" t="n">
        <v>479.9434175</v>
      </c>
      <c r="R551" s="134" t="n">
        <v>5663.03772657692</v>
      </c>
      <c r="S551" s="136" t="n">
        <f aca="false">R551-Q551</f>
        <v>5183.09430907692</v>
      </c>
      <c r="T551" s="137" t="n">
        <f aca="false">((S551/1000000)*(0.473-P551))*0.8/(0.08206*296)*1000000/(O551*N551)*12</f>
        <v>0.439492166692185</v>
      </c>
      <c r="U551" s="138" t="n">
        <f aca="false">IF(N551&lt;=48,T551* 48,T551* 72)</f>
        <v>21.0956240012249</v>
      </c>
      <c r="V551" s="139" t="n">
        <v>485.390521753447</v>
      </c>
      <c r="W551" s="150" t="n">
        <f aca="false">W503</f>
        <v>-21.3230515566104</v>
      </c>
      <c r="X551" s="141" t="n">
        <v>1159</v>
      </c>
      <c r="Y551" s="142" t="n">
        <f aca="false">((V551/1000+1)*0.0112372)/((V551/1000+1)*0.0112372+1)</f>
        <v>0.0164175939610677</v>
      </c>
      <c r="Z551" s="142" t="n">
        <f aca="false">((W551/1000+1)*0.0112372)/((W551/1000+1)*0.0112372+1)</f>
        <v>0.0108779573057363</v>
      </c>
      <c r="AA551" s="142" t="n">
        <f aca="false">IF(ISNUMBER(X551),((X551/1000+1)*0.0112372)/((X551/1000+1)*0.0112372+1),"")</f>
        <v>0.0236864549961338</v>
      </c>
      <c r="AB551" s="143" t="n">
        <f aca="false">IF(ISNUMBER(AA551),(Y551-Y547)/(AA551-Y547),"")</f>
        <v>0.433697926247561</v>
      </c>
      <c r="AC551" s="143" t="n">
        <f aca="false">IF(ISNUMBER(AB551),1-AB551,"")</f>
        <v>0.566302073752439</v>
      </c>
      <c r="AD551" s="144" t="n">
        <f aca="false">IF(ISNUMBER(AB551),AB551*T551,"")</f>
        <v>0.190606841296448</v>
      </c>
      <c r="AE551" s="144" t="n">
        <f aca="false">IF(ISNUMBER(AC551),AC551*T551,T551)</f>
        <v>0.248885325395737</v>
      </c>
      <c r="AF551" s="149" t="n">
        <f aca="false">IF(ISNUMBER(AD551),AE551-AE547,"")</f>
        <v>-0.0009451189231999</v>
      </c>
      <c r="AG551" s="145" t="n">
        <f aca="false">IF(ISNUMBER(AD551),U551*AB551,"")</f>
        <v>9.14912838222951</v>
      </c>
      <c r="AH551" s="146" t="n">
        <f aca="false">IF(ISNUMBER(AC551),AC551*U551,U551)</f>
        <v>11.9464956189954</v>
      </c>
      <c r="AI551" s="145" t="n">
        <f aca="false">AH551-AH547</f>
        <v>-0.0453657083135948</v>
      </c>
      <c r="AJ551" s="103" t="s">
        <v>366</v>
      </c>
      <c r="AK551" s="136"/>
      <c r="AL551" s="102"/>
      <c r="AM551" s="102"/>
      <c r="AN551" s="147" t="s">
        <v>560</v>
      </c>
    </row>
    <row r="552" customFormat="false" ht="15" hidden="false" customHeight="false" outlineLevel="0" collapsed="false">
      <c r="A552" s="115" t="s">
        <v>318</v>
      </c>
      <c r="B552" s="0" t="s">
        <v>319</v>
      </c>
      <c r="C552" s="92" t="n">
        <f aca="false">C551</f>
        <v>4</v>
      </c>
      <c r="D552" s="90" t="n">
        <f aca="false">D551</f>
        <v>3</v>
      </c>
      <c r="E552" s="92" t="str">
        <f aca="false">E504</f>
        <v>MC</v>
      </c>
      <c r="F552" s="92" t="n">
        <f aca="false">F504</f>
        <v>4</v>
      </c>
      <c r="G552" s="130" t="s">
        <v>333</v>
      </c>
      <c r="H552" s="130" t="s">
        <v>334</v>
      </c>
      <c r="I552" s="148" t="s">
        <v>335</v>
      </c>
      <c r="J552" s="131" t="n">
        <v>41862</v>
      </c>
      <c r="K552" s="108" t="s">
        <v>592</v>
      </c>
      <c r="L552" s="131" t="n">
        <v>41864</v>
      </c>
      <c r="M552" s="108" t="s">
        <v>593</v>
      </c>
      <c r="N552" s="134" t="n">
        <v>46.3</v>
      </c>
      <c r="O552" s="134" t="n">
        <v>40</v>
      </c>
      <c r="P552" s="135" t="n">
        <v>0.0756666666666667</v>
      </c>
      <c r="Q552" s="134" t="n">
        <v>479.9434175</v>
      </c>
      <c r="R552" s="134" t="n">
        <v>4583.54290557692</v>
      </c>
      <c r="S552" s="136" t="n">
        <f aca="false">R552-Q552</f>
        <v>4103.59948807692</v>
      </c>
      <c r="T552" s="137" t="n">
        <f aca="false">((S552/1000000)*(0.473-P552))*0.8/(0.08206*296)*1000000/(O552*N552)*12</f>
        <v>0.347958135180654</v>
      </c>
      <c r="U552" s="138" t="n">
        <f aca="false">IF(N552&lt;=48,T552* 48,T552* 72)</f>
        <v>16.7019904886714</v>
      </c>
      <c r="V552" s="139" t="n">
        <v>555.707258210882</v>
      </c>
      <c r="W552" s="150" t="n">
        <f aca="false">W504</f>
        <v>-21.3230515566104</v>
      </c>
      <c r="X552" s="141" t="n">
        <v>1159</v>
      </c>
      <c r="Y552" s="142" t="n">
        <f aca="false">((V552/1000+1)*0.0112372)/((V552/1000+1)*0.0112372+1)</f>
        <v>0.017181431365057</v>
      </c>
      <c r="Z552" s="142" t="n">
        <f aca="false">((W552/1000+1)*0.0112372)/((W552/1000+1)*0.0112372+1)</f>
        <v>0.0108779573057363</v>
      </c>
      <c r="AA552" s="142" t="n">
        <f aca="false">IF(ISNUMBER(X552),((X552/1000+1)*0.0112372)/((X552/1000+1)*0.0112372+1),"")</f>
        <v>0.0236864549961338</v>
      </c>
      <c r="AB552" s="143" t="n">
        <f aca="false">IF(ISNUMBER(AA552),(Y552-Y548)/(AA552-Y548),"")</f>
        <v>0.490843004284304</v>
      </c>
      <c r="AC552" s="143" t="n">
        <f aca="false">IF(ISNUMBER(AB552),1-AB552,"")</f>
        <v>0.509156995715696</v>
      </c>
      <c r="AD552" s="144" t="n">
        <f aca="false">IF(ISNUMBER(AB552),AB552*T552,"")</f>
        <v>0.170792816437236</v>
      </c>
      <c r="AE552" s="144" t="n">
        <f aca="false">IF(ISNUMBER(AC552),AC552*T552,T552)</f>
        <v>0.177165318743418</v>
      </c>
      <c r="AF552" s="149" t="n">
        <f aca="false">IF(ISNUMBER(AD552),AE552-AE548,"")</f>
        <v>-0.0235845661792601</v>
      </c>
      <c r="AG552" s="145" t="n">
        <f aca="false">IF(ISNUMBER(AD552),U552*AB552,"")</f>
        <v>8.19805518898734</v>
      </c>
      <c r="AH552" s="146" t="n">
        <f aca="false">IF(ISNUMBER(AC552),AC552*U552,U552)</f>
        <v>8.50393529968406</v>
      </c>
      <c r="AI552" s="145" t="n">
        <f aca="false">AH552-AH548</f>
        <v>-1.13205917660448</v>
      </c>
      <c r="AJ552" s="103" t="s">
        <v>368</v>
      </c>
      <c r="AK552" s="136"/>
      <c r="AL552" s="102"/>
      <c r="AM552" s="102"/>
      <c r="AN552" s="147" t="s">
        <v>561</v>
      </c>
    </row>
    <row r="553" customFormat="false" ht="15" hidden="false" customHeight="false" outlineLevel="0" collapsed="false">
      <c r="A553" s="115" t="s">
        <v>318</v>
      </c>
      <c r="B553" s="0" t="s">
        <v>319</v>
      </c>
      <c r="C553" s="92" t="n">
        <f aca="false">C552</f>
        <v>4</v>
      </c>
      <c r="D553" s="90" t="n">
        <f aca="false">D552</f>
        <v>3</v>
      </c>
      <c r="E553" s="92" t="str">
        <f aca="false">E505</f>
        <v>MC</v>
      </c>
      <c r="F553" s="92" t="n">
        <f aca="false">F505</f>
        <v>1</v>
      </c>
      <c r="G553" s="130" t="s">
        <v>344</v>
      </c>
      <c r="H553" s="130" t="s">
        <v>334</v>
      </c>
      <c r="I553" s="130" t="n">
        <v>10</v>
      </c>
      <c r="J553" s="131" t="n">
        <v>41862</v>
      </c>
      <c r="K553" s="108" t="s">
        <v>592</v>
      </c>
      <c r="L553" s="131" t="n">
        <v>41864</v>
      </c>
      <c r="M553" s="108" t="s">
        <v>593</v>
      </c>
      <c r="N553" s="134" t="n">
        <v>46.3</v>
      </c>
      <c r="O553" s="134" t="n">
        <v>40</v>
      </c>
      <c r="P553" s="135" t="n">
        <v>0.0756666666666667</v>
      </c>
      <c r="Q553" s="134" t="n">
        <v>479.9434175</v>
      </c>
      <c r="R553" s="134" t="n">
        <v>6119.15952257692</v>
      </c>
      <c r="S553" s="136" t="n">
        <f aca="false">R553-Q553</f>
        <v>5639.21610507692</v>
      </c>
      <c r="T553" s="137" t="n">
        <f aca="false">((S553/1000000)*(0.473-P553))*0.8/(0.08206*296)*1000000/(O553*N553)*12</f>
        <v>0.478168282627122</v>
      </c>
      <c r="U553" s="138" t="n">
        <f aca="false">IF(N553&lt;=48,T553* 48,T553* 72)</f>
        <v>22.9520775661018</v>
      </c>
      <c r="V553" s="139" t="n">
        <v>398.303387176371</v>
      </c>
      <c r="W553" s="150" t="n">
        <f aca="false">W505</f>
        <v>-21.3230515566104</v>
      </c>
      <c r="X553" s="141" t="n">
        <v>1159</v>
      </c>
      <c r="Y553" s="142" t="n">
        <f aca="false">((V553/1000+1)*0.0112372)/((V553/1000+1)*0.0112372+1)</f>
        <v>0.0154699354966187</v>
      </c>
      <c r="Z553" s="142" t="n">
        <f aca="false">((W553/1000+1)*0.0112372)/((W553/1000+1)*0.0112372+1)</f>
        <v>0.0108779573057363</v>
      </c>
      <c r="AA553" s="142" t="n">
        <f aca="false">IF(ISNUMBER(X553),((X553/1000+1)*0.0112372)/((X553/1000+1)*0.0112372+1),"")</f>
        <v>0.0236864549961338</v>
      </c>
      <c r="AB553" s="143" t="n">
        <f aca="false">IF(ISNUMBER(AA553),(Y553-Y545)/(AA553-Y545),"")</f>
        <v>0.360960244363261</v>
      </c>
      <c r="AC553" s="143" t="n">
        <f aca="false">IF(ISNUMBER(AB553),1-AB553,"")</f>
        <v>0.639039755636739</v>
      </c>
      <c r="AD553" s="144" t="n">
        <f aca="false">IF(ISNUMBER(AB553),AB553*T553,"")</f>
        <v>0.172599740143847</v>
      </c>
      <c r="AE553" s="144" t="n">
        <f aca="false">IF(ISNUMBER(AC553),AC553*T553,T553)</f>
        <v>0.305568542483275</v>
      </c>
      <c r="AF553" s="149" t="n">
        <f aca="false">IF(ISNUMBER(AD553),AE553-AE545,"")</f>
        <v>0.0111201675298034</v>
      </c>
      <c r="AG553" s="145" t="n">
        <f aca="false">IF(ISNUMBER(AD553),U553*AB553,"")</f>
        <v>8.28478752690464</v>
      </c>
      <c r="AH553" s="146" t="n">
        <f aca="false">IF(ISNUMBER(AC553),AC553*U553,U553)</f>
        <v>14.6672900391972</v>
      </c>
      <c r="AI553" s="145" t="n">
        <f aca="false">AH553-AH545</f>
        <v>0.533768041430564</v>
      </c>
      <c r="AJ553" s="103" t="s">
        <v>370</v>
      </c>
      <c r="AK553" s="136"/>
      <c r="AL553" s="102"/>
      <c r="AM553" s="102"/>
      <c r="AN553" s="147" t="s">
        <v>562</v>
      </c>
    </row>
    <row r="554" customFormat="false" ht="15" hidden="false" customHeight="false" outlineLevel="0" collapsed="false">
      <c r="A554" s="115" t="s">
        <v>318</v>
      </c>
      <c r="B554" s="0" t="s">
        <v>319</v>
      </c>
      <c r="C554" s="92" t="n">
        <f aca="false">C553</f>
        <v>4</v>
      </c>
      <c r="D554" s="90" t="n">
        <f aca="false">D553</f>
        <v>3</v>
      </c>
      <c r="E554" s="92" t="str">
        <f aca="false">E506</f>
        <v>MC</v>
      </c>
      <c r="F554" s="92" t="n">
        <f aca="false">F506</f>
        <v>2</v>
      </c>
      <c r="G554" s="130" t="s">
        <v>344</v>
      </c>
      <c r="H554" s="130" t="s">
        <v>334</v>
      </c>
      <c r="I554" s="130" t="n">
        <v>10</v>
      </c>
      <c r="J554" s="131" t="n">
        <v>41862</v>
      </c>
      <c r="K554" s="108" t="s">
        <v>592</v>
      </c>
      <c r="L554" s="131" t="n">
        <v>41864</v>
      </c>
      <c r="M554" s="108" t="s">
        <v>593</v>
      </c>
      <c r="N554" s="134" t="n">
        <v>46.3</v>
      </c>
      <c r="O554" s="134" t="n">
        <v>40</v>
      </c>
      <c r="P554" s="135" t="n">
        <v>0.0756666666666667</v>
      </c>
      <c r="Q554" s="134" t="n">
        <v>479.9434175</v>
      </c>
      <c r="R554" s="134" t="n">
        <v>5436.35662657692</v>
      </c>
      <c r="S554" s="136" t="n">
        <f aca="false">R554-Q554</f>
        <v>4956.41320907692</v>
      </c>
      <c r="T554" s="137" t="n">
        <f aca="false">((S554/1000000)*(0.473-P554))*0.8/(0.08206*296)*1000000/(O554*N554)*12</f>
        <v>0.420271106482514</v>
      </c>
      <c r="U554" s="138" t="n">
        <f aca="false">IF(N554&lt;=48,T554* 48,T554* 72)</f>
        <v>20.1730131111607</v>
      </c>
      <c r="V554" s="139" t="n">
        <v>526.516719157273</v>
      </c>
      <c r="W554" s="150" t="n">
        <f aca="false">W506</f>
        <v>-21.3230515566104</v>
      </c>
      <c r="X554" s="141" t="n">
        <v>1159</v>
      </c>
      <c r="Y554" s="142" t="n">
        <f aca="false">((V554/1000+1)*0.0112372)/((V554/1000+1)*0.0112372+1)</f>
        <v>0.0168644841325335</v>
      </c>
      <c r="Z554" s="142" t="n">
        <f aca="false">((W554/1000+1)*0.0112372)/((W554/1000+1)*0.0112372+1)</f>
        <v>0.0108779573057363</v>
      </c>
      <c r="AA554" s="142" t="n">
        <f aca="false">IF(ISNUMBER(X554),((X554/1000+1)*0.0112372)/((X554/1000+1)*0.0112372+1),"")</f>
        <v>0.0236864549961338</v>
      </c>
      <c r="AB554" s="143" t="n">
        <f aca="false">IF(ISNUMBER(AA554),(Y554-Y546)/(AA554-Y546),"")</f>
        <v>0.467459205957954</v>
      </c>
      <c r="AC554" s="143" t="n">
        <f aca="false">IF(ISNUMBER(AB554),1-AB554,"")</f>
        <v>0.532540794042046</v>
      </c>
      <c r="AD554" s="144" t="n">
        <f aca="false">IF(ISNUMBER(AB554),AB554*T554,"")</f>
        <v>0.196459597723387</v>
      </c>
      <c r="AE554" s="144" t="n">
        <f aca="false">IF(ISNUMBER(AC554),AC554*T554,T554)</f>
        <v>0.223811508759127</v>
      </c>
      <c r="AF554" s="149" t="n">
        <f aca="false">IF(ISNUMBER(AD554),AE554-AE546,"")</f>
        <v>-0.0304648503561329</v>
      </c>
      <c r="AG554" s="145" t="n">
        <f aca="false">IF(ISNUMBER(AD554),U554*AB554,"")</f>
        <v>9.43006069072257</v>
      </c>
      <c r="AH554" s="146" t="n">
        <f aca="false">IF(ISNUMBER(AC554),AC554*U554,U554)</f>
        <v>10.7429524204381</v>
      </c>
      <c r="AI554" s="145" t="n">
        <f aca="false">AH554-AH546</f>
        <v>-1.46231281709438</v>
      </c>
      <c r="AJ554" s="103" t="s">
        <v>372</v>
      </c>
      <c r="AK554" s="136"/>
      <c r="AL554" s="102"/>
      <c r="AM554" s="102"/>
      <c r="AN554" s="147" t="s">
        <v>563</v>
      </c>
    </row>
    <row r="555" customFormat="false" ht="15" hidden="false" customHeight="false" outlineLevel="0" collapsed="false">
      <c r="A555" s="115" t="s">
        <v>318</v>
      </c>
      <c r="B555" s="0" t="s">
        <v>319</v>
      </c>
      <c r="C555" s="92" t="n">
        <f aca="false">C554</f>
        <v>4</v>
      </c>
      <c r="D555" s="90" t="n">
        <f aca="false">D554</f>
        <v>3</v>
      </c>
      <c r="E555" s="92" t="str">
        <f aca="false">E507</f>
        <v>MC</v>
      </c>
      <c r="F555" s="92" t="n">
        <f aca="false">F507</f>
        <v>3</v>
      </c>
      <c r="G555" s="130" t="s">
        <v>344</v>
      </c>
      <c r="H555" s="130" t="s">
        <v>334</v>
      </c>
      <c r="I555" s="130" t="n">
        <v>10</v>
      </c>
      <c r="J555" s="131" t="n">
        <v>41862</v>
      </c>
      <c r="K555" s="108" t="s">
        <v>592</v>
      </c>
      <c r="L555" s="131" t="n">
        <v>41864</v>
      </c>
      <c r="M555" s="108" t="s">
        <v>593</v>
      </c>
      <c r="N555" s="134" t="n">
        <v>46.3</v>
      </c>
      <c r="O555" s="134" t="n">
        <v>40</v>
      </c>
      <c r="P555" s="135" t="n">
        <v>0.0756666666666667</v>
      </c>
      <c r="Q555" s="134" t="n">
        <v>479.9434175</v>
      </c>
      <c r="R555" s="134" t="n">
        <v>5312.47047757692</v>
      </c>
      <c r="S555" s="136" t="n">
        <f aca="false">R555-Q555</f>
        <v>4832.52706007692</v>
      </c>
      <c r="T555" s="137" t="n">
        <f aca="false">((S555/1000000)*(0.473-P555))*0.8/(0.08206*296)*1000000/(O555*N555)*12</f>
        <v>0.409766379228794</v>
      </c>
      <c r="U555" s="138" t="n">
        <f aca="false">IF(N555&lt;=48,T555* 48,T555* 72)</f>
        <v>19.6687862029821</v>
      </c>
      <c r="V555" s="139" t="n">
        <v>539.384520398801</v>
      </c>
      <c r="W555" s="150" t="n">
        <f aca="false">W507</f>
        <v>-21.3230515566104</v>
      </c>
      <c r="X555" s="141" t="n">
        <v>1159</v>
      </c>
      <c r="Y555" s="142" t="n">
        <f aca="false">((V555/1000+1)*0.0112372)/((V555/1000+1)*0.0112372+1)</f>
        <v>0.0170042263049762</v>
      </c>
      <c r="Z555" s="142" t="n">
        <f aca="false">((W555/1000+1)*0.0112372)/((W555/1000+1)*0.0112372+1)</f>
        <v>0.0108779573057363</v>
      </c>
      <c r="AA555" s="142" t="n">
        <f aca="false">IF(ISNUMBER(X555),((X555/1000+1)*0.0112372)/((X555/1000+1)*0.0112372+1),"")</f>
        <v>0.0236864549961338</v>
      </c>
      <c r="AB555" s="143" t="n">
        <f aca="false">IF(ISNUMBER(AA555),(Y555-Y547)/(AA555-Y547),"")</f>
        <v>0.479401250507442</v>
      </c>
      <c r="AC555" s="143" t="n">
        <f aca="false">IF(ISNUMBER(AB555),1-AB555,"")</f>
        <v>0.520598749492558</v>
      </c>
      <c r="AD555" s="144" t="n">
        <f aca="false">IF(ISNUMBER(AB555),AB555*T555,"")</f>
        <v>0.196442514618191</v>
      </c>
      <c r="AE555" s="144" t="n">
        <f aca="false">IF(ISNUMBER(AC555),AC555*T555,T555)</f>
        <v>0.213323864610604</v>
      </c>
      <c r="AF555" s="149" t="n">
        <f aca="false">IF(ISNUMBER(AD555),AE555-AE547,"")</f>
        <v>-0.0365065797083327</v>
      </c>
      <c r="AG555" s="145" t="n">
        <f aca="false">IF(ISNUMBER(AD555),U555*AB555,"")</f>
        <v>9.42924070167315</v>
      </c>
      <c r="AH555" s="146" t="n">
        <f aca="false">IF(ISNUMBER(AC555),AC555*U555,U555)</f>
        <v>10.239545501309</v>
      </c>
      <c r="AI555" s="145" t="n">
        <f aca="false">AH555-AH547</f>
        <v>-1.75231582599997</v>
      </c>
      <c r="AJ555" s="103" t="s">
        <v>374</v>
      </c>
      <c r="AK555" s="136"/>
      <c r="AL555" s="102"/>
      <c r="AM555" s="102"/>
      <c r="AN555" s="147" t="s">
        <v>564</v>
      </c>
    </row>
    <row r="556" customFormat="false" ht="15" hidden="false" customHeight="false" outlineLevel="0" collapsed="false">
      <c r="A556" s="115" t="s">
        <v>318</v>
      </c>
      <c r="B556" s="0" t="s">
        <v>319</v>
      </c>
      <c r="C556" s="92" t="n">
        <f aca="false">C555</f>
        <v>4</v>
      </c>
      <c r="D556" s="90" t="n">
        <f aca="false">D555</f>
        <v>3</v>
      </c>
      <c r="E556" s="92" t="str">
        <f aca="false">E508</f>
        <v>MC</v>
      </c>
      <c r="F556" s="92" t="n">
        <f aca="false">F508</f>
        <v>4</v>
      </c>
      <c r="G556" s="130" t="s">
        <v>344</v>
      </c>
      <c r="H556" s="130" t="s">
        <v>334</v>
      </c>
      <c r="I556" s="130" t="n">
        <v>10</v>
      </c>
      <c r="J556" s="131" t="n">
        <v>41862</v>
      </c>
      <c r="K556" s="108" t="s">
        <v>592</v>
      </c>
      <c r="L556" s="131" t="n">
        <v>41864</v>
      </c>
      <c r="M556" s="108" t="s">
        <v>593</v>
      </c>
      <c r="N556" s="134" t="n">
        <v>46.3</v>
      </c>
      <c r="O556" s="134" t="n">
        <v>40</v>
      </c>
      <c r="P556" s="135" t="n">
        <v>0.0756666666666667</v>
      </c>
      <c r="Q556" s="134" t="n">
        <v>479.9434175</v>
      </c>
      <c r="R556" s="134" t="n">
        <v>4844.62039857692</v>
      </c>
      <c r="S556" s="136" t="n">
        <f aca="false">R556-Q556</f>
        <v>4364.67698107692</v>
      </c>
      <c r="T556" s="137" t="n">
        <f aca="false">((S556/1000000)*(0.473-P556))*0.8/(0.08206*296)*1000000/(O556*N556)*12</f>
        <v>0.370095782352575</v>
      </c>
      <c r="U556" s="138" t="n">
        <f aca="false">IF(N556&lt;=48,T556* 48,T556* 72)</f>
        <v>17.7645975529236</v>
      </c>
      <c r="V556" s="139" t="n">
        <v>608.588758813734</v>
      </c>
      <c r="W556" s="150" t="n">
        <f aca="false">W508</f>
        <v>-21.3230515566104</v>
      </c>
      <c r="X556" s="141" t="n">
        <v>1159</v>
      </c>
      <c r="Y556" s="142" t="n">
        <f aca="false">((V556/1000+1)*0.0112372)/((V556/1000+1)*0.0112372+1)</f>
        <v>0.017755091961662</v>
      </c>
      <c r="Z556" s="142" t="n">
        <f aca="false">((W556/1000+1)*0.0112372)/((W556/1000+1)*0.0112372+1)</f>
        <v>0.0108779573057363</v>
      </c>
      <c r="AA556" s="142" t="n">
        <f aca="false">IF(ISNUMBER(X556),((X556/1000+1)*0.0112372)/((X556/1000+1)*0.0112372+1),"")</f>
        <v>0.0236864549961338</v>
      </c>
      <c r="AB556" s="143" t="n">
        <f aca="false">IF(ISNUMBER(AA556),(Y556-Y548)/(AA556-Y548),"")</f>
        <v>0.535744194886052</v>
      </c>
      <c r="AC556" s="143" t="n">
        <f aca="false">IF(ISNUMBER(AB556),1-AB556,"")</f>
        <v>0.464255805113948</v>
      </c>
      <c r="AD556" s="144" t="n">
        <f aca="false">IF(ISNUMBER(AB556),AB556*T556,"")</f>
        <v>0.198276666947204</v>
      </c>
      <c r="AE556" s="144" t="n">
        <f aca="false">IF(ISNUMBER(AC556),AC556*T556,T556)</f>
        <v>0.171819115405371</v>
      </c>
      <c r="AF556" s="149" t="n">
        <f aca="false">IF(ISNUMBER(AD556),AE556-AE548,"")</f>
        <v>-0.0289307695173071</v>
      </c>
      <c r="AG556" s="145" t="n">
        <f aca="false">IF(ISNUMBER(AD556),U556*AB556,"")</f>
        <v>9.51728001346578</v>
      </c>
      <c r="AH556" s="146" t="n">
        <f aca="false">IF(ISNUMBER(AC556),AC556*U556,U556)</f>
        <v>8.2473175394578</v>
      </c>
      <c r="AI556" s="145" t="n">
        <f aca="false">AH556-AH548</f>
        <v>-1.38867693683074</v>
      </c>
      <c r="AJ556" s="103" t="s">
        <v>376</v>
      </c>
      <c r="AK556" s="136"/>
      <c r="AL556" s="102"/>
      <c r="AM556" s="102"/>
      <c r="AN556" s="147" t="s">
        <v>565</v>
      </c>
    </row>
    <row r="557" customFormat="false" ht="15" hidden="false" customHeight="false" outlineLevel="0" collapsed="false">
      <c r="A557" s="115" t="s">
        <v>318</v>
      </c>
      <c r="B557" s="0" t="s">
        <v>319</v>
      </c>
      <c r="C557" s="92" t="n">
        <f aca="false">C556</f>
        <v>4</v>
      </c>
      <c r="D557" s="90" t="n">
        <f aca="false">D556</f>
        <v>3</v>
      </c>
      <c r="E557" s="92" t="str">
        <f aca="false">E509</f>
        <v>PJ</v>
      </c>
      <c r="F557" s="92" t="n">
        <f aca="false">F509</f>
        <v>1</v>
      </c>
      <c r="G557" s="130" t="s">
        <v>321</v>
      </c>
      <c r="H557" s="130" t="s">
        <v>322</v>
      </c>
      <c r="I557" s="130" t="s">
        <v>322</v>
      </c>
      <c r="J557" s="131" t="n">
        <v>41862</v>
      </c>
      <c r="K557" s="108" t="s">
        <v>592</v>
      </c>
      <c r="L557" s="131" t="n">
        <v>41864</v>
      </c>
      <c r="M557" s="108" t="s">
        <v>593</v>
      </c>
      <c r="N557" s="134" t="n">
        <v>46.3</v>
      </c>
      <c r="O557" s="134" t="n">
        <v>40</v>
      </c>
      <c r="P557" s="135" t="n">
        <v>0.04875</v>
      </c>
      <c r="Q557" s="134" t="n">
        <v>479.9434175</v>
      </c>
      <c r="R557" s="134" t="n">
        <v>2380.81327846154</v>
      </c>
      <c r="S557" s="136" t="n">
        <f aca="false">R557-Q557</f>
        <v>1900.86986096154</v>
      </c>
      <c r="T557" s="137" t="n">
        <f aca="false">((S557/1000000)*(0.473-P557))*0.8/(0.08206*296)*1000000/(O557*N557)*12</f>
        <v>0.172100155536042</v>
      </c>
      <c r="U557" s="138" t="n">
        <f aca="false">IF(N557&lt;=48,T557* 48,T557* 72)</f>
        <v>8.26080746573001</v>
      </c>
      <c r="V557" s="139" t="n">
        <v>-20.1250161250819</v>
      </c>
      <c r="W557" s="150" t="n">
        <f aca="false">W509</f>
        <v>-18.8575504316435</v>
      </c>
      <c r="X557" s="141" t="s">
        <v>106</v>
      </c>
      <c r="Y557" s="142" t="n">
        <f aca="false">((V557/1000+1)*0.0112372)/((V557/1000+1)*0.0112372+1)</f>
        <v>0.0108911283967368</v>
      </c>
      <c r="Z557" s="142" t="n">
        <f aca="false">((W557/1000+1)*0.0112372)/((W557/1000+1)*0.0112372+1)</f>
        <v>0.0109050624157837</v>
      </c>
      <c r="AA557" s="142" t="str">
        <f aca="false">IF(ISNUMBER(X557),((X557/1000+1)*0.0112372)/((X557/1000+1)*0.0112372+1),"")</f>
        <v/>
      </c>
      <c r="AB557" s="143" t="str">
        <f aca="false">IF(ISNUMBER(AA557),(Y557-Z557)/(AA557-Z557),"")</f>
        <v/>
      </c>
      <c r="AC557" s="143" t="str">
        <f aca="false">IF(ISNUMBER(AB557),1-AB557,"")</f>
        <v/>
      </c>
      <c r="AD557" s="144" t="str">
        <f aca="false">IF(ISNUMBER(AB557),AB557*T557,"")</f>
        <v/>
      </c>
      <c r="AE557" s="144" t="n">
        <f aca="false">IF(ISNUMBER(AC557),AC557*T557,T557)</f>
        <v>0.172100155536042</v>
      </c>
      <c r="AF557" s="102"/>
      <c r="AG557" s="145" t="str">
        <f aca="false">IF(ISNUMBER(AD557),U557*AB557,"")</f>
        <v/>
      </c>
      <c r="AH557" s="146" t="n">
        <f aca="false">IF(ISNUMBER(AC557),AC557*U557,U557)</f>
        <v>8.26080746573001</v>
      </c>
      <c r="AI557" s="102"/>
      <c r="AJ557" s="103" t="s">
        <v>379</v>
      </c>
      <c r="AK557" s="136"/>
      <c r="AL557" s="102"/>
      <c r="AM557" s="102"/>
      <c r="AN557" s="147" t="s">
        <v>566</v>
      </c>
    </row>
    <row r="558" customFormat="false" ht="15" hidden="false" customHeight="false" outlineLevel="0" collapsed="false">
      <c r="A558" s="115" t="s">
        <v>318</v>
      </c>
      <c r="B558" s="0" t="s">
        <v>319</v>
      </c>
      <c r="C558" s="92" t="n">
        <f aca="false">C557</f>
        <v>4</v>
      </c>
      <c r="D558" s="90" t="n">
        <f aca="false">D557</f>
        <v>3</v>
      </c>
      <c r="E558" s="92" t="str">
        <f aca="false">E510</f>
        <v>PJ</v>
      </c>
      <c r="F558" s="92" t="n">
        <f aca="false">F510</f>
        <v>2</v>
      </c>
      <c r="G558" s="130" t="s">
        <v>321</v>
      </c>
      <c r="H558" s="130" t="s">
        <v>322</v>
      </c>
      <c r="I558" s="130" t="s">
        <v>322</v>
      </c>
      <c r="J558" s="131" t="n">
        <v>41862</v>
      </c>
      <c r="K558" s="108" t="s">
        <v>592</v>
      </c>
      <c r="L558" s="131" t="n">
        <v>41864</v>
      </c>
      <c r="M558" s="108" t="s">
        <v>593</v>
      </c>
      <c r="N558" s="134" t="n">
        <v>46.3</v>
      </c>
      <c r="O558" s="134" t="n">
        <v>40</v>
      </c>
      <c r="P558" s="135" t="n">
        <v>0.04875</v>
      </c>
      <c r="Q558" s="134" t="n">
        <v>479.9434175</v>
      </c>
      <c r="R558" s="134" t="n">
        <v>2529.55103846154</v>
      </c>
      <c r="S558" s="136" t="n">
        <f aca="false">R558-Q558</f>
        <v>2049.60762096154</v>
      </c>
      <c r="T558" s="137" t="n">
        <f aca="false">((S558/1000000)*(0.473-P558))*0.8/(0.08206*296)*1000000/(O558*N558)*12</f>
        <v>0.185566512258187</v>
      </c>
      <c r="U558" s="138" t="n">
        <f aca="false">IF(N558&lt;=48,T558* 48,T558* 72)</f>
        <v>8.90719258839298</v>
      </c>
      <c r="V558" s="139" t="n">
        <v>-17.9874735079791</v>
      </c>
      <c r="W558" s="150" t="n">
        <f aca="false">W510</f>
        <v>-18.8575504316435</v>
      </c>
      <c r="X558" s="141" t="s">
        <v>106</v>
      </c>
      <c r="Y558" s="142" t="n">
        <f aca="false">((V558/1000+1)*0.0112372)/((V558/1000+1)*0.0112372+1)</f>
        <v>0.0109146274718302</v>
      </c>
      <c r="Z558" s="142" t="n">
        <f aca="false">((W558/1000+1)*0.0112372)/((W558/1000+1)*0.0112372+1)</f>
        <v>0.0109050624157837</v>
      </c>
      <c r="AA558" s="142" t="str">
        <f aca="false">IF(ISNUMBER(X558),((X558/1000+1)*0.0112372)/((X558/1000+1)*0.0112372+1),"")</f>
        <v/>
      </c>
      <c r="AB558" s="143" t="str">
        <f aca="false">IF(ISNUMBER(AA558),(Y558-Z558)/(AA558-Z558),"")</f>
        <v/>
      </c>
      <c r="AC558" s="143" t="str">
        <f aca="false">IF(ISNUMBER(AB558),1-AB558,"")</f>
        <v/>
      </c>
      <c r="AD558" s="144" t="str">
        <f aca="false">IF(ISNUMBER(AB558),AB558*T558,"")</f>
        <v/>
      </c>
      <c r="AE558" s="144" t="n">
        <f aca="false">IF(ISNUMBER(AC558),AC558*T558,T558)</f>
        <v>0.185566512258187</v>
      </c>
      <c r="AF558" s="102"/>
      <c r="AG558" s="145" t="str">
        <f aca="false">IF(ISNUMBER(AD558),U558*AB558,"")</f>
        <v/>
      </c>
      <c r="AH558" s="146" t="n">
        <f aca="false">IF(ISNUMBER(AC558),AC558*U558,U558)</f>
        <v>8.90719258839298</v>
      </c>
      <c r="AI558" s="102"/>
      <c r="AJ558" s="103" t="s">
        <v>381</v>
      </c>
      <c r="AK558" s="136"/>
      <c r="AL558" s="102"/>
      <c r="AM558" s="102"/>
      <c r="AN558" s="147" t="s">
        <v>567</v>
      </c>
    </row>
    <row r="559" customFormat="false" ht="15" hidden="false" customHeight="false" outlineLevel="0" collapsed="false">
      <c r="A559" s="115" t="s">
        <v>318</v>
      </c>
      <c r="B559" s="0" t="s">
        <v>319</v>
      </c>
      <c r="C559" s="92" t="n">
        <f aca="false">C558</f>
        <v>4</v>
      </c>
      <c r="D559" s="90" t="n">
        <f aca="false">D558</f>
        <v>3</v>
      </c>
      <c r="E559" s="92" t="str">
        <f aca="false">E511</f>
        <v>PJ</v>
      </c>
      <c r="F559" s="92" t="n">
        <f aca="false">F511</f>
        <v>3</v>
      </c>
      <c r="G559" s="130" t="s">
        <v>321</v>
      </c>
      <c r="H559" s="130" t="s">
        <v>322</v>
      </c>
      <c r="I559" s="130" t="s">
        <v>322</v>
      </c>
      <c r="J559" s="131" t="n">
        <v>41862</v>
      </c>
      <c r="K559" s="108" t="s">
        <v>592</v>
      </c>
      <c r="L559" s="131" t="n">
        <v>41864</v>
      </c>
      <c r="M559" s="108" t="s">
        <v>593</v>
      </c>
      <c r="N559" s="134" t="n">
        <v>46.3</v>
      </c>
      <c r="O559" s="134" t="n">
        <v>40</v>
      </c>
      <c r="P559" s="135" t="n">
        <v>0.04875</v>
      </c>
      <c r="Q559" s="134" t="n">
        <v>479.9434175</v>
      </c>
      <c r="R559" s="134" t="n">
        <v>2329.95063846154</v>
      </c>
      <c r="S559" s="136" t="n">
        <f aca="false">R559-Q559</f>
        <v>1850.00722096154</v>
      </c>
      <c r="T559" s="137" t="n">
        <f aca="false">((S559/1000000)*(0.473-P559))*0.8/(0.08206*296)*1000000/(O559*N559)*12</f>
        <v>0.167495175240049</v>
      </c>
      <c r="U559" s="138" t="n">
        <f aca="false">IF(N559&lt;=48,T559* 48,T559* 72)</f>
        <v>8.03976841152237</v>
      </c>
      <c r="V559" s="139" t="n">
        <v>-8.87733387949464</v>
      </c>
      <c r="W559" s="150" t="n">
        <f aca="false">W511</f>
        <v>-18.8575504316435</v>
      </c>
      <c r="X559" s="141" t="s">
        <v>106</v>
      </c>
      <c r="Y559" s="142" t="n">
        <f aca="false">((V559/1000+1)*0.0112372)/((V559/1000+1)*0.0112372+1)</f>
        <v>0.0110147672741846</v>
      </c>
      <c r="Z559" s="142" t="n">
        <f aca="false">((W559/1000+1)*0.0112372)/((W559/1000+1)*0.0112372+1)</f>
        <v>0.0109050624157837</v>
      </c>
      <c r="AA559" s="142" t="str">
        <f aca="false">IF(ISNUMBER(X559),((X559/1000+1)*0.0112372)/((X559/1000+1)*0.0112372+1),"")</f>
        <v/>
      </c>
      <c r="AB559" s="143" t="str">
        <f aca="false">IF(ISNUMBER(AA559),(Y559-Z559)/(AA559-Z559),"")</f>
        <v/>
      </c>
      <c r="AC559" s="143" t="str">
        <f aca="false">IF(ISNUMBER(AB559),1-AB559,"")</f>
        <v/>
      </c>
      <c r="AD559" s="144" t="str">
        <f aca="false">IF(ISNUMBER(AB559),AB559*T559,"")</f>
        <v/>
      </c>
      <c r="AE559" s="144" t="n">
        <f aca="false">IF(ISNUMBER(AC559),AC559*T559,T559)</f>
        <v>0.167495175240049</v>
      </c>
      <c r="AF559" s="102"/>
      <c r="AG559" s="145" t="str">
        <f aca="false">IF(ISNUMBER(AD559),U559*AB559,"")</f>
        <v/>
      </c>
      <c r="AH559" s="146" t="n">
        <f aca="false">IF(ISNUMBER(AC559),AC559*U559,U559)</f>
        <v>8.03976841152237</v>
      </c>
      <c r="AI559" s="102"/>
      <c r="AJ559" s="103" t="s">
        <v>383</v>
      </c>
      <c r="AK559" s="136"/>
      <c r="AL559" s="102"/>
      <c r="AM559" s="102"/>
      <c r="AN559" s="147" t="s">
        <v>568</v>
      </c>
    </row>
    <row r="560" customFormat="false" ht="15" hidden="false" customHeight="false" outlineLevel="0" collapsed="false">
      <c r="A560" s="115" t="s">
        <v>318</v>
      </c>
      <c r="B560" s="0" t="s">
        <v>319</v>
      </c>
      <c r="C560" s="92" t="n">
        <f aca="false">C559</f>
        <v>4</v>
      </c>
      <c r="D560" s="90" t="n">
        <f aca="false">D559</f>
        <v>3</v>
      </c>
      <c r="E560" s="92" t="str">
        <f aca="false">E512</f>
        <v>PJ</v>
      </c>
      <c r="F560" s="92" t="n">
        <f aca="false">F512</f>
        <v>4</v>
      </c>
      <c r="G560" s="130" t="s">
        <v>321</v>
      </c>
      <c r="H560" s="130" t="s">
        <v>322</v>
      </c>
      <c r="I560" s="130" t="s">
        <v>322</v>
      </c>
      <c r="J560" s="131" t="n">
        <v>41862</v>
      </c>
      <c r="K560" s="108" t="s">
        <v>592</v>
      </c>
      <c r="L560" s="131" t="n">
        <v>41864</v>
      </c>
      <c r="M560" s="108" t="s">
        <v>593</v>
      </c>
      <c r="N560" s="134" t="n">
        <v>46.3</v>
      </c>
      <c r="O560" s="134" t="n">
        <v>40</v>
      </c>
      <c r="P560" s="135" t="n">
        <v>0.04875</v>
      </c>
      <c r="Q560" s="134" t="n">
        <v>479.9434175</v>
      </c>
      <c r="R560" s="134" t="n">
        <v>2070.57143846154</v>
      </c>
      <c r="S560" s="136" t="n">
        <f aca="false">R560-Q560</f>
        <v>1590.62802096154</v>
      </c>
      <c r="T560" s="137" t="n">
        <f aca="false">((S560/1000000)*(0.473-P560))*0.8/(0.08206*296)*1000000/(O560*N560)*12</f>
        <v>0.144011610383992</v>
      </c>
      <c r="U560" s="138" t="n">
        <f aca="false">IF(N560&lt;=48,T560* 48,T560* 72)</f>
        <v>6.91255729843164</v>
      </c>
      <c r="V560" s="139" t="n">
        <v>-7.12977973455505</v>
      </c>
      <c r="W560" s="150" t="n">
        <f aca="false">W512</f>
        <v>-18.8575504316435</v>
      </c>
      <c r="X560" s="141" t="s">
        <v>106</v>
      </c>
      <c r="Y560" s="142" t="n">
        <f aca="false">((V560/1000+1)*0.0112372)/((V560/1000+1)*0.0112372+1)</f>
        <v>0.0110339742916045</v>
      </c>
      <c r="Z560" s="142" t="n">
        <f aca="false">((W560/1000+1)*0.0112372)/((W560/1000+1)*0.0112372+1)</f>
        <v>0.0109050624157837</v>
      </c>
      <c r="AA560" s="142" t="str">
        <f aca="false">IF(ISNUMBER(X560),((X560/1000+1)*0.0112372)/((X560/1000+1)*0.0112372+1),"")</f>
        <v/>
      </c>
      <c r="AB560" s="143" t="str">
        <f aca="false">IF(ISNUMBER(AA560),(Y560-Z560)/(AA560-Z560),"")</f>
        <v/>
      </c>
      <c r="AC560" s="143" t="str">
        <f aca="false">IF(ISNUMBER(AB560),1-AB560,"")</f>
        <v/>
      </c>
      <c r="AD560" s="144" t="str">
        <f aca="false">IF(ISNUMBER(AB560),AB560*T560,"")</f>
        <v/>
      </c>
      <c r="AE560" s="144" t="n">
        <f aca="false">IF(ISNUMBER(AC560),AC560*T560,T560)</f>
        <v>0.144011610383992</v>
      </c>
      <c r="AF560" s="102"/>
      <c r="AG560" s="145" t="str">
        <f aca="false">IF(ISNUMBER(AD560),U560*AB560,"")</f>
        <v/>
      </c>
      <c r="AH560" s="146" t="n">
        <f aca="false">IF(ISNUMBER(AC560),AC560*U560,U560)</f>
        <v>6.91255729843164</v>
      </c>
      <c r="AI560" s="102"/>
      <c r="AJ560" s="103" t="s">
        <v>385</v>
      </c>
      <c r="AK560" s="136"/>
      <c r="AL560" s="102"/>
      <c r="AM560" s="102"/>
      <c r="AN560" s="147" t="s">
        <v>569</v>
      </c>
    </row>
    <row r="561" customFormat="false" ht="15" hidden="false" customHeight="false" outlineLevel="0" collapsed="false">
      <c r="A561" s="115" t="s">
        <v>318</v>
      </c>
      <c r="B561" s="0" t="s">
        <v>319</v>
      </c>
      <c r="C561" s="92" t="n">
        <f aca="false">C560</f>
        <v>4</v>
      </c>
      <c r="D561" s="90" t="n">
        <f aca="false">D560</f>
        <v>3</v>
      </c>
      <c r="E561" s="92" t="str">
        <f aca="false">E513</f>
        <v>PJ</v>
      </c>
      <c r="F561" s="92" t="n">
        <f aca="false">F513</f>
        <v>1</v>
      </c>
      <c r="G561" s="130" t="s">
        <v>333</v>
      </c>
      <c r="H561" s="130" t="s">
        <v>334</v>
      </c>
      <c r="I561" s="148" t="s">
        <v>335</v>
      </c>
      <c r="J561" s="131" t="n">
        <v>41862</v>
      </c>
      <c r="K561" s="108" t="s">
        <v>592</v>
      </c>
      <c r="L561" s="131" t="n">
        <v>41864</v>
      </c>
      <c r="M561" s="108" t="s">
        <v>593</v>
      </c>
      <c r="N561" s="134" t="n">
        <v>46.3</v>
      </c>
      <c r="O561" s="134" t="n">
        <v>40</v>
      </c>
      <c r="P561" s="135" t="n">
        <v>0.04875</v>
      </c>
      <c r="Q561" s="134" t="n">
        <v>479.9434175</v>
      </c>
      <c r="R561" s="134" t="n">
        <v>6006.50863423077</v>
      </c>
      <c r="S561" s="136" t="n">
        <f aca="false">R561-Q561</f>
        <v>5526.56521673077</v>
      </c>
      <c r="T561" s="137" t="n">
        <f aca="false">((S561/1000000)*(0.473-P561))*0.8/(0.08206*296)*1000000/(O561*N561)*12</f>
        <v>0.500361835869357</v>
      </c>
      <c r="U561" s="138" t="n">
        <f aca="false">IF(N561&lt;=48,T561* 48,T561* 72)</f>
        <v>24.0173681217291</v>
      </c>
      <c r="V561" s="139" t="n">
        <v>763.319272893661</v>
      </c>
      <c r="W561" s="150" t="n">
        <f aca="false">W513</f>
        <v>-18.8575504316435</v>
      </c>
      <c r="X561" s="141" t="n">
        <v>1159</v>
      </c>
      <c r="Y561" s="142" t="n">
        <f aca="false">((V561/1000+1)*0.0112372)/((V561/1000+1)*0.0112372+1)</f>
        <v>0.0194297747888607</v>
      </c>
      <c r="Z561" s="142" t="n">
        <f aca="false">((W561/1000+1)*0.0112372)/((W561/1000+1)*0.0112372+1)</f>
        <v>0.0109050624157837</v>
      </c>
      <c r="AA561" s="142" t="n">
        <f aca="false">IF(ISNUMBER(X561),((X561/1000+1)*0.0112372)/((X561/1000+1)*0.0112372+1),"")</f>
        <v>0.0236864549961338</v>
      </c>
      <c r="AB561" s="143" t="n">
        <f aca="false">IF(ISNUMBER(AA561),(Y561-Y557)/(AA561-Y557),"")</f>
        <v>0.667325396174436</v>
      </c>
      <c r="AC561" s="143" t="n">
        <f aca="false">IF(ISNUMBER(AB561),1-AB561,"")</f>
        <v>0.332674603825564</v>
      </c>
      <c r="AD561" s="144" t="n">
        <f aca="false">IF(ISNUMBER(AB561),AB561*T561,"")</f>
        <v>0.333904160352087</v>
      </c>
      <c r="AE561" s="144" t="n">
        <f aca="false">IF(ISNUMBER(AC561),AC561*T561,T561)</f>
        <v>0.16645767551727</v>
      </c>
      <c r="AF561" s="149" t="n">
        <f aca="false">IF(ISNUMBER(AD561),AE561-AE557,"")</f>
        <v>-0.00564248001877166</v>
      </c>
      <c r="AG561" s="145" t="n">
        <f aca="false">IF(ISNUMBER(AD561),U561*AB561,"")</f>
        <v>16.0273996969002</v>
      </c>
      <c r="AH561" s="146" t="n">
        <f aca="false">IF(ISNUMBER(AC561),AC561*U561,U561)</f>
        <v>7.98996842482896</v>
      </c>
      <c r="AI561" s="145" t="n">
        <f aca="false">AH561-AH557</f>
        <v>-0.270839040901039</v>
      </c>
      <c r="AJ561" s="103" t="s">
        <v>387</v>
      </c>
      <c r="AK561" s="136"/>
      <c r="AL561" s="102"/>
      <c r="AM561" s="102"/>
      <c r="AN561" s="147" t="s">
        <v>570</v>
      </c>
    </row>
    <row r="562" customFormat="false" ht="15" hidden="false" customHeight="false" outlineLevel="0" collapsed="false">
      <c r="A562" s="115" t="s">
        <v>318</v>
      </c>
      <c r="B562" s="0" t="s">
        <v>319</v>
      </c>
      <c r="C562" s="92" t="n">
        <f aca="false">C561</f>
        <v>4</v>
      </c>
      <c r="D562" s="90" t="n">
        <f aca="false">D561</f>
        <v>3</v>
      </c>
      <c r="E562" s="92" t="str">
        <f aca="false">E514</f>
        <v>PJ</v>
      </c>
      <c r="F562" s="92" t="n">
        <f aca="false">F514</f>
        <v>2</v>
      </c>
      <c r="G562" s="130" t="s">
        <v>333</v>
      </c>
      <c r="H562" s="130" t="s">
        <v>334</v>
      </c>
      <c r="I562" s="148" t="s">
        <v>335</v>
      </c>
      <c r="J562" s="131" t="n">
        <v>41862</v>
      </c>
      <c r="K562" s="108" t="s">
        <v>592</v>
      </c>
      <c r="L562" s="131" t="n">
        <v>41864</v>
      </c>
      <c r="M562" s="108" t="s">
        <v>593</v>
      </c>
      <c r="N562" s="134" t="n">
        <v>46.3</v>
      </c>
      <c r="O562" s="134" t="n">
        <v>40</v>
      </c>
      <c r="P562" s="135" t="n">
        <v>0.04875</v>
      </c>
      <c r="Q562" s="134" t="n">
        <v>479.9434175</v>
      </c>
      <c r="R562" s="134" t="n">
        <v>8333.40192423077</v>
      </c>
      <c r="S562" s="136" t="n">
        <f aca="false">R562-Q562</f>
        <v>7853.45850673077</v>
      </c>
      <c r="T562" s="137" t="n">
        <f aca="false">((S562/1000000)*(0.473-P562))*0.8/(0.08206*296)*1000000/(O562*N562)*12</f>
        <v>0.711033121341895</v>
      </c>
      <c r="U562" s="138" t="n">
        <f aca="false">IF(N562&lt;=48,T562* 48,T562* 72)</f>
        <v>34.1295898244109</v>
      </c>
      <c r="V562" s="139" t="n">
        <v>793.625616739417</v>
      </c>
      <c r="W562" s="150" t="n">
        <f aca="false">W514</f>
        <v>-18.8575504316435</v>
      </c>
      <c r="X562" s="141" t="n">
        <v>1159</v>
      </c>
      <c r="Y562" s="142" t="n">
        <f aca="false">((V562/1000+1)*0.0112372)/((V562/1000+1)*0.0112372+1)</f>
        <v>0.0197571185407249</v>
      </c>
      <c r="Z562" s="142" t="n">
        <f aca="false">((W562/1000+1)*0.0112372)/((W562/1000+1)*0.0112372+1)</f>
        <v>0.0109050624157837</v>
      </c>
      <c r="AA562" s="142" t="n">
        <f aca="false">IF(ISNUMBER(X562),((X562/1000+1)*0.0112372)/((X562/1000+1)*0.0112372+1),"")</f>
        <v>0.0236864549961338</v>
      </c>
      <c r="AB562" s="143" t="n">
        <f aca="false">IF(ISNUMBER(AA562),(Y562-Y558)/(AA562-Y558),"")</f>
        <v>0.692343445138789</v>
      </c>
      <c r="AC562" s="143" t="n">
        <f aca="false">IF(ISNUMBER(AB562),1-AB562,"")</f>
        <v>0.307656554861211</v>
      </c>
      <c r="AD562" s="144" t="n">
        <f aca="false">IF(ISNUMBER(AB562),AB562*T562,"")</f>
        <v>0.492279120837634</v>
      </c>
      <c r="AE562" s="144" t="n">
        <f aca="false">IF(ISNUMBER(AC562),AC562*T562,T562)</f>
        <v>0.21875400050426</v>
      </c>
      <c r="AF562" s="149" t="n">
        <f aca="false">IF(ISNUMBER(AD562),AE562-AE558,"")</f>
        <v>0.0331874882460735</v>
      </c>
      <c r="AG562" s="145" t="n">
        <f aca="false">IF(ISNUMBER(AD562),U562*AB562,"")</f>
        <v>23.6293978002064</v>
      </c>
      <c r="AH562" s="146" t="n">
        <f aca="false">IF(ISNUMBER(AC562),AC562*U562,U562)</f>
        <v>10.5001920242045</v>
      </c>
      <c r="AI562" s="145" t="n">
        <f aca="false">AH562-AH558</f>
        <v>1.59299943581153</v>
      </c>
      <c r="AJ562" s="103" t="s">
        <v>389</v>
      </c>
      <c r="AK562" s="136"/>
      <c r="AL562" s="102"/>
      <c r="AM562" s="102"/>
      <c r="AN562" s="147" t="s">
        <v>571</v>
      </c>
    </row>
    <row r="563" customFormat="false" ht="15" hidden="false" customHeight="false" outlineLevel="0" collapsed="false">
      <c r="A563" s="115" t="s">
        <v>318</v>
      </c>
      <c r="B563" s="0" t="s">
        <v>319</v>
      </c>
      <c r="C563" s="92" t="n">
        <f aca="false">C562</f>
        <v>4</v>
      </c>
      <c r="D563" s="90" t="n">
        <f aca="false">D562</f>
        <v>3</v>
      </c>
      <c r="E563" s="92" t="str">
        <f aca="false">E515</f>
        <v>PJ</v>
      </c>
      <c r="F563" s="92" t="n">
        <f aca="false">F515</f>
        <v>3</v>
      </c>
      <c r="G563" s="130" t="s">
        <v>333</v>
      </c>
      <c r="H563" s="130" t="s">
        <v>334</v>
      </c>
      <c r="I563" s="148" t="s">
        <v>335</v>
      </c>
      <c r="J563" s="131" t="n">
        <v>41862</v>
      </c>
      <c r="K563" s="108" t="s">
        <v>592</v>
      </c>
      <c r="L563" s="131" t="n">
        <v>41864</v>
      </c>
      <c r="M563" s="108" t="s">
        <v>593</v>
      </c>
      <c r="N563" s="134" t="n">
        <v>46.3</v>
      </c>
      <c r="O563" s="134" t="n">
        <v>40</v>
      </c>
      <c r="P563" s="135" t="n">
        <v>0.04875</v>
      </c>
      <c r="Q563" s="134" t="n">
        <v>479.9434175</v>
      </c>
      <c r="R563" s="134" t="n">
        <v>5192.25756423077</v>
      </c>
      <c r="S563" s="136" t="n">
        <f aca="false">R563-Q563</f>
        <v>4712.31414673077</v>
      </c>
      <c r="T563" s="137" t="n">
        <f aca="false">((S563/1000000)*(0.473-P563))*0.8/(0.08206*296)*1000000/(O563*N563)*12</f>
        <v>0.426641515151818</v>
      </c>
      <c r="U563" s="138" t="n">
        <f aca="false">IF(N563&lt;=48,T563* 48,T563* 72)</f>
        <v>20.4787927272872</v>
      </c>
      <c r="V563" s="139" t="n">
        <v>753.544913189236</v>
      </c>
      <c r="W563" s="150" t="n">
        <f aca="false">W515</f>
        <v>-18.8575504316435</v>
      </c>
      <c r="X563" s="141" t="n">
        <v>1159</v>
      </c>
      <c r="Y563" s="142" t="n">
        <f aca="false">((V563/1000+1)*0.0112372)/((V563/1000+1)*0.0112372+1)</f>
        <v>0.0193241537077112</v>
      </c>
      <c r="Z563" s="142" t="n">
        <f aca="false">((W563/1000+1)*0.0112372)/((W563/1000+1)*0.0112372+1)</f>
        <v>0.0109050624157837</v>
      </c>
      <c r="AA563" s="142" t="n">
        <f aca="false">IF(ISNUMBER(X563),((X563/1000+1)*0.0112372)/((X563/1000+1)*0.0112372+1),"")</f>
        <v>0.0236864549961338</v>
      </c>
      <c r="AB563" s="143" t="n">
        <f aca="false">IF(ISNUMBER(AA563),(Y563-Y559)/(AA563-Y559),"")</f>
        <v>0.655744255686918</v>
      </c>
      <c r="AC563" s="143" t="n">
        <f aca="false">IF(ISNUMBER(AB563),1-AB563,"")</f>
        <v>0.344255744313082</v>
      </c>
      <c r="AD563" s="144" t="n">
        <f aca="false">IF(ISNUMBER(AB563),AB563*T563,"")</f>
        <v>0.279767722798368</v>
      </c>
      <c r="AE563" s="144" t="n">
        <f aca="false">IF(ISNUMBER(AC563),AC563*T563,T563)</f>
        <v>0.14687379235345</v>
      </c>
      <c r="AF563" s="149" t="n">
        <f aca="false">IF(ISNUMBER(AD563),AE563-AE559,"")</f>
        <v>-0.0206213828865992</v>
      </c>
      <c r="AG563" s="145" t="n">
        <f aca="false">IF(ISNUMBER(AD563),U563*AB563,"")</f>
        <v>13.4288506943216</v>
      </c>
      <c r="AH563" s="146" t="n">
        <f aca="false">IF(ISNUMBER(AC563),AC563*U563,U563)</f>
        <v>7.0499420329656</v>
      </c>
      <c r="AI563" s="145" t="n">
        <f aca="false">AH563-AH559</f>
        <v>-0.989826378556765</v>
      </c>
      <c r="AJ563" s="103" t="s">
        <v>391</v>
      </c>
      <c r="AK563" s="136"/>
      <c r="AL563" s="102"/>
      <c r="AM563" s="102"/>
      <c r="AN563" s="147" t="s">
        <v>572</v>
      </c>
    </row>
    <row r="564" customFormat="false" ht="15" hidden="false" customHeight="false" outlineLevel="0" collapsed="false">
      <c r="A564" s="115" t="s">
        <v>318</v>
      </c>
      <c r="B564" s="0" t="s">
        <v>319</v>
      </c>
      <c r="C564" s="92" t="n">
        <f aca="false">C563</f>
        <v>4</v>
      </c>
      <c r="D564" s="90" t="n">
        <f aca="false">D563</f>
        <v>3</v>
      </c>
      <c r="E564" s="92" t="str">
        <f aca="false">E516</f>
        <v>PJ</v>
      </c>
      <c r="F564" s="92" t="n">
        <f aca="false">F516</f>
        <v>4</v>
      </c>
      <c r="G564" s="130" t="s">
        <v>333</v>
      </c>
      <c r="H564" s="130" t="s">
        <v>334</v>
      </c>
      <c r="I564" s="148" t="s">
        <v>335</v>
      </c>
      <c r="J564" s="131" t="n">
        <v>41862</v>
      </c>
      <c r="K564" s="108" t="s">
        <v>592</v>
      </c>
      <c r="L564" s="131" t="n">
        <v>41864</v>
      </c>
      <c r="M564" s="108" t="s">
        <v>593</v>
      </c>
      <c r="N564" s="134" t="n">
        <v>46.3</v>
      </c>
      <c r="O564" s="134" t="n">
        <v>40</v>
      </c>
      <c r="P564" s="135" t="n">
        <v>0.04875</v>
      </c>
      <c r="Q564" s="134" t="n">
        <v>479.9434175</v>
      </c>
      <c r="R564" s="134" t="n">
        <v>6164.02067423077</v>
      </c>
      <c r="S564" s="136" t="n">
        <f aca="false">R564-Q564</f>
        <v>5684.07725673077</v>
      </c>
      <c r="T564" s="137" t="n">
        <f aca="false">((S564/1000000)*(0.473-P564))*0.8/(0.08206*296)*1000000/(O564*N564)*12</f>
        <v>0.514622594661695</v>
      </c>
      <c r="U564" s="138" t="n">
        <f aca="false">IF(N564&lt;=48,T564* 48,T564* 72)</f>
        <v>24.7018845437614</v>
      </c>
      <c r="V564" s="139" t="n">
        <v>811.348066809908</v>
      </c>
      <c r="W564" s="150" t="n">
        <f aca="false">W516</f>
        <v>-18.8575504316435</v>
      </c>
      <c r="X564" s="141" t="n">
        <v>1159</v>
      </c>
      <c r="Y564" s="142" t="n">
        <f aca="false">((V564/1000+1)*0.0112372)/((V564/1000+1)*0.0112372+1)</f>
        <v>0.0199484403561934</v>
      </c>
      <c r="Z564" s="142" t="n">
        <f aca="false">((W564/1000+1)*0.0112372)/((W564/1000+1)*0.0112372+1)</f>
        <v>0.0109050624157837</v>
      </c>
      <c r="AA564" s="142" t="n">
        <f aca="false">IF(ISNUMBER(X564),((X564/1000+1)*0.0112372)/((X564/1000+1)*0.0112372+1),"")</f>
        <v>0.0236864549961338</v>
      </c>
      <c r="AB564" s="143" t="n">
        <f aca="false">IF(ISNUMBER(AA564),(Y564-Y560)/(AA564-Y560),"")</f>
        <v>0.704562707722429</v>
      </c>
      <c r="AC564" s="143" t="n">
        <f aca="false">IF(ISNUMBER(AB564),1-AB564,"")</f>
        <v>0.295437292277571</v>
      </c>
      <c r="AD564" s="144" t="n">
        <f aca="false">IF(ISNUMBER(AB564),AB564*T564,"")</f>
        <v>0.362583888749986</v>
      </c>
      <c r="AE564" s="144" t="n">
        <f aca="false">IF(ISNUMBER(AC564),AC564*T564,T564)</f>
        <v>0.152038705911709</v>
      </c>
      <c r="AF564" s="149" t="n">
        <f aca="false">IF(ISNUMBER(AD564),AE564-AE560,"")</f>
        <v>0.00802709552771708</v>
      </c>
      <c r="AG564" s="145" t="n">
        <f aca="false">IF(ISNUMBER(AD564),U564*AB564,"")</f>
        <v>17.4040266599993</v>
      </c>
      <c r="AH564" s="146" t="n">
        <f aca="false">IF(ISNUMBER(AC564),AC564*U564,U564)</f>
        <v>7.29785788376206</v>
      </c>
      <c r="AI564" s="145" t="n">
        <f aca="false">AH564-AH560</f>
        <v>0.38530058533042</v>
      </c>
      <c r="AJ564" s="103" t="s">
        <v>393</v>
      </c>
      <c r="AK564" s="136"/>
      <c r="AL564" s="102"/>
      <c r="AM564" s="102"/>
      <c r="AN564" s="147" t="s">
        <v>573</v>
      </c>
    </row>
    <row r="565" customFormat="false" ht="15" hidden="false" customHeight="false" outlineLevel="0" collapsed="false">
      <c r="A565" s="115" t="s">
        <v>318</v>
      </c>
      <c r="B565" s="0" t="s">
        <v>319</v>
      </c>
      <c r="C565" s="92" t="n">
        <f aca="false">C564</f>
        <v>4</v>
      </c>
      <c r="D565" s="90" t="n">
        <f aca="false">D564</f>
        <v>3</v>
      </c>
      <c r="E565" s="92" t="str">
        <f aca="false">E517</f>
        <v>PJ</v>
      </c>
      <c r="F565" s="92" t="n">
        <f aca="false">F517</f>
        <v>1</v>
      </c>
      <c r="G565" s="130" t="s">
        <v>344</v>
      </c>
      <c r="H565" s="130" t="s">
        <v>334</v>
      </c>
      <c r="I565" s="130" t="n">
        <v>10</v>
      </c>
      <c r="J565" s="131" t="n">
        <v>41862</v>
      </c>
      <c r="K565" s="108" t="s">
        <v>592</v>
      </c>
      <c r="L565" s="131" t="n">
        <v>41864</v>
      </c>
      <c r="M565" s="108" t="s">
        <v>593</v>
      </c>
      <c r="N565" s="134" t="n">
        <v>46.3</v>
      </c>
      <c r="O565" s="134" t="n">
        <v>40</v>
      </c>
      <c r="P565" s="135" t="n">
        <v>0.04875</v>
      </c>
      <c r="Q565" s="134" t="n">
        <v>479.9434175</v>
      </c>
      <c r="R565" s="134" t="n">
        <v>5056.17003423077</v>
      </c>
      <c r="S565" s="136" t="n">
        <f aca="false">R565-Q565</f>
        <v>4576.22661673077</v>
      </c>
      <c r="T565" s="137" t="n">
        <f aca="false">((S565/1000000)*(0.473-P565))*0.8/(0.08206*296)*1000000/(O565*N565)*12</f>
        <v>0.414320479629865</v>
      </c>
      <c r="U565" s="138" t="n">
        <f aca="false">IF(N565&lt;=48,T565* 48,T565* 72)</f>
        <v>19.8873830222335</v>
      </c>
      <c r="V565" s="139" t="n">
        <v>874.532485621219</v>
      </c>
      <c r="W565" s="150" t="n">
        <f aca="false">W517</f>
        <v>-18.8575504316435</v>
      </c>
      <c r="X565" s="141" t="n">
        <v>1159</v>
      </c>
      <c r="Y565" s="142" t="n">
        <f aca="false">((V565/1000+1)*0.0112372)/((V565/1000+1)*0.0112372+1)</f>
        <v>0.0206299372083861</v>
      </c>
      <c r="Z565" s="142" t="n">
        <f aca="false">((W565/1000+1)*0.0112372)/((W565/1000+1)*0.0112372+1)</f>
        <v>0.0109050624157837</v>
      </c>
      <c r="AA565" s="142" t="n">
        <f aca="false">IF(ISNUMBER(X565),((X565/1000+1)*0.0112372)/((X565/1000+1)*0.0112372+1),"")</f>
        <v>0.0236864549961338</v>
      </c>
      <c r="AB565" s="143" t="n">
        <f aca="false">IF(ISNUMBER(AA565),(Y565-Y557)/(AA565-Y557),"")</f>
        <v>0.76112233134466</v>
      </c>
      <c r="AC565" s="143" t="n">
        <f aca="false">IF(ISNUMBER(AB565),1-AB565,"")</f>
        <v>0.23887766865534</v>
      </c>
      <c r="AD565" s="144" t="n">
        <f aca="false">IF(ISNUMBER(AB565),AB565*T565,"")</f>
        <v>0.315348569379721</v>
      </c>
      <c r="AE565" s="144" t="n">
        <f aca="false">IF(ISNUMBER(AC565),AC565*T565,T565)</f>
        <v>0.0989719102501445</v>
      </c>
      <c r="AF565" s="149" t="n">
        <f aca="false">IF(ISNUMBER(AD565),AE565-AE557,"")</f>
        <v>-0.0731282452858972</v>
      </c>
      <c r="AG565" s="145" t="n">
        <f aca="false">IF(ISNUMBER(AD565),U565*AB565,"")</f>
        <v>15.1367313302266</v>
      </c>
      <c r="AH565" s="146" t="n">
        <f aca="false">IF(ISNUMBER(AC565),AC565*U565,U565)</f>
        <v>4.75065169200694</v>
      </c>
      <c r="AI565" s="145" t="n">
        <f aca="false">AH565-AH557</f>
        <v>-3.51015577372307</v>
      </c>
      <c r="AJ565" s="103" t="s">
        <v>395</v>
      </c>
      <c r="AK565" s="136"/>
      <c r="AL565" s="102"/>
      <c r="AM565" s="102"/>
      <c r="AN565" s="147" t="s">
        <v>574</v>
      </c>
    </row>
    <row r="566" customFormat="false" ht="15" hidden="false" customHeight="false" outlineLevel="0" collapsed="false">
      <c r="A566" s="115" t="s">
        <v>318</v>
      </c>
      <c r="B566" s="0" t="s">
        <v>319</v>
      </c>
      <c r="C566" s="92" t="n">
        <f aca="false">C565</f>
        <v>4</v>
      </c>
      <c r="D566" s="90" t="n">
        <f aca="false">D565</f>
        <v>3</v>
      </c>
      <c r="E566" s="92" t="str">
        <f aca="false">E518</f>
        <v>PJ</v>
      </c>
      <c r="F566" s="92" t="n">
        <f aca="false">F518</f>
        <v>2</v>
      </c>
      <c r="G566" s="130" t="s">
        <v>344</v>
      </c>
      <c r="H566" s="130" t="s">
        <v>334</v>
      </c>
      <c r="I566" s="130" t="n">
        <v>10</v>
      </c>
      <c r="J566" s="131" t="n">
        <v>41862</v>
      </c>
      <c r="K566" s="108" t="s">
        <v>592</v>
      </c>
      <c r="L566" s="131" t="n">
        <v>41864</v>
      </c>
      <c r="M566" s="108" t="s">
        <v>593</v>
      </c>
      <c r="N566" s="134" t="n">
        <v>46.3</v>
      </c>
      <c r="O566" s="134" t="n">
        <v>40</v>
      </c>
      <c r="P566" s="135" t="n">
        <v>0.04875</v>
      </c>
      <c r="Q566" s="134" t="n">
        <v>479.9434175</v>
      </c>
      <c r="R566" s="134" t="n">
        <v>4859.63905423077</v>
      </c>
      <c r="S566" s="136" t="n">
        <f aca="false">R566-Q566</f>
        <v>4379.69563673077</v>
      </c>
      <c r="T566" s="137" t="n">
        <f aca="false">((S566/1000000)*(0.473-P566))*0.8/(0.08206*296)*1000000/(O566*N566)*12</f>
        <v>0.396527040467996</v>
      </c>
      <c r="U566" s="138" t="n">
        <f aca="false">IF(N566&lt;=48,T566* 48,T566* 72)</f>
        <v>19.0332979424638</v>
      </c>
      <c r="V566" s="139" t="n">
        <v>838.69854058762</v>
      </c>
      <c r="W566" s="150" t="n">
        <f aca="false">W518</f>
        <v>-18.8575504316435</v>
      </c>
      <c r="X566" s="141" t="n">
        <v>1159</v>
      </c>
      <c r="Y566" s="142" t="n">
        <f aca="false">((V566/1000+1)*0.0112372)/((V566/1000+1)*0.0112372+1)</f>
        <v>0.020243554495549</v>
      </c>
      <c r="Z566" s="142" t="n">
        <f aca="false">((W566/1000+1)*0.0112372)/((W566/1000+1)*0.0112372+1)</f>
        <v>0.0109050624157837</v>
      </c>
      <c r="AA566" s="142" t="n">
        <f aca="false">IF(ISNUMBER(X566),((X566/1000+1)*0.0112372)/((X566/1000+1)*0.0112372+1),"")</f>
        <v>0.0236864549961338</v>
      </c>
      <c r="AB566" s="143" t="n">
        <f aca="false">IF(ISNUMBER(AA566),(Y566-Y558)/(AA566-Y558),"")</f>
        <v>0.730430081831807</v>
      </c>
      <c r="AC566" s="143" t="n">
        <f aca="false">IF(ISNUMBER(AB566),1-AB566,"")</f>
        <v>0.269569918168193</v>
      </c>
      <c r="AD566" s="144" t="n">
        <f aca="false">IF(ISNUMBER(AB566),AB566*T566,"")</f>
        <v>0.289635278617562</v>
      </c>
      <c r="AE566" s="144" t="n">
        <f aca="false">IF(ISNUMBER(AC566),AC566*T566,T566)</f>
        <v>0.106891761850433</v>
      </c>
      <c r="AF566" s="149" t="n">
        <f aca="false">IF(ISNUMBER(AD566),AE566-AE558,"")</f>
        <v>-0.0786747504077536</v>
      </c>
      <c r="AG566" s="145" t="n">
        <f aca="false">IF(ISNUMBER(AD566),U566*AB566,"")</f>
        <v>13.902493373643</v>
      </c>
      <c r="AH566" s="146" t="n">
        <f aca="false">IF(ISNUMBER(AC566),AC566*U566,U566)</f>
        <v>5.1308045688208</v>
      </c>
      <c r="AI566" s="145" t="n">
        <f aca="false">AH566-AH558</f>
        <v>-3.77638801957217</v>
      </c>
      <c r="AJ566" s="103" t="s">
        <v>397</v>
      </c>
      <c r="AK566" s="136"/>
      <c r="AL566" s="102"/>
      <c r="AM566" s="102"/>
      <c r="AN566" s="147" t="s">
        <v>575</v>
      </c>
    </row>
    <row r="567" customFormat="false" ht="15" hidden="false" customHeight="false" outlineLevel="0" collapsed="false">
      <c r="A567" s="115" t="s">
        <v>318</v>
      </c>
      <c r="B567" s="0" t="s">
        <v>319</v>
      </c>
      <c r="C567" s="92" t="n">
        <f aca="false">C566</f>
        <v>4</v>
      </c>
      <c r="D567" s="90" t="n">
        <f aca="false">D566</f>
        <v>3</v>
      </c>
      <c r="E567" s="92" t="str">
        <f aca="false">E519</f>
        <v>PJ</v>
      </c>
      <c r="F567" s="92" t="n">
        <f aca="false">F519</f>
        <v>3</v>
      </c>
      <c r="G567" s="130" t="s">
        <v>344</v>
      </c>
      <c r="H567" s="130" t="s">
        <v>334</v>
      </c>
      <c r="I567" s="130" t="n">
        <v>10</v>
      </c>
      <c r="J567" s="131" t="n">
        <v>41862</v>
      </c>
      <c r="K567" s="108" t="s">
        <v>592</v>
      </c>
      <c r="L567" s="131" t="n">
        <v>41864</v>
      </c>
      <c r="M567" s="108" t="s">
        <v>593</v>
      </c>
      <c r="N567" s="134" t="n">
        <v>46.3</v>
      </c>
      <c r="O567" s="134" t="n">
        <v>40</v>
      </c>
      <c r="P567" s="135" t="n">
        <v>0.04875</v>
      </c>
      <c r="Q567" s="134" t="n">
        <v>479.9434175</v>
      </c>
      <c r="R567" s="134" t="n">
        <v>4839.89020423077</v>
      </c>
      <c r="S567" s="136" t="n">
        <f aca="false">R567-Q567</f>
        <v>4359.94678673077</v>
      </c>
      <c r="T567" s="137" t="n">
        <f aca="false">((S567/1000000)*(0.473-P567))*0.8/(0.08206*296)*1000000/(O567*N567)*12</f>
        <v>0.394739027397528</v>
      </c>
      <c r="U567" s="138" t="n">
        <f aca="false">IF(N567&lt;=48,T567* 48,T567* 72)</f>
        <v>18.9474733150813</v>
      </c>
      <c r="V567" s="139" t="n">
        <v>848.493915244739</v>
      </c>
      <c r="W567" s="150" t="n">
        <f aca="false">W519</f>
        <v>-18.8575504316435</v>
      </c>
      <c r="X567" s="141" t="n">
        <v>1159</v>
      </c>
      <c r="Y567" s="142" t="n">
        <f aca="false">((V567/1000+1)*0.0112372)/((V567/1000+1)*0.0112372+1)</f>
        <v>0.0203492042731178</v>
      </c>
      <c r="Z567" s="142" t="n">
        <f aca="false">((W567/1000+1)*0.0112372)/((W567/1000+1)*0.0112372+1)</f>
        <v>0.0109050624157837</v>
      </c>
      <c r="AA567" s="142" t="n">
        <f aca="false">IF(ISNUMBER(X567),((X567/1000+1)*0.0112372)/((X567/1000+1)*0.0112372+1),"")</f>
        <v>0.0236864549961338</v>
      </c>
      <c r="AB567" s="143" t="n">
        <f aca="false">IF(ISNUMBER(AA567),(Y567-Y559)/(AA567-Y559),"")</f>
        <v>0.736637234420212</v>
      </c>
      <c r="AC567" s="143" t="n">
        <f aca="false">IF(ISNUMBER(AB567),1-AB567,"")</f>
        <v>0.263362765579788</v>
      </c>
      <c r="AD567" s="144" t="n">
        <f aca="false">IF(ISNUMBER(AB567),AB567*T567,"")</f>
        <v>0.290779465459839</v>
      </c>
      <c r="AE567" s="144" t="n">
        <f aca="false">IF(ISNUMBER(AC567),AC567*T567,T567)</f>
        <v>0.103959561937689</v>
      </c>
      <c r="AF567" s="149" t="n">
        <f aca="false">IF(ISNUMBER(AD567),AE567-AE559,"")</f>
        <v>-0.0635356133023606</v>
      </c>
      <c r="AG567" s="145" t="n">
        <f aca="false">IF(ISNUMBER(AD567),U567*AB567,"")</f>
        <v>13.9574143420723</v>
      </c>
      <c r="AH567" s="146" t="n">
        <f aca="false">IF(ISNUMBER(AC567),AC567*U567,U567)</f>
        <v>4.99005897300906</v>
      </c>
      <c r="AI567" s="145" t="n">
        <f aca="false">AH567-AH559</f>
        <v>-3.04970943851331</v>
      </c>
      <c r="AJ567" s="103" t="s">
        <v>399</v>
      </c>
      <c r="AK567" s="136"/>
      <c r="AL567" s="102"/>
      <c r="AM567" s="102"/>
      <c r="AN567" s="147" t="s">
        <v>576</v>
      </c>
    </row>
    <row r="568" customFormat="false" ht="15" hidden="false" customHeight="false" outlineLevel="0" collapsed="false">
      <c r="A568" s="115" t="s">
        <v>318</v>
      </c>
      <c r="B568" s="0" t="s">
        <v>319</v>
      </c>
      <c r="C568" s="92" t="n">
        <f aca="false">C567</f>
        <v>4</v>
      </c>
      <c r="D568" s="90" t="n">
        <f aca="false">D567</f>
        <v>3</v>
      </c>
      <c r="E568" s="92" t="str">
        <f aca="false">E520</f>
        <v>PJ</v>
      </c>
      <c r="F568" s="92" t="n">
        <f aca="false">F520</f>
        <v>4</v>
      </c>
      <c r="G568" s="130" t="s">
        <v>344</v>
      </c>
      <c r="H568" s="130" t="s">
        <v>334</v>
      </c>
      <c r="I568" s="130" t="n">
        <v>10</v>
      </c>
      <c r="J568" s="131" t="n">
        <v>41862</v>
      </c>
      <c r="K568" s="108" t="s">
        <v>592</v>
      </c>
      <c r="L568" s="131" t="n">
        <v>41864</v>
      </c>
      <c r="M568" s="108" t="s">
        <v>593</v>
      </c>
      <c r="N568" s="134" t="n">
        <v>46.3</v>
      </c>
      <c r="O568" s="134" t="n">
        <v>40</v>
      </c>
      <c r="P568" s="135" t="n">
        <v>0.04875</v>
      </c>
      <c r="Q568" s="134" t="n">
        <v>479.9434175</v>
      </c>
      <c r="R568" s="134" t="n">
        <v>4543.65745423077</v>
      </c>
      <c r="S568" s="136" t="n">
        <f aca="false">R568-Q568</f>
        <v>4063.71403673077</v>
      </c>
      <c r="T568" s="137" t="n">
        <f aca="false">((S568/1000000)*(0.473-P568))*0.8/(0.08206*296)*1000000/(O568*N568)*12</f>
        <v>0.367918831340507</v>
      </c>
      <c r="U568" s="138" t="n">
        <f aca="false">IF(N568&lt;=48,T568* 48,T568* 72)</f>
        <v>17.6601039043444</v>
      </c>
      <c r="V568" s="139" t="n">
        <v>857.660538245675</v>
      </c>
      <c r="W568" s="150" t="n">
        <f aca="false">W520</f>
        <v>-18.8575504316435</v>
      </c>
      <c r="X568" s="141" t="n">
        <v>1159</v>
      </c>
      <c r="Y568" s="142" t="n">
        <f aca="false">((V568/1000+1)*0.0112372)/((V568/1000+1)*0.0112372+1)</f>
        <v>0.0204480519004067</v>
      </c>
      <c r="Z568" s="142" t="n">
        <f aca="false">((W568/1000+1)*0.0112372)/((W568/1000+1)*0.0112372+1)</f>
        <v>0.0109050624157837</v>
      </c>
      <c r="AA568" s="142" t="n">
        <f aca="false">IF(ISNUMBER(X568),((X568/1000+1)*0.0112372)/((X568/1000+1)*0.0112372+1),"")</f>
        <v>0.0236864549961338</v>
      </c>
      <c r="AB568" s="143" t="n">
        <f aca="false">IF(ISNUMBER(AA568),(Y568-Y560)/(AA568-Y560),"")</f>
        <v>0.744049947883515</v>
      </c>
      <c r="AC568" s="143" t="n">
        <f aca="false">IF(ISNUMBER(AB568),1-AB568,"")</f>
        <v>0.255950052116485</v>
      </c>
      <c r="AD568" s="144" t="n">
        <f aca="false">IF(ISNUMBER(AB568),AB568*T568,"")</f>
        <v>0.273749987284268</v>
      </c>
      <c r="AE568" s="144" t="n">
        <f aca="false">IF(ISNUMBER(AC568),AC568*T568,T568)</f>
        <v>0.0941688440562392</v>
      </c>
      <c r="AF568" s="149" t="n">
        <f aca="false">IF(ISNUMBER(AD568),AE568-AE560,"")</f>
        <v>-0.0498427663277533</v>
      </c>
      <c r="AG568" s="145" t="n">
        <f aca="false">IF(ISNUMBER(AD568),U568*AB568,"")</f>
        <v>13.1399993896449</v>
      </c>
      <c r="AH568" s="146" t="n">
        <f aca="false">IF(ISNUMBER(AC568),AC568*U568,U568)</f>
        <v>4.52010451469948</v>
      </c>
      <c r="AI568" s="145" t="n">
        <f aca="false">AH568-AH560</f>
        <v>-2.39245278373216</v>
      </c>
      <c r="AJ568" s="103" t="s">
        <v>401</v>
      </c>
      <c r="AK568" s="136"/>
      <c r="AL568" s="102"/>
      <c r="AM568" s="102"/>
      <c r="AN568" s="147" t="s">
        <v>577</v>
      </c>
    </row>
    <row r="569" customFormat="false" ht="15" hidden="false" customHeight="false" outlineLevel="0" collapsed="false">
      <c r="A569" s="115" t="s">
        <v>318</v>
      </c>
      <c r="B569" s="0" t="s">
        <v>319</v>
      </c>
      <c r="C569" s="92" t="n">
        <f aca="false">C568</f>
        <v>4</v>
      </c>
      <c r="D569" s="90" t="n">
        <f aca="false">D568</f>
        <v>3</v>
      </c>
      <c r="E569" s="92" t="str">
        <f aca="false">E521</f>
        <v>PP</v>
      </c>
      <c r="F569" s="92" t="n">
        <f aca="false">F521</f>
        <v>1</v>
      </c>
      <c r="G569" s="130" t="s">
        <v>321</v>
      </c>
      <c r="H569" s="130" t="s">
        <v>322</v>
      </c>
      <c r="I569" s="130" t="s">
        <v>322</v>
      </c>
      <c r="J569" s="131" t="n">
        <v>41862</v>
      </c>
      <c r="K569" s="108" t="s">
        <v>592</v>
      </c>
      <c r="L569" s="131" t="n">
        <v>41864</v>
      </c>
      <c r="M569" s="108" t="s">
        <v>593</v>
      </c>
      <c r="N569" s="134" t="n">
        <v>46.3</v>
      </c>
      <c r="O569" s="134" t="n">
        <v>40</v>
      </c>
      <c r="P569" s="135" t="n">
        <v>0.0481666666666667</v>
      </c>
      <c r="Q569" s="134" t="n">
        <v>479.9434175</v>
      </c>
      <c r="R569" s="134" t="n">
        <v>3683.48451846154</v>
      </c>
      <c r="S569" s="136" t="n">
        <f aca="false">R569-Q569</f>
        <v>3203.54110096154</v>
      </c>
      <c r="T569" s="137" t="n">
        <f aca="false">((S569/1000000)*(0.473-P569))*0.8/(0.08206*296)*1000000/(O569*N569)*12</f>
        <v>0.290439655120752</v>
      </c>
      <c r="U569" s="138" t="n">
        <f aca="false">IF(N569&lt;=48,T569* 48,T569* 72)</f>
        <v>13.9411034457961</v>
      </c>
      <c r="V569" s="139" t="n">
        <v>-23.9253064603288</v>
      </c>
      <c r="W569" s="150" t="n">
        <f aca="false">W521</f>
        <v>-20.5015371074412</v>
      </c>
      <c r="X569" s="141" t="s">
        <v>106</v>
      </c>
      <c r="Y569" s="142" t="n">
        <f aca="false">((V569/1000+1)*0.0112372)/((V569/1000+1)*0.0112372+1)</f>
        <v>0.0108493471469359</v>
      </c>
      <c r="Z569" s="142" t="n">
        <f aca="false">((W569/1000+1)*0.0112372)/((W569/1000+1)*0.0112372+1)</f>
        <v>0.0108869889975928</v>
      </c>
      <c r="AA569" s="142" t="str">
        <f aca="false">IF(ISNUMBER(X569),((X569/1000+1)*0.0112372)/((X569/1000+1)*0.0112372+1),"")</f>
        <v/>
      </c>
      <c r="AB569" s="143" t="str">
        <f aca="false">IF(ISNUMBER(AA569),(Y569-Z569)/(AA569-Z569),"")</f>
        <v/>
      </c>
      <c r="AC569" s="143" t="str">
        <f aca="false">IF(ISNUMBER(AB569),1-AB569,"")</f>
        <v/>
      </c>
      <c r="AD569" s="144" t="str">
        <f aca="false">IF(ISNUMBER(AB569),AB569*T569,"")</f>
        <v/>
      </c>
      <c r="AE569" s="144" t="n">
        <f aca="false">IF(ISNUMBER(AC569),AC569*T569,T569)</f>
        <v>0.290439655120752</v>
      </c>
      <c r="AF569" s="102"/>
      <c r="AG569" s="145" t="str">
        <f aca="false">IF(ISNUMBER(AD569),U569*AB569,"")</f>
        <v/>
      </c>
      <c r="AH569" s="146" t="n">
        <f aca="false">IF(ISNUMBER(AC569),AC569*U569,U569)</f>
        <v>13.9411034457961</v>
      </c>
      <c r="AI569" s="102"/>
      <c r="AJ569" s="103" t="s">
        <v>404</v>
      </c>
      <c r="AK569" s="136"/>
      <c r="AL569" s="102"/>
      <c r="AM569" s="102"/>
      <c r="AN569" s="147" t="s">
        <v>578</v>
      </c>
    </row>
    <row r="570" customFormat="false" ht="15" hidden="false" customHeight="false" outlineLevel="0" collapsed="false">
      <c r="A570" s="115" t="s">
        <v>318</v>
      </c>
      <c r="B570" s="0" t="s">
        <v>319</v>
      </c>
      <c r="C570" s="92" t="n">
        <f aca="false">C569</f>
        <v>4</v>
      </c>
      <c r="D570" s="90" t="n">
        <f aca="false">D569</f>
        <v>3</v>
      </c>
      <c r="E570" s="92" t="str">
        <f aca="false">E522</f>
        <v>PP</v>
      </c>
      <c r="F570" s="92" t="n">
        <f aca="false">F522</f>
        <v>2</v>
      </c>
      <c r="G570" s="130" t="s">
        <v>321</v>
      </c>
      <c r="H570" s="130" t="s">
        <v>322</v>
      </c>
      <c r="I570" s="130" t="s">
        <v>322</v>
      </c>
      <c r="J570" s="131" t="n">
        <v>41862</v>
      </c>
      <c r="K570" s="108" t="s">
        <v>592</v>
      </c>
      <c r="L570" s="131" t="n">
        <v>41864</v>
      </c>
      <c r="M570" s="108" t="s">
        <v>593</v>
      </c>
      <c r="N570" s="134" t="n">
        <v>46.3</v>
      </c>
      <c r="O570" s="134" t="n">
        <v>40</v>
      </c>
      <c r="P570" s="135" t="n">
        <v>0.0481666666666667</v>
      </c>
      <c r="Q570" s="134" t="n">
        <v>479.9434175</v>
      </c>
      <c r="R570" s="134" t="n">
        <v>3849.95327846154</v>
      </c>
      <c r="S570" s="136" t="n">
        <f aca="false">R570-Q570</f>
        <v>3370.00986096154</v>
      </c>
      <c r="T570" s="137" t="n">
        <f aca="false">((S570/1000000)*(0.473-P570))*0.8/(0.08206*296)*1000000/(O570*N570)*12</f>
        <v>0.305532056847163</v>
      </c>
      <c r="U570" s="138" t="n">
        <f aca="false">IF(N570&lt;=48,T570* 48,T570* 72)</f>
        <v>14.6655387286638</v>
      </c>
      <c r="V570" s="139" t="n">
        <v>-14.2955831754514</v>
      </c>
      <c r="W570" s="150" t="n">
        <f aca="false">W522</f>
        <v>-20.5015371074412</v>
      </c>
      <c r="X570" s="141" t="s">
        <v>106</v>
      </c>
      <c r="Y570" s="142" t="n">
        <f aca="false">((V570/1000+1)*0.0112372)/((V570/1000+1)*0.0112372+1)</f>
        <v>0.0109552116392021</v>
      </c>
      <c r="Z570" s="142" t="n">
        <f aca="false">((W570/1000+1)*0.0112372)/((W570/1000+1)*0.0112372+1)</f>
        <v>0.0108869889975928</v>
      </c>
      <c r="AA570" s="142" t="str">
        <f aca="false">IF(ISNUMBER(X570),((X570/1000+1)*0.0112372)/((X570/1000+1)*0.0112372+1),"")</f>
        <v/>
      </c>
      <c r="AB570" s="143" t="str">
        <f aca="false">IF(ISNUMBER(AA570),(Y570-Z570)/(AA570-Z570),"")</f>
        <v/>
      </c>
      <c r="AC570" s="143" t="str">
        <f aca="false">IF(ISNUMBER(AB570),1-AB570,"")</f>
        <v/>
      </c>
      <c r="AD570" s="144" t="str">
        <f aca="false">IF(ISNUMBER(AB570),AB570*T570,"")</f>
        <v/>
      </c>
      <c r="AE570" s="144" t="n">
        <f aca="false">IF(ISNUMBER(AC570),AC570*T570,T570)</f>
        <v>0.305532056847163</v>
      </c>
      <c r="AF570" s="102"/>
      <c r="AG570" s="145" t="str">
        <f aca="false">IF(ISNUMBER(AD570),U570*AB570,"")</f>
        <v/>
      </c>
      <c r="AH570" s="146" t="n">
        <f aca="false">IF(ISNUMBER(AC570),AC570*U570,U570)</f>
        <v>14.6655387286638</v>
      </c>
      <c r="AI570" s="102"/>
      <c r="AJ570" s="103" t="s">
        <v>406</v>
      </c>
      <c r="AK570" s="136"/>
      <c r="AL570" s="102"/>
      <c r="AM570" s="102"/>
      <c r="AN570" s="147" t="s">
        <v>579</v>
      </c>
    </row>
    <row r="571" customFormat="false" ht="15" hidden="false" customHeight="false" outlineLevel="0" collapsed="false">
      <c r="A571" s="115" t="s">
        <v>318</v>
      </c>
      <c r="B571" s="0" t="s">
        <v>319</v>
      </c>
      <c r="C571" s="92" t="n">
        <f aca="false">C570</f>
        <v>4</v>
      </c>
      <c r="D571" s="90" t="n">
        <f aca="false">D570</f>
        <v>3</v>
      </c>
      <c r="E571" s="92" t="str">
        <f aca="false">E523</f>
        <v>PP</v>
      </c>
      <c r="F571" s="92" t="n">
        <f aca="false">F523</f>
        <v>3</v>
      </c>
      <c r="G571" s="130" t="s">
        <v>321</v>
      </c>
      <c r="H571" s="130" t="s">
        <v>322</v>
      </c>
      <c r="I571" s="130" t="s">
        <v>322</v>
      </c>
      <c r="J571" s="131" t="n">
        <v>41862</v>
      </c>
      <c r="K571" s="108" t="s">
        <v>592</v>
      </c>
      <c r="L571" s="131" t="n">
        <v>41864</v>
      </c>
      <c r="M571" s="108" t="s">
        <v>593</v>
      </c>
      <c r="N571" s="134" t="n">
        <v>46.3</v>
      </c>
      <c r="O571" s="134" t="n">
        <v>40</v>
      </c>
      <c r="P571" s="135" t="n">
        <v>0.0481666666666667</v>
      </c>
      <c r="Q571" s="134" t="n">
        <v>479.9434175</v>
      </c>
      <c r="R571" s="134" t="n">
        <v>2943.13927846154</v>
      </c>
      <c r="S571" s="136" t="n">
        <f aca="false">R571-Q571</f>
        <v>2463.19586096154</v>
      </c>
      <c r="T571" s="137" t="n">
        <f aca="false">((S571/1000000)*(0.473-P571))*0.8/(0.08206*296)*1000000/(O571*N571)*12</f>
        <v>0.223318426018572</v>
      </c>
      <c r="U571" s="138" t="n">
        <f aca="false">IF(N571&lt;=48,T571* 48,T571* 72)</f>
        <v>10.7192844488914</v>
      </c>
      <c r="V571" s="139" t="n">
        <v>-23.6859026999232</v>
      </c>
      <c r="W571" s="150" t="n">
        <f aca="false">W523</f>
        <v>-20.5015371074412</v>
      </c>
      <c r="X571" s="141" t="s">
        <v>106</v>
      </c>
      <c r="Y571" s="142" t="n">
        <f aca="false">((V571/1000+1)*0.0112372)/((V571/1000+1)*0.0112372+1)</f>
        <v>0.0108519793100967</v>
      </c>
      <c r="Z571" s="142" t="n">
        <f aca="false">((W571/1000+1)*0.0112372)/((W571/1000+1)*0.0112372+1)</f>
        <v>0.0108869889975928</v>
      </c>
      <c r="AA571" s="142" t="str">
        <f aca="false">IF(ISNUMBER(X571),((X571/1000+1)*0.0112372)/((X571/1000+1)*0.0112372+1),"")</f>
        <v/>
      </c>
      <c r="AB571" s="143" t="str">
        <f aca="false">IF(ISNUMBER(AA571),(Y571-Z571)/(AA571-Z571),"")</f>
        <v/>
      </c>
      <c r="AC571" s="143" t="str">
        <f aca="false">IF(ISNUMBER(AB571),1-AB571,"")</f>
        <v/>
      </c>
      <c r="AD571" s="144" t="str">
        <f aca="false">IF(ISNUMBER(AB571),AB571*T571,"")</f>
        <v/>
      </c>
      <c r="AE571" s="144" t="n">
        <f aca="false">IF(ISNUMBER(AC571),AC571*T571,T571)</f>
        <v>0.223318426018572</v>
      </c>
      <c r="AF571" s="102"/>
      <c r="AG571" s="145" t="str">
        <f aca="false">IF(ISNUMBER(AD571),U571*AB571,"")</f>
        <v/>
      </c>
      <c r="AH571" s="146" t="n">
        <f aca="false">IF(ISNUMBER(AC571),AC571*U571,U571)</f>
        <v>10.7192844488914</v>
      </c>
      <c r="AI571" s="102"/>
      <c r="AJ571" s="103" t="s">
        <v>408</v>
      </c>
      <c r="AK571" s="136"/>
      <c r="AL571" s="102"/>
      <c r="AM571" s="102"/>
      <c r="AN571" s="147" t="s">
        <v>580</v>
      </c>
    </row>
    <row r="572" customFormat="false" ht="15" hidden="false" customHeight="false" outlineLevel="0" collapsed="false">
      <c r="A572" s="115" t="s">
        <v>318</v>
      </c>
      <c r="B572" s="0" t="s">
        <v>319</v>
      </c>
      <c r="C572" s="92" t="n">
        <f aca="false">C571</f>
        <v>4</v>
      </c>
      <c r="D572" s="90" t="n">
        <f aca="false">D571</f>
        <v>3</v>
      </c>
      <c r="E572" s="92" t="str">
        <f aca="false">E524</f>
        <v>PP</v>
      </c>
      <c r="F572" s="92" t="n">
        <f aca="false">F524</f>
        <v>4</v>
      </c>
      <c r="G572" s="130" t="s">
        <v>321</v>
      </c>
      <c r="H572" s="130" t="s">
        <v>322</v>
      </c>
      <c r="I572" s="130" t="s">
        <v>322</v>
      </c>
      <c r="J572" s="131" t="n">
        <v>41862</v>
      </c>
      <c r="K572" s="108" t="s">
        <v>592</v>
      </c>
      <c r="L572" s="131" t="n">
        <v>41864</v>
      </c>
      <c r="M572" s="108" t="s">
        <v>593</v>
      </c>
      <c r="N572" s="134" t="n">
        <v>46.3</v>
      </c>
      <c r="O572" s="134" t="n">
        <v>40</v>
      </c>
      <c r="P572" s="135" t="n">
        <v>0.0481666666666667</v>
      </c>
      <c r="Q572" s="134" t="n">
        <v>479.9434175</v>
      </c>
      <c r="R572" s="134" t="n">
        <v>2954.28447846154</v>
      </c>
      <c r="S572" s="136" t="n">
        <f aca="false">R572-Q572</f>
        <v>2474.34106096154</v>
      </c>
      <c r="T572" s="137" t="n">
        <f aca="false">((S572/1000000)*(0.473-P572))*0.8/(0.08206*296)*1000000/(O572*N572)*12</f>
        <v>0.224328872877918</v>
      </c>
      <c r="U572" s="138" t="n">
        <f aca="false">IF(N572&lt;=48,T572* 48,T572* 72)</f>
        <v>10.76778589814</v>
      </c>
      <c r="V572" s="139" t="n">
        <v>-13.2100441294399</v>
      </c>
      <c r="W572" s="150" t="n">
        <f aca="false">W524</f>
        <v>-20.5015371074412</v>
      </c>
      <c r="X572" s="141" t="s">
        <v>106</v>
      </c>
      <c r="Y572" s="142" t="n">
        <f aca="false">((V572/1000+1)*0.0112372)/((V572/1000+1)*0.0112372+1)</f>
        <v>0.0109671441060892</v>
      </c>
      <c r="Z572" s="142" t="n">
        <f aca="false">((W572/1000+1)*0.0112372)/((W572/1000+1)*0.0112372+1)</f>
        <v>0.0108869889975928</v>
      </c>
      <c r="AA572" s="142" t="str">
        <f aca="false">IF(ISNUMBER(X572),((X572/1000+1)*0.0112372)/((X572/1000+1)*0.0112372+1),"")</f>
        <v/>
      </c>
      <c r="AB572" s="143" t="str">
        <f aca="false">IF(ISNUMBER(AA572),(Y572-Z572)/(AA572-Z572),"")</f>
        <v/>
      </c>
      <c r="AC572" s="143" t="str">
        <f aca="false">IF(ISNUMBER(AB572),1-AB572,"")</f>
        <v/>
      </c>
      <c r="AD572" s="144" t="str">
        <f aca="false">IF(ISNUMBER(AB572),AB572*T572,"")</f>
        <v/>
      </c>
      <c r="AE572" s="144" t="n">
        <f aca="false">IF(ISNUMBER(AC572),AC572*T572,T572)</f>
        <v>0.224328872877918</v>
      </c>
      <c r="AF572" s="102"/>
      <c r="AG572" s="145" t="str">
        <f aca="false">IF(ISNUMBER(AD572),U572*AB572,"")</f>
        <v/>
      </c>
      <c r="AH572" s="146" t="n">
        <f aca="false">IF(ISNUMBER(AC572),AC572*U572,U572)</f>
        <v>10.76778589814</v>
      </c>
      <c r="AI572" s="102"/>
      <c r="AJ572" s="103" t="s">
        <v>410</v>
      </c>
      <c r="AK572" s="136"/>
      <c r="AL572" s="102"/>
      <c r="AM572" s="102"/>
      <c r="AN572" s="147" t="s">
        <v>581</v>
      </c>
    </row>
    <row r="573" customFormat="false" ht="15" hidden="false" customHeight="false" outlineLevel="0" collapsed="false">
      <c r="A573" s="115" t="s">
        <v>318</v>
      </c>
      <c r="B573" s="0" t="s">
        <v>319</v>
      </c>
      <c r="C573" s="92" t="n">
        <f aca="false">C572</f>
        <v>4</v>
      </c>
      <c r="D573" s="90" t="n">
        <f aca="false">D572</f>
        <v>3</v>
      </c>
      <c r="E573" s="92" t="str">
        <f aca="false">E525</f>
        <v>PP</v>
      </c>
      <c r="F573" s="92" t="n">
        <f aca="false">F525</f>
        <v>1</v>
      </c>
      <c r="G573" s="130" t="s">
        <v>333</v>
      </c>
      <c r="H573" s="130" t="s">
        <v>334</v>
      </c>
      <c r="I573" s="148" t="s">
        <v>335</v>
      </c>
      <c r="J573" s="131" t="n">
        <v>41862</v>
      </c>
      <c r="K573" s="108" t="s">
        <v>592</v>
      </c>
      <c r="L573" s="131" t="n">
        <v>41864</v>
      </c>
      <c r="M573" s="108" t="s">
        <v>593</v>
      </c>
      <c r="N573" s="134" t="n">
        <v>46.3</v>
      </c>
      <c r="O573" s="134" t="n">
        <v>40</v>
      </c>
      <c r="P573" s="135" t="n">
        <v>0.0481666666666667</v>
      </c>
      <c r="Q573" s="134" t="n">
        <v>479.9434175</v>
      </c>
      <c r="R573" s="134" t="n">
        <v>9349.57002423077</v>
      </c>
      <c r="S573" s="136" t="n">
        <f aca="false">R573-Q573</f>
        <v>8869.62660673077</v>
      </c>
      <c r="T573" s="137" t="n">
        <f aca="false">((S573/1000000)*(0.473-P573))*0.8/(0.08206*296)*1000000/(O573*N573)*12</f>
        <v>0.80413867389918</v>
      </c>
      <c r="U573" s="138" t="n">
        <f aca="false">IF(N573&lt;=48,T573* 48,T573* 72)</f>
        <v>38.5986563471607</v>
      </c>
      <c r="V573" s="139" t="n">
        <v>610.682703049048</v>
      </c>
      <c r="W573" s="150" t="n">
        <f aca="false">W525</f>
        <v>-20.5015371074412</v>
      </c>
      <c r="X573" s="141" t="n">
        <v>1159</v>
      </c>
      <c r="Y573" s="142" t="n">
        <f aca="false">((V573/1000+1)*0.0112372)/((V573/1000+1)*0.0112372+1)</f>
        <v>0.0177777933677191</v>
      </c>
      <c r="Z573" s="142" t="n">
        <f aca="false">((W573/1000+1)*0.0112372)/((W573/1000+1)*0.0112372+1)</f>
        <v>0.0108869889975928</v>
      </c>
      <c r="AA573" s="142" t="n">
        <f aca="false">IF(ISNUMBER(X573),((X573/1000+1)*0.0112372)/((X573/1000+1)*0.0112372+1),"")</f>
        <v>0.0236864549961338</v>
      </c>
      <c r="AB573" s="143" t="n">
        <f aca="false">IF(ISNUMBER(AA573),(Y573-Y569)/(AA573-Y569),"")</f>
        <v>0.539720184809085</v>
      </c>
      <c r="AC573" s="143" t="n">
        <f aca="false">IF(ISNUMBER(AB573),1-AB573,"")</f>
        <v>0.460279815190915</v>
      </c>
      <c r="AD573" s="144" t="n">
        <f aca="false">IF(ISNUMBER(AB573),AB573*T573,"")</f>
        <v>0.434009873688998</v>
      </c>
      <c r="AE573" s="144" t="n">
        <f aca="false">IF(ISNUMBER(AC573),AC573*T573,T573)</f>
        <v>0.370128800210182</v>
      </c>
      <c r="AF573" s="149" t="n">
        <f aca="false">IF(ISNUMBER(AD573),AE573-AE569,"")</f>
        <v>0.0796891450894299</v>
      </c>
      <c r="AG573" s="145" t="n">
        <f aca="false">IF(ISNUMBER(AD573),U573*AB573,"")</f>
        <v>20.8324739370719</v>
      </c>
      <c r="AH573" s="146" t="n">
        <f aca="false">IF(ISNUMBER(AC573),AC573*U573,U573)</f>
        <v>17.7661824100887</v>
      </c>
      <c r="AI573" s="145" t="n">
        <f aca="false">AH573-AH569</f>
        <v>3.82507896429263</v>
      </c>
      <c r="AJ573" s="103" t="s">
        <v>412</v>
      </c>
      <c r="AK573" s="136"/>
      <c r="AL573" s="102"/>
      <c r="AM573" s="102"/>
      <c r="AN573" s="147" t="s">
        <v>582</v>
      </c>
    </row>
    <row r="574" customFormat="false" ht="15" hidden="false" customHeight="false" outlineLevel="0" collapsed="false">
      <c r="A574" s="115" t="s">
        <v>318</v>
      </c>
      <c r="B574" s="0" t="s">
        <v>319</v>
      </c>
      <c r="C574" s="92" t="n">
        <f aca="false">C573</f>
        <v>4</v>
      </c>
      <c r="D574" s="90" t="n">
        <f aca="false">D573</f>
        <v>3</v>
      </c>
      <c r="E574" s="92" t="str">
        <f aca="false">E526</f>
        <v>PP</v>
      </c>
      <c r="F574" s="92" t="n">
        <f aca="false">F526</f>
        <v>2</v>
      </c>
      <c r="G574" s="130" t="s">
        <v>333</v>
      </c>
      <c r="H574" s="130" t="s">
        <v>334</v>
      </c>
      <c r="I574" s="148" t="s">
        <v>335</v>
      </c>
      <c r="J574" s="131" t="n">
        <v>41862</v>
      </c>
      <c r="K574" s="108" t="s">
        <v>592</v>
      </c>
      <c r="L574" s="131" t="n">
        <v>41864</v>
      </c>
      <c r="M574" s="108" t="s">
        <v>593</v>
      </c>
      <c r="N574" s="134" t="n">
        <v>46.3</v>
      </c>
      <c r="O574" s="134" t="n">
        <v>40</v>
      </c>
      <c r="P574" s="135" t="n">
        <v>0.0481666666666667</v>
      </c>
      <c r="Q574" s="134" t="n">
        <v>479.9434175</v>
      </c>
      <c r="R574" s="134" t="n">
        <v>7642.79062423077</v>
      </c>
      <c r="S574" s="136" t="n">
        <f aca="false">R574-Q574</f>
        <v>7162.84720673077</v>
      </c>
      <c r="T574" s="137" t="n">
        <f aca="false">((S574/1000000)*(0.473-P574))*0.8/(0.08206*296)*1000000/(O574*N574)*12</f>
        <v>0.649398527080269</v>
      </c>
      <c r="U574" s="138" t="n">
        <f aca="false">IF(N574&lt;=48,T574* 48,T574* 72)</f>
        <v>31.1711292998529</v>
      </c>
      <c r="V574" s="139" t="n">
        <v>631.123560313753</v>
      </c>
      <c r="W574" s="150" t="n">
        <f aca="false">W526</f>
        <v>-20.5015371074412</v>
      </c>
      <c r="X574" s="141" t="n">
        <v>1159</v>
      </c>
      <c r="Y574" s="142" t="n">
        <f aca="false">((V574/1000+1)*0.0112372)/((V574/1000+1)*0.0112372+1)</f>
        <v>0.0179993469321146</v>
      </c>
      <c r="Z574" s="142" t="n">
        <f aca="false">((W574/1000+1)*0.0112372)/((W574/1000+1)*0.0112372+1)</f>
        <v>0.0108869889975928</v>
      </c>
      <c r="AA574" s="142" t="n">
        <f aca="false">IF(ISNUMBER(X574),((X574/1000+1)*0.0112372)/((X574/1000+1)*0.0112372+1),"")</f>
        <v>0.0236864549961338</v>
      </c>
      <c r="AB574" s="143" t="n">
        <f aca="false">IF(ISNUMBER(AA574),(Y574-Y570)/(AA574-Y570),"")</f>
        <v>0.553295157073348</v>
      </c>
      <c r="AC574" s="143" t="n">
        <f aca="false">IF(ISNUMBER(AB574),1-AB574,"")</f>
        <v>0.446704842926652</v>
      </c>
      <c r="AD574" s="144" t="n">
        <f aca="false">IF(ISNUMBER(AB574),AB574*T574,"")</f>
        <v>0.359309060044079</v>
      </c>
      <c r="AE574" s="144" t="n">
        <f aca="false">IF(ISNUMBER(AC574),AC574*T574,T574)</f>
        <v>0.290089467036191</v>
      </c>
      <c r="AF574" s="149" t="n">
        <f aca="false">IF(ISNUMBER(AD574),AE574-AE570,"")</f>
        <v>-0.0154425898109718</v>
      </c>
      <c r="AG574" s="145" t="n">
        <f aca="false">IF(ISNUMBER(AD574),U574*AB574,"")</f>
        <v>17.2468348821158</v>
      </c>
      <c r="AH574" s="146" t="n">
        <f aca="false">IF(ISNUMBER(AC574),AC574*U574,U574)</f>
        <v>13.9242944177372</v>
      </c>
      <c r="AI574" s="145" t="n">
        <f aca="false">AH574-AH570</f>
        <v>-0.741244310926645</v>
      </c>
      <c r="AJ574" s="103" t="s">
        <v>414</v>
      </c>
      <c r="AK574" s="136"/>
      <c r="AL574" s="102"/>
      <c r="AM574" s="102"/>
      <c r="AN574" s="147" t="s">
        <v>583</v>
      </c>
    </row>
    <row r="575" customFormat="false" ht="15" hidden="false" customHeight="false" outlineLevel="0" collapsed="false">
      <c r="A575" s="115" t="s">
        <v>318</v>
      </c>
      <c r="B575" s="0" t="s">
        <v>319</v>
      </c>
      <c r="C575" s="92" t="n">
        <f aca="false">C574</f>
        <v>4</v>
      </c>
      <c r="D575" s="90" t="n">
        <f aca="false">D574</f>
        <v>3</v>
      </c>
      <c r="E575" s="92" t="str">
        <f aca="false">E527</f>
        <v>PP</v>
      </c>
      <c r="F575" s="92" t="n">
        <f aca="false">F527</f>
        <v>3</v>
      </c>
      <c r="G575" s="130" t="s">
        <v>333</v>
      </c>
      <c r="H575" s="130" t="s">
        <v>334</v>
      </c>
      <c r="I575" s="148" t="s">
        <v>335</v>
      </c>
      <c r="J575" s="131" t="n">
        <v>41862</v>
      </c>
      <c r="K575" s="108" t="s">
        <v>592</v>
      </c>
      <c r="L575" s="131" t="n">
        <v>41864</v>
      </c>
      <c r="M575" s="108" t="s">
        <v>593</v>
      </c>
      <c r="N575" s="134" t="n">
        <v>46.3</v>
      </c>
      <c r="O575" s="134" t="n">
        <v>40</v>
      </c>
      <c r="P575" s="135" t="n">
        <v>0.0481666666666667</v>
      </c>
      <c r="Q575" s="134" t="n">
        <v>479.9434175</v>
      </c>
      <c r="R575" s="134" t="n">
        <v>7059.90032423077</v>
      </c>
      <c r="S575" s="136" t="n">
        <f aca="false">R575-Q575</f>
        <v>6579.95690673077</v>
      </c>
      <c r="T575" s="137" t="n">
        <f aca="false">((S575/1000000)*(0.473-P575))*0.8/(0.08206*296)*1000000/(O575*N575)*12</f>
        <v>0.596552488159645</v>
      </c>
      <c r="U575" s="138" t="n">
        <f aca="false">IF(N575&lt;=48,T575* 48,T575* 72)</f>
        <v>28.634519431663</v>
      </c>
      <c r="V575" s="139" t="n">
        <v>761.738558069384</v>
      </c>
      <c r="W575" s="150" t="n">
        <f aca="false">W527</f>
        <v>-20.5015371074412</v>
      </c>
      <c r="X575" s="141" t="n">
        <v>1159</v>
      </c>
      <c r="Y575" s="142" t="n">
        <f aca="false">((V575/1000+1)*0.0112372)/((V575/1000+1)*0.0112372+1)</f>
        <v>0.0194126952317463</v>
      </c>
      <c r="Z575" s="142" t="n">
        <f aca="false">((W575/1000+1)*0.0112372)/((W575/1000+1)*0.0112372+1)</f>
        <v>0.0108869889975928</v>
      </c>
      <c r="AA575" s="142" t="n">
        <f aca="false">IF(ISNUMBER(X575),((X575/1000+1)*0.0112372)/((X575/1000+1)*0.0112372+1),"")</f>
        <v>0.0236864549961338</v>
      </c>
      <c r="AB575" s="143" t="n">
        <f aca="false">IF(ISNUMBER(AA575),(Y575-Y571)/(AA575-Y571),"")</f>
        <v>0.667009399609754</v>
      </c>
      <c r="AC575" s="143" t="n">
        <f aca="false">IF(ISNUMBER(AB575),1-AB575,"")</f>
        <v>0.332990600390245</v>
      </c>
      <c r="AD575" s="144" t="n">
        <f aca="false">IF(ISNUMBER(AB575),AB575*T575,"")</f>
        <v>0.39790611696307</v>
      </c>
      <c r="AE575" s="144" t="n">
        <f aca="false">IF(ISNUMBER(AC575),AC575*T575,T575)</f>
        <v>0.198646371196575</v>
      </c>
      <c r="AF575" s="149" t="n">
        <f aca="false">IF(ISNUMBER(AD575),AE575-AE571,"")</f>
        <v>-0.0246720548219966</v>
      </c>
      <c r="AG575" s="145" t="n">
        <f aca="false">IF(ISNUMBER(AD575),U575*AB575,"")</f>
        <v>19.0994936142274</v>
      </c>
      <c r="AH575" s="146" t="n">
        <f aca="false">IF(ISNUMBER(AC575),AC575*U575,U575)</f>
        <v>9.53502581743561</v>
      </c>
      <c r="AI575" s="145" t="n">
        <f aca="false">AH575-AH571</f>
        <v>-1.18425863145584</v>
      </c>
      <c r="AJ575" s="103" t="s">
        <v>416</v>
      </c>
      <c r="AK575" s="136"/>
      <c r="AL575" s="102"/>
      <c r="AM575" s="102"/>
      <c r="AN575" s="147" t="s">
        <v>584</v>
      </c>
    </row>
    <row r="576" customFormat="false" ht="15" hidden="false" customHeight="false" outlineLevel="0" collapsed="false">
      <c r="A576" s="115" t="s">
        <v>318</v>
      </c>
      <c r="B576" s="0" t="s">
        <v>319</v>
      </c>
      <c r="C576" s="92" t="n">
        <f aca="false">C575</f>
        <v>4</v>
      </c>
      <c r="D576" s="90" t="n">
        <f aca="false">D575</f>
        <v>3</v>
      </c>
      <c r="E576" s="92" t="str">
        <f aca="false">E528</f>
        <v>PP</v>
      </c>
      <c r="F576" s="92" t="n">
        <f aca="false">F528</f>
        <v>4</v>
      </c>
      <c r="G576" s="130" t="s">
        <v>333</v>
      </c>
      <c r="H576" s="130" t="s">
        <v>334</v>
      </c>
      <c r="I576" s="148" t="s">
        <v>335</v>
      </c>
      <c r="J576" s="131" t="n">
        <v>41862</v>
      </c>
      <c r="K576" s="108" t="s">
        <v>592</v>
      </c>
      <c r="L576" s="131" t="n">
        <v>41864</v>
      </c>
      <c r="M576" s="108" t="s">
        <v>593</v>
      </c>
      <c r="N576" s="134" t="n">
        <v>46.3</v>
      </c>
      <c r="O576" s="134" t="n">
        <v>40</v>
      </c>
      <c r="P576" s="135" t="n">
        <v>0.0481666666666667</v>
      </c>
      <c r="Q576" s="134" t="n">
        <v>479.9434175</v>
      </c>
      <c r="R576" s="134" t="n">
        <v>6762.11160423077</v>
      </c>
      <c r="S576" s="136" t="n">
        <f aca="false">R576-Q576</f>
        <v>6282.16818673077</v>
      </c>
      <c r="T576" s="137" t="n">
        <f aca="false">((S576/1000000)*(0.473-P576))*0.8/(0.08206*296)*1000000/(O576*N576)*12</f>
        <v>0.569554347536542</v>
      </c>
      <c r="U576" s="138" t="n">
        <f aca="false">IF(N576&lt;=48,T576* 48,T576* 72)</f>
        <v>27.338608681754</v>
      </c>
      <c r="V576" s="139" t="n">
        <v>747.460342519406</v>
      </c>
      <c r="W576" s="150" t="n">
        <f aca="false">W528</f>
        <v>-20.5015371074412</v>
      </c>
      <c r="X576" s="141" t="n">
        <v>1159</v>
      </c>
      <c r="Y576" s="142" t="n">
        <f aca="false">((V576/1000+1)*0.0112372)/((V576/1000+1)*0.0112372+1)</f>
        <v>0.01925839275001</v>
      </c>
      <c r="Z576" s="142" t="n">
        <f aca="false">((W576/1000+1)*0.0112372)/((W576/1000+1)*0.0112372+1)</f>
        <v>0.0108869889975928</v>
      </c>
      <c r="AA576" s="142" t="n">
        <f aca="false">IF(ISNUMBER(X576),((X576/1000+1)*0.0112372)/((X576/1000+1)*0.0112372+1),"")</f>
        <v>0.0236864549961338</v>
      </c>
      <c r="AB576" s="143" t="n">
        <f aca="false">IF(ISNUMBER(AA576),(Y576-Y572)/(AA576-Y572),"")</f>
        <v>0.651863038461496</v>
      </c>
      <c r="AC576" s="143" t="n">
        <f aca="false">IF(ISNUMBER(AB576),1-AB576,"")</f>
        <v>0.348136961538504</v>
      </c>
      <c r="AD576" s="144" t="n">
        <f aca="false">IF(ISNUMBER(AB576),AB576*T576,"")</f>
        <v>0.371271427554125</v>
      </c>
      <c r="AE576" s="144" t="n">
        <f aca="false">IF(ISNUMBER(AC576),AC576*T576,T576)</f>
        <v>0.198282919982417</v>
      </c>
      <c r="AF576" s="149" t="n">
        <f aca="false">IF(ISNUMBER(AD576),AE576-AE572,"")</f>
        <v>-0.0260459528955003</v>
      </c>
      <c r="AG576" s="145" t="n">
        <f aca="false">IF(ISNUMBER(AD576),U576*AB576,"")</f>
        <v>17.821028522598</v>
      </c>
      <c r="AH576" s="146" t="n">
        <f aca="false">IF(ISNUMBER(AC576),AC576*U576,U576)</f>
        <v>9.51758015915603</v>
      </c>
      <c r="AI576" s="145" t="n">
        <f aca="false">AH576-AH572</f>
        <v>-1.25020573898401</v>
      </c>
      <c r="AJ576" s="103" t="s">
        <v>418</v>
      </c>
      <c r="AK576" s="136"/>
      <c r="AL576" s="102"/>
      <c r="AM576" s="102"/>
      <c r="AN576" s="147" t="s">
        <v>585</v>
      </c>
    </row>
    <row r="577" customFormat="false" ht="15" hidden="false" customHeight="false" outlineLevel="0" collapsed="false">
      <c r="A577" s="115" t="s">
        <v>318</v>
      </c>
      <c r="B577" s="0" t="s">
        <v>319</v>
      </c>
      <c r="C577" s="92" t="n">
        <f aca="false">C576</f>
        <v>4</v>
      </c>
      <c r="D577" s="90" t="n">
        <f aca="false">D576</f>
        <v>3</v>
      </c>
      <c r="E577" s="92" t="str">
        <f aca="false">E529</f>
        <v>PP</v>
      </c>
      <c r="F577" s="92" t="n">
        <f aca="false">F529</f>
        <v>1</v>
      </c>
      <c r="G577" s="130" t="s">
        <v>344</v>
      </c>
      <c r="H577" s="130" t="s">
        <v>334</v>
      </c>
      <c r="I577" s="130" t="n">
        <v>10</v>
      </c>
      <c r="J577" s="131" t="n">
        <v>41862</v>
      </c>
      <c r="K577" s="108" t="s">
        <v>592</v>
      </c>
      <c r="L577" s="131" t="n">
        <v>41864</v>
      </c>
      <c r="M577" s="108" t="s">
        <v>593</v>
      </c>
      <c r="N577" s="134" t="n">
        <v>46.3</v>
      </c>
      <c r="O577" s="134" t="n">
        <v>40</v>
      </c>
      <c r="P577" s="135" t="n">
        <v>0.0481666666666667</v>
      </c>
      <c r="Q577" s="134" t="n">
        <v>479.9434175</v>
      </c>
      <c r="R577" s="134" t="n">
        <v>7964.75672423077</v>
      </c>
      <c r="S577" s="136" t="n">
        <f aca="false">R577-Q577</f>
        <v>7484.81330673077</v>
      </c>
      <c r="T577" s="137" t="n">
        <f aca="false">((S577/1000000)*(0.473-P577))*0.8/(0.08206*296)*1000000/(O577*N577)*12</f>
        <v>0.678588638927595</v>
      </c>
      <c r="U577" s="138" t="n">
        <f aca="false">IF(N577&lt;=48,T577* 48,T577* 72)</f>
        <v>32.5722546685246</v>
      </c>
      <c r="V577" s="139" t="n">
        <v>708.752719273631</v>
      </c>
      <c r="W577" s="150" t="n">
        <f aca="false">W529</f>
        <v>-20.5015371074412</v>
      </c>
      <c r="X577" s="141" t="n">
        <v>1159</v>
      </c>
      <c r="Y577" s="142" t="n">
        <f aca="false">((V577/1000+1)*0.0112372)/((V577/1000+1)*0.0112372+1)</f>
        <v>0.0188398410396007</v>
      </c>
      <c r="Z577" s="142" t="n">
        <f aca="false">((W577/1000+1)*0.0112372)/((W577/1000+1)*0.0112372+1)</f>
        <v>0.0108869889975928</v>
      </c>
      <c r="AA577" s="142" t="n">
        <f aca="false">IF(ISNUMBER(X577),((X577/1000+1)*0.0112372)/((X577/1000+1)*0.0112372+1),"")</f>
        <v>0.0236864549961338</v>
      </c>
      <c r="AB577" s="143" t="n">
        <f aca="false">IF(ISNUMBER(AA577),(Y577-Y569)/(AA577-Y569),"")</f>
        <v>0.62245281308937</v>
      </c>
      <c r="AC577" s="143" t="n">
        <f aca="false">IF(ISNUMBER(AB577),1-AB577,"")</f>
        <v>0.37754718691063</v>
      </c>
      <c r="AD577" s="144" t="n">
        <f aca="false">IF(ISNUMBER(AB577),AB577*T577,"")</f>
        <v>0.422389407230968</v>
      </c>
      <c r="AE577" s="144" t="n">
        <f aca="false">IF(ISNUMBER(AC577),AC577*T577,T577)</f>
        <v>0.256199231696627</v>
      </c>
      <c r="AF577" s="149" t="n">
        <f aca="false">IF(ISNUMBER(AD577),AE577-AE569,"")</f>
        <v>-0.034240423424125</v>
      </c>
      <c r="AG577" s="145" t="n">
        <f aca="false">IF(ISNUMBER(AD577),U577*AB577,"")</f>
        <v>20.2746915470865</v>
      </c>
      <c r="AH577" s="146" t="n">
        <f aca="false">IF(ISNUMBER(AC577),AC577*U577,U577)</f>
        <v>12.2975631214381</v>
      </c>
      <c r="AI577" s="145" t="n">
        <f aca="false">AH577-AH569</f>
        <v>-1.643540324358</v>
      </c>
      <c r="AJ577" s="103" t="s">
        <v>420</v>
      </c>
      <c r="AK577" s="136"/>
      <c r="AL577" s="102"/>
      <c r="AM577" s="102"/>
      <c r="AN577" s="147" t="s">
        <v>586</v>
      </c>
    </row>
    <row r="578" customFormat="false" ht="15" hidden="false" customHeight="false" outlineLevel="0" collapsed="false">
      <c r="A578" s="115" t="s">
        <v>318</v>
      </c>
      <c r="B578" s="0" t="s">
        <v>319</v>
      </c>
      <c r="C578" s="92" t="n">
        <f aca="false">C577</f>
        <v>4</v>
      </c>
      <c r="D578" s="90" t="n">
        <f aca="false">D577</f>
        <v>3</v>
      </c>
      <c r="E578" s="92" t="str">
        <f aca="false">E530</f>
        <v>PP</v>
      </c>
      <c r="F578" s="92" t="n">
        <f aca="false">F530</f>
        <v>2</v>
      </c>
      <c r="G578" s="130" t="s">
        <v>344</v>
      </c>
      <c r="H578" s="130" t="s">
        <v>334</v>
      </c>
      <c r="I578" s="130" t="n">
        <v>10</v>
      </c>
      <c r="J578" s="131" t="n">
        <v>41862</v>
      </c>
      <c r="K578" s="108" t="s">
        <v>592</v>
      </c>
      <c r="L578" s="131" t="n">
        <v>41864</v>
      </c>
      <c r="M578" s="108" t="s">
        <v>593</v>
      </c>
      <c r="N578" s="134" t="n">
        <v>46.3</v>
      </c>
      <c r="O578" s="134" t="n">
        <v>40</v>
      </c>
      <c r="P578" s="135" t="n">
        <v>0.0481666666666667</v>
      </c>
      <c r="Q578" s="134" t="n">
        <v>479.9434175</v>
      </c>
      <c r="R578" s="134" t="n">
        <v>6889.94052423077</v>
      </c>
      <c r="S578" s="136" t="n">
        <f aca="false">R578-Q578</f>
        <v>6409.99710673077</v>
      </c>
      <c r="T578" s="137" t="n">
        <f aca="false">((S578/1000000)*(0.473-P578))*0.8/(0.08206*296)*1000000/(O578*N578)*12</f>
        <v>0.581143581533919</v>
      </c>
      <c r="U578" s="138" t="n">
        <f aca="false">IF(N578&lt;=48,T578* 48,T578* 72)</f>
        <v>27.8948919136281</v>
      </c>
      <c r="V578" s="139" t="n">
        <v>708.143964122931</v>
      </c>
      <c r="W578" s="150" t="n">
        <f aca="false">W530</f>
        <v>-20.5015371074412</v>
      </c>
      <c r="X578" s="141" t="n">
        <v>1159</v>
      </c>
      <c r="Y578" s="142" t="n">
        <f aca="false">((V578/1000+1)*0.0112372)/((V578/1000+1)*0.0112372+1)</f>
        <v>0.018833255619513</v>
      </c>
      <c r="Z578" s="142" t="n">
        <f aca="false">((W578/1000+1)*0.0112372)/((W578/1000+1)*0.0112372+1)</f>
        <v>0.0108869889975928</v>
      </c>
      <c r="AA578" s="142" t="n">
        <f aca="false">IF(ISNUMBER(X578),((X578/1000+1)*0.0112372)/((X578/1000+1)*0.0112372+1),"")</f>
        <v>0.0236864549961338</v>
      </c>
      <c r="AB578" s="143" t="n">
        <f aca="false">IF(ISNUMBER(AA578),(Y578-Y570)/(AA578-Y570),"")</f>
        <v>0.618796119078318</v>
      </c>
      <c r="AC578" s="143" t="n">
        <f aca="false">IF(ISNUMBER(AB578),1-AB578,"")</f>
        <v>0.381203880921682</v>
      </c>
      <c r="AD578" s="144" t="n">
        <f aca="false">IF(ISNUMBER(AB578),AB578*T578,"")</f>
        <v>0.359609392880463</v>
      </c>
      <c r="AE578" s="144" t="n">
        <f aca="false">IF(ISNUMBER(AC578),AC578*T578,T578)</f>
        <v>0.221534188653456</v>
      </c>
      <c r="AF578" s="149" t="n">
        <f aca="false">IF(ISNUMBER(AD578),AE578-AE570,"")</f>
        <v>-0.0839978681937066</v>
      </c>
      <c r="AG578" s="145" t="n">
        <f aca="false">IF(ISNUMBER(AD578),U578*AB578,"")</f>
        <v>17.2612508582622</v>
      </c>
      <c r="AH578" s="146" t="n">
        <f aca="false">IF(ISNUMBER(AC578),AC578*U578,U578)</f>
        <v>10.6336410553659</v>
      </c>
      <c r="AI578" s="145" t="n">
        <f aca="false">AH578-AH570</f>
        <v>-4.03189767329792</v>
      </c>
      <c r="AJ578" s="103" t="s">
        <v>422</v>
      </c>
      <c r="AK578" s="136"/>
      <c r="AL578" s="102"/>
      <c r="AM578" s="102"/>
      <c r="AN578" s="147" t="s">
        <v>587</v>
      </c>
    </row>
    <row r="579" customFormat="false" ht="15" hidden="false" customHeight="false" outlineLevel="0" collapsed="false">
      <c r="A579" s="115" t="s">
        <v>318</v>
      </c>
      <c r="B579" s="0" t="s">
        <v>319</v>
      </c>
      <c r="C579" s="92" t="n">
        <f aca="false">C578</f>
        <v>4</v>
      </c>
      <c r="D579" s="90" t="n">
        <f aca="false">D578</f>
        <v>3</v>
      </c>
      <c r="E579" s="92" t="str">
        <f aca="false">E531</f>
        <v>PP</v>
      </c>
      <c r="F579" s="92" t="n">
        <f aca="false">F531</f>
        <v>3</v>
      </c>
      <c r="G579" s="130" t="s">
        <v>344</v>
      </c>
      <c r="H579" s="130" t="s">
        <v>334</v>
      </c>
      <c r="I579" s="130" t="n">
        <v>10</v>
      </c>
      <c r="J579" s="131" t="n">
        <v>41862</v>
      </c>
      <c r="K579" s="108" t="s">
        <v>592</v>
      </c>
      <c r="L579" s="131" t="n">
        <v>41864</v>
      </c>
      <c r="M579" s="108" t="s">
        <v>593</v>
      </c>
      <c r="N579" s="134" t="n">
        <v>46.3</v>
      </c>
      <c r="O579" s="134" t="n">
        <v>40</v>
      </c>
      <c r="P579" s="135" t="n">
        <v>0.0481666666666667</v>
      </c>
      <c r="Q579" s="134" t="n">
        <v>479.9434175</v>
      </c>
      <c r="R579" s="134" t="n">
        <v>6831.29242423077</v>
      </c>
      <c r="S579" s="136" t="n">
        <f aca="false">R579-Q579</f>
        <v>6351.34900673077</v>
      </c>
      <c r="T579" s="137" t="n">
        <f aca="false">((S579/1000000)*(0.473-P579))*0.8/(0.08206*296)*1000000/(O579*N579)*12</f>
        <v>0.575826423613774</v>
      </c>
      <c r="U579" s="138" t="n">
        <f aca="false">IF(N579&lt;=48,T579* 48,T579* 72)</f>
        <v>27.6396683334612</v>
      </c>
      <c r="V579" s="139" t="n">
        <v>837.865817634504</v>
      </c>
      <c r="W579" s="150" t="n">
        <f aca="false">W531</f>
        <v>-20.5015371074412</v>
      </c>
      <c r="X579" s="141" t="n">
        <v>1159</v>
      </c>
      <c r="Y579" s="142" t="n">
        <f aca="false">((V579/1000+1)*0.0112372)/((V579/1000+1)*0.0112372+1)</f>
        <v>0.0202345719612056</v>
      </c>
      <c r="Z579" s="142" t="n">
        <f aca="false">((W579/1000+1)*0.0112372)/((W579/1000+1)*0.0112372+1)</f>
        <v>0.0108869889975928</v>
      </c>
      <c r="AA579" s="142" t="n">
        <f aca="false">IF(ISNUMBER(X579),((X579/1000+1)*0.0112372)/((X579/1000+1)*0.0112372+1),"")</f>
        <v>0.0236864549961338</v>
      </c>
      <c r="AB579" s="143" t="n">
        <f aca="false">IF(ISNUMBER(AA579),(Y579-Y571)/(AA579-Y571),"")</f>
        <v>0.731046041975552</v>
      </c>
      <c r="AC579" s="143" t="n">
        <f aca="false">IF(ISNUMBER(AB579),1-AB579,"")</f>
        <v>0.268953958024448</v>
      </c>
      <c r="AD579" s="144" t="n">
        <f aca="false">IF(ISNUMBER(AB579),AB579*T579,"")</f>
        <v>0.420955627847787</v>
      </c>
      <c r="AE579" s="144" t="n">
        <f aca="false">IF(ISNUMBER(AC579),AC579*T579,T579)</f>
        <v>0.154870795765987</v>
      </c>
      <c r="AF579" s="149" t="n">
        <f aca="false">IF(ISNUMBER(AD579),AE579-AE571,"")</f>
        <v>-0.0684476302525848</v>
      </c>
      <c r="AG579" s="145" t="n">
        <f aca="false">IF(ISNUMBER(AD579),U579*AB579,"")</f>
        <v>20.2058701366938</v>
      </c>
      <c r="AH579" s="146" t="n">
        <f aca="false">IF(ISNUMBER(AC579),AC579*U579,U579)</f>
        <v>7.43379819676738</v>
      </c>
      <c r="AI579" s="145" t="n">
        <f aca="false">AH579-AH571</f>
        <v>-3.28548625212407</v>
      </c>
      <c r="AJ579" s="103" t="s">
        <v>424</v>
      </c>
      <c r="AK579" s="136"/>
      <c r="AL579" s="102"/>
      <c r="AM579" s="102"/>
      <c r="AN579" s="147" t="s">
        <v>588</v>
      </c>
    </row>
    <row r="580" customFormat="false" ht="15" hidden="false" customHeight="false" outlineLevel="0" collapsed="false">
      <c r="A580" s="115" t="s">
        <v>318</v>
      </c>
      <c r="B580" s="0" t="s">
        <v>319</v>
      </c>
      <c r="C580" s="92" t="n">
        <f aca="false">C579</f>
        <v>4</v>
      </c>
      <c r="D580" s="90" t="n">
        <f aca="false">D579</f>
        <v>3</v>
      </c>
      <c r="E580" s="92" t="str">
        <f aca="false">E532</f>
        <v>PP</v>
      </c>
      <c r="F580" s="92" t="n">
        <f aca="false">F532</f>
        <v>4</v>
      </c>
      <c r="G580" s="130" t="s">
        <v>344</v>
      </c>
      <c r="H580" s="130" t="s">
        <v>334</v>
      </c>
      <c r="I580" s="130" t="n">
        <v>10</v>
      </c>
      <c r="J580" s="131" t="n">
        <v>41862</v>
      </c>
      <c r="K580" s="108" t="s">
        <v>592</v>
      </c>
      <c r="L580" s="131" t="n">
        <v>41864</v>
      </c>
      <c r="M580" s="108" t="s">
        <v>593</v>
      </c>
      <c r="N580" s="134" t="n">
        <v>46.3</v>
      </c>
      <c r="O580" s="134" t="n">
        <v>40</v>
      </c>
      <c r="P580" s="135" t="n">
        <v>0.0481666666666667</v>
      </c>
      <c r="Q580" s="134" t="n">
        <v>479.9434175</v>
      </c>
      <c r="R580" s="134" t="n">
        <v>6867.19942423077</v>
      </c>
      <c r="S580" s="136" t="n">
        <f aca="false">R580-Q580</f>
        <v>6387.25600673077</v>
      </c>
      <c r="T580" s="137" t="n">
        <f aca="false">((S580/1000000)*(0.473-P580))*0.8/(0.08206*296)*1000000/(O580*N580)*12</f>
        <v>0.579081826422027</v>
      </c>
      <c r="U580" s="138" t="n">
        <f aca="false">IF(N580&lt;=48,T580* 48,T580* 72)</f>
        <v>27.7959276682573</v>
      </c>
      <c r="V580" s="139" t="n">
        <v>797.619274763124</v>
      </c>
      <c r="W580" s="150" t="n">
        <f aca="false">W532</f>
        <v>-20.5015371074412</v>
      </c>
      <c r="X580" s="141" t="n">
        <v>1159</v>
      </c>
      <c r="Y580" s="142" t="n">
        <f aca="false">((V580/1000+1)*0.0112372)/((V580/1000+1)*0.0112372+1)</f>
        <v>0.0198002383939367</v>
      </c>
      <c r="Z580" s="142" t="n">
        <f aca="false">((W580/1000+1)*0.0112372)/((W580/1000+1)*0.0112372+1)</f>
        <v>0.0108869889975928</v>
      </c>
      <c r="AA580" s="142" t="n">
        <f aca="false">IF(ISNUMBER(X580),((X580/1000+1)*0.0112372)/((X580/1000+1)*0.0112372+1),"")</f>
        <v>0.0236864549961338</v>
      </c>
      <c r="AB580" s="143" t="n">
        <f aca="false">IF(ISNUMBER(AA580),(Y580-Y572)/(AA580-Y572),"")</f>
        <v>0.694463274324179</v>
      </c>
      <c r="AC580" s="143" t="n">
        <f aca="false">IF(ISNUMBER(AB580),1-AB580,"")</f>
        <v>0.305536725675821</v>
      </c>
      <c r="AD580" s="144" t="n">
        <f aca="false">IF(ISNUMBER(AB580),AB580*T580,"")</f>
        <v>0.402151061278667</v>
      </c>
      <c r="AE580" s="144" t="n">
        <f aca="false">IF(ISNUMBER(AC580),AC580*T580,T580)</f>
        <v>0.17693076514336</v>
      </c>
      <c r="AF580" s="149" t="n">
        <f aca="false">IF(ISNUMBER(AD580),AE580-AE572,"")</f>
        <v>-0.0473981077345577</v>
      </c>
      <c r="AG580" s="145" t="n">
        <f aca="false">IF(ISNUMBER(AD580),U580*AB580,"")</f>
        <v>19.303250941376</v>
      </c>
      <c r="AH580" s="146" t="n">
        <f aca="false">IF(ISNUMBER(AC580),AC580*U580,U580)</f>
        <v>8.49267672688128</v>
      </c>
      <c r="AI580" s="145" t="n">
        <f aca="false">AH580-AH572</f>
        <v>-2.27510917125877</v>
      </c>
      <c r="AJ580" s="103" t="s">
        <v>426</v>
      </c>
      <c r="AK580" s="136"/>
      <c r="AL580" s="102"/>
      <c r="AM580" s="102"/>
      <c r="AN580" s="147" t="s">
        <v>589</v>
      </c>
    </row>
    <row r="581" customFormat="false" ht="15" hidden="false" customHeight="false" outlineLevel="0" collapsed="false">
      <c r="A581" s="115" t="s">
        <v>318</v>
      </c>
      <c r="B581" s="0" t="s">
        <v>319</v>
      </c>
      <c r="C581" s="92" t="n">
        <f aca="false">C437+1</f>
        <v>5</v>
      </c>
      <c r="D581" s="92" t="n">
        <f aca="false">D437</f>
        <v>1</v>
      </c>
      <c r="E581" s="92" t="str">
        <f aca="false">E533</f>
        <v>GL</v>
      </c>
      <c r="F581" s="92" t="n">
        <f aca="false">F533</f>
        <v>1</v>
      </c>
      <c r="G581" s="130" t="s">
        <v>321</v>
      </c>
      <c r="H581" s="130" t="s">
        <v>322</v>
      </c>
      <c r="I581" s="130" t="s">
        <v>322</v>
      </c>
      <c r="J581" s="131" t="n">
        <v>41864</v>
      </c>
      <c r="K581" s="108" t="s">
        <v>594</v>
      </c>
      <c r="L581" s="131" t="n">
        <v>41866</v>
      </c>
      <c r="M581" s="108" t="s">
        <v>595</v>
      </c>
      <c r="N581" s="151" t="n">
        <v>45.4</v>
      </c>
      <c r="O581" s="134" t="n">
        <v>40</v>
      </c>
      <c r="P581" s="135" t="n">
        <v>0.0514166666666667</v>
      </c>
      <c r="Q581" s="134" t="n">
        <v>476.731848461538</v>
      </c>
      <c r="R581" s="134" t="n">
        <v>4854.13280423077</v>
      </c>
      <c r="S581" s="136" t="n">
        <f aca="false">R581-Q581</f>
        <v>4377.40095576923</v>
      </c>
      <c r="T581" s="137" t="n">
        <f aca="false">((S581/1000000)*(0.473-P581))*0.8/(0.08206*296)*1000000/(O581*N581)*12</f>
        <v>0.401635346867305</v>
      </c>
      <c r="U581" s="138" t="n">
        <f aca="false">IF(N581&lt;=48,T581* 48,T581* 72)</f>
        <v>19.2784966496306</v>
      </c>
      <c r="V581" s="139" t="n">
        <v>-17.9078681528229</v>
      </c>
      <c r="W581" s="150" t="n">
        <f aca="false">W533</f>
        <v>-18.16875699075</v>
      </c>
      <c r="X581" s="141" t="s">
        <v>106</v>
      </c>
      <c r="Y581" s="142" t="n">
        <f aca="false">((V581/1000+1)*0.0112372)/((V581/1000+1)*0.0112372+1)</f>
        <v>0.0109155025917487</v>
      </c>
      <c r="Z581" s="142" t="n">
        <f aca="false">((W581/1000+1)*0.0112372)/((W581/1000+1)*0.0112372+1)</f>
        <v>0.0109126345751666</v>
      </c>
      <c r="AA581" s="142" t="str">
        <f aca="false">IF(ISNUMBER(X581),((X581/1000+1)*0.0112372)/((X581/1000+1)*0.0112372+1),"")</f>
        <v/>
      </c>
      <c r="AB581" s="143" t="str">
        <f aca="false">IF(ISNUMBER(AA581),(Y581-Z581)/(AA581-Z581),"")</f>
        <v/>
      </c>
      <c r="AC581" s="143" t="str">
        <f aca="false">IF(ISNUMBER(AB581),1-AB581,"")</f>
        <v/>
      </c>
      <c r="AD581" s="144" t="str">
        <f aca="false">IF(ISNUMBER(AB581),AB581*T581,"")</f>
        <v/>
      </c>
      <c r="AE581" s="144" t="n">
        <f aca="false">IF(ISNUMBER(AC581),AC581*T581,T581)</f>
        <v>0.401635346867305</v>
      </c>
      <c r="AF581" s="102"/>
      <c r="AG581" s="145" t="str">
        <f aca="false">IF(ISNUMBER(AD581),U581*AB581,"")</f>
        <v/>
      </c>
      <c r="AH581" s="146" t="n">
        <f aca="false">IF(ISNUMBER(AC581),AC581*U581,U581)</f>
        <v>19.2784966496306</v>
      </c>
      <c r="AI581" s="102"/>
      <c r="AJ581" s="103" t="s">
        <v>325</v>
      </c>
      <c r="AK581" s="136"/>
      <c r="AL581" s="102"/>
      <c r="AM581" s="102"/>
      <c r="AN581" s="147" t="s">
        <v>596</v>
      </c>
      <c r="AO581" s="145" t="n">
        <f aca="false">SUMIF($AN$5:$AN$1444,$AN581,AG$5:AG$1444)</f>
        <v>0</v>
      </c>
      <c r="AP581" s="145" t="n">
        <f aca="false">SUMIF($AN$5:$AN$1444,$AN581,AH$5:AH$1444)</f>
        <v>67.2387642583481</v>
      </c>
      <c r="AQ581" s="145" t="n">
        <f aca="false">SUMIF($AN$5:$AN$1444,$AN581,AI$5:AI$1444)</f>
        <v>0</v>
      </c>
    </row>
    <row r="582" customFormat="false" ht="15" hidden="false" customHeight="false" outlineLevel="0" collapsed="false">
      <c r="A582" s="115" t="s">
        <v>318</v>
      </c>
      <c r="B582" s="0" t="s">
        <v>319</v>
      </c>
      <c r="C582" s="92" t="n">
        <f aca="false">C581</f>
        <v>5</v>
      </c>
      <c r="D582" s="90" t="n">
        <f aca="false">D581</f>
        <v>1</v>
      </c>
      <c r="E582" s="92" t="str">
        <f aca="false">E534</f>
        <v>GL</v>
      </c>
      <c r="F582" s="92" t="n">
        <f aca="false">F534</f>
        <v>2</v>
      </c>
      <c r="G582" s="130" t="s">
        <v>321</v>
      </c>
      <c r="H582" s="130" t="s">
        <v>322</v>
      </c>
      <c r="I582" s="130" t="s">
        <v>322</v>
      </c>
      <c r="J582" s="131" t="n">
        <v>41864</v>
      </c>
      <c r="K582" s="108" t="s">
        <v>594</v>
      </c>
      <c r="L582" s="131" t="n">
        <v>41866</v>
      </c>
      <c r="M582" s="108" t="s">
        <v>595</v>
      </c>
      <c r="N582" s="134" t="n">
        <v>45.4</v>
      </c>
      <c r="O582" s="134" t="n">
        <v>40</v>
      </c>
      <c r="P582" s="135" t="n">
        <v>0.0514166666666667</v>
      </c>
      <c r="Q582" s="134" t="n">
        <v>476.731848461538</v>
      </c>
      <c r="R582" s="134" t="n">
        <v>3947.95645423077</v>
      </c>
      <c r="S582" s="136" t="n">
        <f aca="false">R582-Q582</f>
        <v>3471.22460576923</v>
      </c>
      <c r="T582" s="137" t="n">
        <f aca="false">((S582/1000000)*(0.473-P582))*0.8/(0.08206*296)*1000000/(O582*N582)*12</f>
        <v>0.318491843146101</v>
      </c>
      <c r="U582" s="138" t="n">
        <f aca="false">IF(N582&lt;=48,T582* 48,T582* 72)</f>
        <v>15.2876084710129</v>
      </c>
      <c r="V582" s="139" t="n">
        <v>-16.6946895249172</v>
      </c>
      <c r="W582" s="150" t="n">
        <f aca="false">W534</f>
        <v>-18.16875699075</v>
      </c>
      <c r="X582" s="141" t="s">
        <v>106</v>
      </c>
      <c r="Y582" s="142" t="n">
        <f aca="false">((V582/1000+1)*0.0112372)/((V582/1000+1)*0.0112372+1)</f>
        <v>0.0109288391508939</v>
      </c>
      <c r="Z582" s="142" t="n">
        <f aca="false">((W582/1000+1)*0.0112372)/((W582/1000+1)*0.0112372+1)</f>
        <v>0.0109126345751666</v>
      </c>
      <c r="AA582" s="142" t="str">
        <f aca="false">IF(ISNUMBER(X582),((X582/1000+1)*0.0112372)/((X582/1000+1)*0.0112372+1),"")</f>
        <v/>
      </c>
      <c r="AB582" s="143" t="str">
        <f aca="false">IF(ISNUMBER(AA582),(Y582-Z582)/(AA582-Z582),"")</f>
        <v/>
      </c>
      <c r="AC582" s="143" t="str">
        <f aca="false">IF(ISNUMBER(AB582),1-AB582,"")</f>
        <v/>
      </c>
      <c r="AD582" s="144" t="str">
        <f aca="false">IF(ISNUMBER(AB582),AB582*T582,"")</f>
        <v/>
      </c>
      <c r="AE582" s="144" t="n">
        <f aca="false">IF(ISNUMBER(AC582),AC582*T582,T582)</f>
        <v>0.318491843146101</v>
      </c>
      <c r="AF582" s="102"/>
      <c r="AG582" s="145" t="str">
        <f aca="false">IF(ISNUMBER(AD582),U582*AB582,"")</f>
        <v/>
      </c>
      <c r="AH582" s="146" t="n">
        <f aca="false">IF(ISNUMBER(AC582),AC582*U582,U582)</f>
        <v>15.2876084710129</v>
      </c>
      <c r="AI582" s="102"/>
      <c r="AJ582" s="103" t="s">
        <v>327</v>
      </c>
      <c r="AK582" s="136"/>
      <c r="AL582" s="102"/>
      <c r="AM582" s="102"/>
      <c r="AN582" s="147" t="s">
        <v>597</v>
      </c>
      <c r="AO582" s="145" t="n">
        <f aca="false">SUMIF($AN$5:$AN$1444,$AN582,AG$5:AG$1444)</f>
        <v>0</v>
      </c>
      <c r="AP582" s="145" t="n">
        <f aca="false">SUMIF($AN$5:$AN$1444,$AN582,AH$5:AH$1444)</f>
        <v>44.6317891269912</v>
      </c>
      <c r="AQ582" s="145" t="n">
        <f aca="false">SUMIF($AN$5:$AN$1444,$AN582,AI$5:AI$1444)</f>
        <v>0</v>
      </c>
    </row>
    <row r="583" customFormat="false" ht="15" hidden="false" customHeight="false" outlineLevel="0" collapsed="false">
      <c r="A583" s="115" t="s">
        <v>318</v>
      </c>
      <c r="B583" s="0" t="s">
        <v>319</v>
      </c>
      <c r="C583" s="92" t="n">
        <f aca="false">C582</f>
        <v>5</v>
      </c>
      <c r="D583" s="90" t="n">
        <f aca="false">D582</f>
        <v>1</v>
      </c>
      <c r="E583" s="92" t="str">
        <f aca="false">E535</f>
        <v>GL</v>
      </c>
      <c r="F583" s="92" t="n">
        <f aca="false">F535</f>
        <v>3</v>
      </c>
      <c r="G583" s="130" t="s">
        <v>321</v>
      </c>
      <c r="H583" s="130" t="s">
        <v>322</v>
      </c>
      <c r="I583" s="130" t="s">
        <v>322</v>
      </c>
      <c r="J583" s="131" t="n">
        <v>41864</v>
      </c>
      <c r="K583" s="108" t="s">
        <v>594</v>
      </c>
      <c r="L583" s="131" t="n">
        <v>41866</v>
      </c>
      <c r="M583" s="108" t="s">
        <v>595</v>
      </c>
      <c r="N583" s="134" t="n">
        <v>45.4</v>
      </c>
      <c r="O583" s="134" t="n">
        <v>40</v>
      </c>
      <c r="P583" s="135" t="n">
        <v>0.0514166666666667</v>
      </c>
      <c r="Q583" s="134" t="n">
        <v>476.731848461538</v>
      </c>
      <c r="R583" s="134" t="n">
        <v>4425.99027423077</v>
      </c>
      <c r="S583" s="136" t="n">
        <f aca="false">R583-Q583</f>
        <v>3949.25842576923</v>
      </c>
      <c r="T583" s="137" t="n">
        <f aca="false">((S583/1000000)*(0.473-P583))*0.8/(0.08206*296)*1000000/(O583*N583)*12</f>
        <v>0.362352408136603</v>
      </c>
      <c r="U583" s="138" t="n">
        <f aca="false">IF(N583&lt;=48,T583* 48,T583* 72)</f>
        <v>17.392915590557</v>
      </c>
      <c r="V583" s="139" t="n">
        <v>-19.167495926737</v>
      </c>
      <c r="W583" s="150" t="n">
        <f aca="false">W535</f>
        <v>-18.16875699075</v>
      </c>
      <c r="X583" s="141" t="s">
        <v>106</v>
      </c>
      <c r="Y583" s="142" t="n">
        <f aca="false">((V583/1000+1)*0.0112372)/((V583/1000+1)*0.0112372+1)</f>
        <v>0.0109016550332474</v>
      </c>
      <c r="Z583" s="142" t="n">
        <f aca="false">((W583/1000+1)*0.0112372)/((W583/1000+1)*0.0112372+1)</f>
        <v>0.0109126345751666</v>
      </c>
      <c r="AA583" s="142" t="str">
        <f aca="false">IF(ISNUMBER(X583),((X583/1000+1)*0.0112372)/((X583/1000+1)*0.0112372+1),"")</f>
        <v/>
      </c>
      <c r="AB583" s="143" t="str">
        <f aca="false">IF(ISNUMBER(AA583),(Y583-Z583)/(AA583-Z583),"")</f>
        <v/>
      </c>
      <c r="AC583" s="143" t="str">
        <f aca="false">IF(ISNUMBER(AB583),1-AB583,"")</f>
        <v/>
      </c>
      <c r="AD583" s="144" t="str">
        <f aca="false">IF(ISNUMBER(AB583),AB583*T583,"")</f>
        <v/>
      </c>
      <c r="AE583" s="144" t="n">
        <f aca="false">IF(ISNUMBER(AC583),AC583*T583,T583)</f>
        <v>0.362352408136603</v>
      </c>
      <c r="AF583" s="102"/>
      <c r="AG583" s="145" t="str">
        <f aca="false">IF(ISNUMBER(AD583),U583*AB583,"")</f>
        <v/>
      </c>
      <c r="AH583" s="146" t="n">
        <f aca="false">IF(ISNUMBER(AC583),AC583*U583,U583)</f>
        <v>17.392915590557</v>
      </c>
      <c r="AI583" s="102"/>
      <c r="AJ583" s="103" t="s">
        <v>329</v>
      </c>
      <c r="AK583" s="136"/>
      <c r="AL583" s="102"/>
      <c r="AM583" s="102"/>
      <c r="AN583" s="147" t="s">
        <v>598</v>
      </c>
      <c r="AO583" s="145" t="n">
        <f aca="false">SUMIF($AN$5:$AN$1444,$AN583,AG$5:AG$1444)</f>
        <v>0</v>
      </c>
      <c r="AP583" s="145" t="n">
        <f aca="false">SUMIF($AN$5:$AN$1444,$AN583,AH$5:AH$1444)</f>
        <v>47.4538069900159</v>
      </c>
      <c r="AQ583" s="145" t="n">
        <f aca="false">SUMIF($AN$5:$AN$1444,$AN583,AI$5:AI$1444)</f>
        <v>0</v>
      </c>
    </row>
    <row r="584" customFormat="false" ht="15" hidden="false" customHeight="false" outlineLevel="0" collapsed="false">
      <c r="A584" s="115" t="s">
        <v>318</v>
      </c>
      <c r="B584" s="0" t="s">
        <v>319</v>
      </c>
      <c r="C584" s="92" t="n">
        <f aca="false">C583</f>
        <v>5</v>
      </c>
      <c r="D584" s="90" t="n">
        <f aca="false">D583</f>
        <v>1</v>
      </c>
      <c r="E584" s="92" t="str">
        <f aca="false">E536</f>
        <v>GL</v>
      </c>
      <c r="F584" s="92" t="n">
        <f aca="false">F536</f>
        <v>4</v>
      </c>
      <c r="G584" s="130" t="s">
        <v>321</v>
      </c>
      <c r="H584" s="130" t="s">
        <v>322</v>
      </c>
      <c r="I584" s="130" t="s">
        <v>322</v>
      </c>
      <c r="J584" s="131" t="n">
        <v>41864</v>
      </c>
      <c r="K584" s="108" t="s">
        <v>594</v>
      </c>
      <c r="L584" s="131" t="n">
        <v>41866</v>
      </c>
      <c r="M584" s="108" t="s">
        <v>595</v>
      </c>
      <c r="N584" s="134" t="n">
        <v>45.4</v>
      </c>
      <c r="O584" s="134" t="n">
        <v>40</v>
      </c>
      <c r="P584" s="135" t="n">
        <v>0.0514166666666667</v>
      </c>
      <c r="Q584" s="134" t="n">
        <v>476.731848461538</v>
      </c>
      <c r="R584" s="134" t="n">
        <v>4672.65475423077</v>
      </c>
      <c r="S584" s="136" t="n">
        <f aca="false">R584-Q584</f>
        <v>4195.92290576923</v>
      </c>
      <c r="T584" s="137" t="n">
        <f aca="false">((S584/1000000)*(0.473-P584))*0.8/(0.08206*296)*1000000/(O584*N584)*12</f>
        <v>0.384984370569488</v>
      </c>
      <c r="U584" s="138" t="n">
        <f aca="false">IF(N584&lt;=48,T584* 48,T584* 72)</f>
        <v>18.4792497873354</v>
      </c>
      <c r="V584" s="139" t="n">
        <v>-13.9098803391193</v>
      </c>
      <c r="W584" s="150" t="n">
        <f aca="false">W536</f>
        <v>-18.16875699075</v>
      </c>
      <c r="X584" s="141" t="s">
        <v>106</v>
      </c>
      <c r="Y584" s="142" t="n">
        <f aca="false">((V584/1000+1)*0.0112372)/((V584/1000+1)*0.0112372+1)</f>
        <v>0.0109594513965256</v>
      </c>
      <c r="Z584" s="142" t="n">
        <f aca="false">((W584/1000+1)*0.0112372)/((W584/1000+1)*0.0112372+1)</f>
        <v>0.0109126345751666</v>
      </c>
      <c r="AA584" s="142" t="str">
        <f aca="false">IF(ISNUMBER(X584),((X584/1000+1)*0.0112372)/((X584/1000+1)*0.0112372+1),"")</f>
        <v/>
      </c>
      <c r="AB584" s="143" t="str">
        <f aca="false">IF(ISNUMBER(AA584),(Y584-Z584)/(AA584-Z584),"")</f>
        <v/>
      </c>
      <c r="AC584" s="143" t="str">
        <f aca="false">IF(ISNUMBER(AB584),1-AB584,"")</f>
        <v/>
      </c>
      <c r="AD584" s="144" t="str">
        <f aca="false">IF(ISNUMBER(AB584),AB584*T584,"")</f>
        <v/>
      </c>
      <c r="AE584" s="144" t="n">
        <f aca="false">IF(ISNUMBER(AC584),AC584*T584,T584)</f>
        <v>0.384984370569488</v>
      </c>
      <c r="AF584" s="102"/>
      <c r="AG584" s="145" t="str">
        <f aca="false">IF(ISNUMBER(AD584),U584*AB584,"")</f>
        <v/>
      </c>
      <c r="AH584" s="146" t="n">
        <f aca="false">IF(ISNUMBER(AC584),AC584*U584,U584)</f>
        <v>18.4792497873354</v>
      </c>
      <c r="AI584" s="102"/>
      <c r="AJ584" s="103" t="s">
        <v>331</v>
      </c>
      <c r="AK584" s="136"/>
      <c r="AL584" s="102"/>
      <c r="AM584" s="102"/>
      <c r="AN584" s="147" t="s">
        <v>599</v>
      </c>
      <c r="AO584" s="145" t="n">
        <f aca="false">SUMIF($AN$5:$AN$1444,$AN584,AG$5:AG$1444)</f>
        <v>0</v>
      </c>
      <c r="AP584" s="145" t="n">
        <f aca="false">SUMIF($AN$5:$AN$1444,$AN584,AH$5:AH$1444)</f>
        <v>51.1938190194012</v>
      </c>
      <c r="AQ584" s="145" t="n">
        <f aca="false">SUMIF($AN$5:$AN$1444,$AN584,AI$5:AI$1444)</f>
        <v>0</v>
      </c>
    </row>
    <row r="585" customFormat="false" ht="15" hidden="false" customHeight="false" outlineLevel="0" collapsed="false">
      <c r="A585" s="115" t="s">
        <v>318</v>
      </c>
      <c r="B585" s="0" t="s">
        <v>319</v>
      </c>
      <c r="C585" s="92" t="n">
        <f aca="false">C584</f>
        <v>5</v>
      </c>
      <c r="D585" s="90" t="n">
        <f aca="false">D584</f>
        <v>1</v>
      </c>
      <c r="E585" s="92" t="str">
        <f aca="false">E537</f>
        <v>GL</v>
      </c>
      <c r="F585" s="92" t="n">
        <f aca="false">F537</f>
        <v>1</v>
      </c>
      <c r="G585" s="130" t="s">
        <v>333</v>
      </c>
      <c r="H585" s="130" t="s">
        <v>334</v>
      </c>
      <c r="I585" s="148" t="s">
        <v>335</v>
      </c>
      <c r="J585" s="131" t="n">
        <v>41864</v>
      </c>
      <c r="K585" s="108" t="s">
        <v>594</v>
      </c>
      <c r="L585" s="131" t="n">
        <v>41866</v>
      </c>
      <c r="M585" s="108" t="s">
        <v>595</v>
      </c>
      <c r="N585" s="134" t="n">
        <v>45.4</v>
      </c>
      <c r="O585" s="134" t="n">
        <v>40</v>
      </c>
      <c r="P585" s="135" t="n">
        <v>0.0514166666666667</v>
      </c>
      <c r="Q585" s="134" t="n">
        <v>476.731848461538</v>
      </c>
      <c r="R585" s="134" t="n">
        <v>30278.5399642308</v>
      </c>
      <c r="S585" s="136" t="n">
        <f aca="false">R585-Q585</f>
        <v>29801.8081157692</v>
      </c>
      <c r="T585" s="137" t="n">
        <f aca="false">((S585/1000000)*(0.473-P585))*0.8/(0.08206*296)*1000000/(O585*N585)*12</f>
        <v>2.73437586841904</v>
      </c>
      <c r="U585" s="138" t="n">
        <f aca="false">IF(N585&lt;=48,T585* 48,T585* 72)</f>
        <v>131.250041684114</v>
      </c>
      <c r="V585" s="139" t="n">
        <v>1028.11133951755</v>
      </c>
      <c r="W585" s="150" t="n">
        <f aca="false">W537</f>
        <v>-18.16875699075</v>
      </c>
      <c r="X585" s="141" t="n">
        <v>1159</v>
      </c>
      <c r="Y585" s="142" t="n">
        <f aca="false">((V585/1000+1)*0.0112372)/((V585/1000+1)*0.0112372+1)</f>
        <v>0.0222824687583551</v>
      </c>
      <c r="Z585" s="142" t="n">
        <f aca="false">((W585/1000+1)*0.0112372)/((W585/1000+1)*0.0112372+1)</f>
        <v>0.0109126345751666</v>
      </c>
      <c r="AA585" s="142" t="n">
        <f aca="false">IF(ISNUMBER(X585),((X585/1000+1)*0.0112372)/((X585/1000+1)*0.0112372+1),"")</f>
        <v>0.0236864549961338</v>
      </c>
      <c r="AB585" s="143" t="n">
        <f aca="false">IF(ISNUMBER(AA585),(Y585-Y581)/(AA585-Y581),"")</f>
        <v>0.890064092847408</v>
      </c>
      <c r="AC585" s="143" t="n">
        <f aca="false">IF(ISNUMBER(AB585),1-AB585,"")</f>
        <v>0.109935907152592</v>
      </c>
      <c r="AD585" s="144" t="n">
        <f aca="false">IF(ISNUMBER(AB585),AB585*T585,"")</f>
        <v>2.43376977682824</v>
      </c>
      <c r="AE585" s="144" t="n">
        <f aca="false">IF(ISNUMBER(AC585),AC585*T585,T585)</f>
        <v>0.300606091590802</v>
      </c>
      <c r="AF585" s="149" t="n">
        <f aca="false">IF(ISNUMBER(AD585),AE585-AE581,"")</f>
        <v>-0.101029255276502</v>
      </c>
      <c r="AG585" s="145" t="n">
        <f aca="false">IF(ISNUMBER(AD585),U585*AB585,"")</f>
        <v>116.820949287755</v>
      </c>
      <c r="AH585" s="146" t="n">
        <f aca="false">IF(ISNUMBER(AC585),AC585*U585,U585)</f>
        <v>14.4290923963585</v>
      </c>
      <c r="AI585" s="145" t="n">
        <f aca="false">AH585-AH581</f>
        <v>-4.84940425327211</v>
      </c>
      <c r="AJ585" s="103" t="s">
        <v>336</v>
      </c>
      <c r="AK585" s="136"/>
      <c r="AL585" s="102"/>
      <c r="AM585" s="102"/>
      <c r="AN585" s="147" t="s">
        <v>600</v>
      </c>
      <c r="AO585" s="145" t="n">
        <f aca="false">SUMIF($AN$5:$AN$1444,$AN585,AG$5:AG$1444)</f>
        <v>182.984917621412</v>
      </c>
      <c r="AP585" s="145" t="n">
        <f aca="false">SUMIF($AN$5:$AN$1444,$AN585,AH$5:AH$1444)</f>
        <v>53.2387900580554</v>
      </c>
      <c r="AQ585" s="145" t="n">
        <f aca="false">SUMIF($AN$5:$AN$1444,$AN585,AI$5:AI$1444)</f>
        <v>-13.9999742002927</v>
      </c>
    </row>
    <row r="586" customFormat="false" ht="15" hidden="false" customHeight="false" outlineLevel="0" collapsed="false">
      <c r="A586" s="115" t="s">
        <v>318</v>
      </c>
      <c r="B586" s="0" t="s">
        <v>319</v>
      </c>
      <c r="C586" s="92" t="n">
        <f aca="false">C585</f>
        <v>5</v>
      </c>
      <c r="D586" s="90" t="n">
        <f aca="false">D585</f>
        <v>1</v>
      </c>
      <c r="E586" s="92" t="str">
        <f aca="false">E538</f>
        <v>GL</v>
      </c>
      <c r="F586" s="92" t="n">
        <f aca="false">F538</f>
        <v>2</v>
      </c>
      <c r="G586" s="130" t="s">
        <v>333</v>
      </c>
      <c r="H586" s="130" t="s">
        <v>334</v>
      </c>
      <c r="I586" s="148" t="s">
        <v>335</v>
      </c>
      <c r="J586" s="131" t="n">
        <v>41864</v>
      </c>
      <c r="K586" s="108" t="s">
        <v>594</v>
      </c>
      <c r="L586" s="131" t="n">
        <v>41866</v>
      </c>
      <c r="M586" s="108" t="s">
        <v>595</v>
      </c>
      <c r="N586" s="134" t="n">
        <v>45.4</v>
      </c>
      <c r="O586" s="134" t="n">
        <v>40</v>
      </c>
      <c r="P586" s="135" t="n">
        <v>0.0514166666666667</v>
      </c>
      <c r="Q586" s="134" t="n">
        <v>476.731848461538</v>
      </c>
      <c r="R586" s="134" t="n">
        <v>30747.1053642308</v>
      </c>
      <c r="S586" s="136" t="n">
        <f aca="false">R586-Q586</f>
        <v>30270.3735157692</v>
      </c>
      <c r="T586" s="137" t="n">
        <f aca="false">((S586/1000000)*(0.473-P586))*0.8/(0.08206*296)*1000000/(O586*N586)*12</f>
        <v>2.77736768682009</v>
      </c>
      <c r="U586" s="138" t="n">
        <f aca="false">IF(N586&lt;=48,T586* 48,T586* 72)</f>
        <v>133.313648967364</v>
      </c>
      <c r="V586" s="139" t="n">
        <v>1030.24259723113</v>
      </c>
      <c r="W586" s="150" t="n">
        <f aca="false">W538</f>
        <v>-18.16875699075</v>
      </c>
      <c r="X586" s="141" t="n">
        <v>1159</v>
      </c>
      <c r="Y586" s="142" t="n">
        <f aca="false">((V586/1000+1)*0.0112372)/((V586/1000+1)*0.0112372+1)</f>
        <v>0.0223053621803906</v>
      </c>
      <c r="Z586" s="142" t="n">
        <f aca="false">((W586/1000+1)*0.0112372)/((W586/1000+1)*0.0112372+1)</f>
        <v>0.0109126345751666</v>
      </c>
      <c r="AA586" s="142" t="n">
        <f aca="false">IF(ISNUMBER(X586),((X586/1000+1)*0.0112372)/((X586/1000+1)*0.0112372+1),"")</f>
        <v>0.0236864549961338</v>
      </c>
      <c r="AB586" s="143" t="n">
        <f aca="false">IF(ISNUMBER(AA586),(Y586-Y582)/(AA586-Y582),"")</f>
        <v>0.891743658650886</v>
      </c>
      <c r="AC586" s="143" t="n">
        <f aca="false">IF(ISNUMBER(AB586),1-AB586,"")</f>
        <v>0.108256341349114</v>
      </c>
      <c r="AD586" s="144" t="n">
        <f aca="false">IF(ISNUMBER(AB586),AB586*T586,"")</f>
        <v>2.4767000224637</v>
      </c>
      <c r="AE586" s="144" t="n">
        <f aca="false">IF(ISNUMBER(AC586),AC586*T586,T586)</f>
        <v>0.300667664356395</v>
      </c>
      <c r="AF586" s="149" t="n">
        <f aca="false">IF(ISNUMBER(AD586),AE586-AE582,"")</f>
        <v>-0.0178241787897067</v>
      </c>
      <c r="AG586" s="145" t="n">
        <f aca="false">IF(ISNUMBER(AD586),U586*AB586,"")</f>
        <v>118.881601078257</v>
      </c>
      <c r="AH586" s="146" t="n">
        <f aca="false">IF(ISNUMBER(AC586),AC586*U586,U586)</f>
        <v>14.4320478891069</v>
      </c>
      <c r="AI586" s="145" t="n">
        <f aca="false">AH586-AH582</f>
        <v>-0.855560581905923</v>
      </c>
      <c r="AJ586" s="103" t="s">
        <v>338</v>
      </c>
      <c r="AK586" s="136"/>
      <c r="AL586" s="102"/>
      <c r="AM586" s="102"/>
      <c r="AN586" s="147" t="s">
        <v>601</v>
      </c>
      <c r="AO586" s="145" t="n">
        <f aca="false">SUMIF($AN$5:$AN$1444,$AN586,AG$5:AG$1444)</f>
        <v>187.994942066095</v>
      </c>
      <c r="AP586" s="145" t="n">
        <f aca="false">SUMIF($AN$5:$AN$1444,$AN586,AH$5:AH$1444)</f>
        <v>55.72277699655</v>
      </c>
      <c r="AQ586" s="145" t="n">
        <f aca="false">SUMIF($AN$5:$AN$1444,$AN586,AI$5:AI$1444)</f>
        <v>11.0909878695588</v>
      </c>
    </row>
    <row r="587" customFormat="false" ht="15" hidden="false" customHeight="false" outlineLevel="0" collapsed="false">
      <c r="A587" s="115" t="s">
        <v>318</v>
      </c>
      <c r="B587" s="0" t="s">
        <v>319</v>
      </c>
      <c r="C587" s="92" t="n">
        <f aca="false">C586</f>
        <v>5</v>
      </c>
      <c r="D587" s="90" t="n">
        <f aca="false">D586</f>
        <v>1</v>
      </c>
      <c r="E587" s="92" t="str">
        <f aca="false">E539</f>
        <v>GL</v>
      </c>
      <c r="F587" s="92" t="n">
        <f aca="false">F539</f>
        <v>3</v>
      </c>
      <c r="G587" s="130" t="s">
        <v>333</v>
      </c>
      <c r="H587" s="130" t="s">
        <v>334</v>
      </c>
      <c r="I587" s="148" t="s">
        <v>335</v>
      </c>
      <c r="J587" s="131" t="n">
        <v>41864</v>
      </c>
      <c r="K587" s="108" t="s">
        <v>594</v>
      </c>
      <c r="L587" s="131" t="n">
        <v>41866</v>
      </c>
      <c r="M587" s="108" t="s">
        <v>595</v>
      </c>
      <c r="N587" s="134" t="n">
        <v>45.4</v>
      </c>
      <c r="O587" s="134" t="n">
        <v>40</v>
      </c>
      <c r="P587" s="135" t="n">
        <v>0.0514166666666667</v>
      </c>
      <c r="Q587" s="134" t="n">
        <v>476.731848461538</v>
      </c>
      <c r="R587" s="134" t="n">
        <v>31311.5688642308</v>
      </c>
      <c r="S587" s="136" t="n">
        <f aca="false">R587-Q587</f>
        <v>30834.8370157692</v>
      </c>
      <c r="T587" s="137" t="n">
        <f aca="false">((S587/1000000)*(0.473-P587))*0.8/(0.08206*296)*1000000/(O587*N587)*12</f>
        <v>2.82915834888353</v>
      </c>
      <c r="U587" s="138" t="n">
        <f aca="false">IF(N587&lt;=48,T587* 48,T587* 72)</f>
        <v>135.79960074641</v>
      </c>
      <c r="V587" s="139" t="n">
        <v>1067.25470948205</v>
      </c>
      <c r="W587" s="150" t="n">
        <f aca="false">W539</f>
        <v>-18.16875699075</v>
      </c>
      <c r="X587" s="141" t="n">
        <v>1159</v>
      </c>
      <c r="Y587" s="142" t="n">
        <f aca="false">((V587/1000+1)*0.0112372)/((V587/1000+1)*0.0112372+1)</f>
        <v>0.0227027658601277</v>
      </c>
      <c r="Z587" s="142" t="n">
        <f aca="false">((W587/1000+1)*0.0112372)/((W587/1000+1)*0.0112372+1)</f>
        <v>0.0109126345751666</v>
      </c>
      <c r="AA587" s="142" t="n">
        <f aca="false">IF(ISNUMBER(X587),((X587/1000+1)*0.0112372)/((X587/1000+1)*0.0112372+1),"")</f>
        <v>0.0236864549961338</v>
      </c>
      <c r="AB587" s="143" t="n">
        <f aca="false">IF(ISNUMBER(AA587),(Y587-Y583)/(AA587-Y583),"")</f>
        <v>0.923057917303228</v>
      </c>
      <c r="AC587" s="143" t="n">
        <f aca="false">IF(ISNUMBER(AB587),1-AB587,"")</f>
        <v>0.0769420826967724</v>
      </c>
      <c r="AD587" s="144" t="n">
        <f aca="false">IF(ISNUMBER(AB587),AB587*T587,"")</f>
        <v>2.61147701324147</v>
      </c>
      <c r="AE587" s="144" t="n">
        <f aca="false">IF(ISNUMBER(AC587),AC587*T587,T587)</f>
        <v>0.217681335642061</v>
      </c>
      <c r="AF587" s="149" t="n">
        <f aca="false">IF(ISNUMBER(AD587),AE587-AE583,"")</f>
        <v>-0.144671072494542</v>
      </c>
      <c r="AG587" s="145" t="n">
        <f aca="false">IF(ISNUMBER(AD587),U587*AB587,"")</f>
        <v>125.350896635591</v>
      </c>
      <c r="AH587" s="146" t="n">
        <f aca="false">IF(ISNUMBER(AC587),AC587*U587,U587)</f>
        <v>10.4487041108189</v>
      </c>
      <c r="AI587" s="145" t="n">
        <f aca="false">AH587-AH583</f>
        <v>-6.94421147973803</v>
      </c>
      <c r="AJ587" s="103" t="s">
        <v>340</v>
      </c>
      <c r="AK587" s="136"/>
      <c r="AL587" s="102"/>
      <c r="AM587" s="102"/>
      <c r="AN587" s="147" t="s">
        <v>602</v>
      </c>
      <c r="AO587" s="145" t="n">
        <f aca="false">SUMIF($AN$5:$AN$1444,$AN587,AG$5:AG$1444)</f>
        <v>207.822729176555</v>
      </c>
      <c r="AP587" s="145" t="n">
        <f aca="false">SUMIF($AN$5:$AN$1444,$AN587,AH$5:AH$1444)</f>
        <v>43.3444795823521</v>
      </c>
      <c r="AQ587" s="145" t="n">
        <f aca="false">SUMIF($AN$5:$AN$1444,$AN587,AI$5:AI$1444)</f>
        <v>-4.10932740766382</v>
      </c>
    </row>
    <row r="588" customFormat="false" ht="15" hidden="false" customHeight="false" outlineLevel="0" collapsed="false">
      <c r="A588" s="115" t="s">
        <v>318</v>
      </c>
      <c r="B588" s="0" t="s">
        <v>319</v>
      </c>
      <c r="C588" s="92" t="n">
        <f aca="false">C587</f>
        <v>5</v>
      </c>
      <c r="D588" s="90" t="n">
        <f aca="false">D587</f>
        <v>1</v>
      </c>
      <c r="E588" s="92" t="str">
        <f aca="false">E540</f>
        <v>GL</v>
      </c>
      <c r="F588" s="92" t="n">
        <f aca="false">F540</f>
        <v>4</v>
      </c>
      <c r="G588" s="130" t="s">
        <v>333</v>
      </c>
      <c r="H588" s="130" t="s">
        <v>334</v>
      </c>
      <c r="I588" s="148" t="s">
        <v>335</v>
      </c>
      <c r="J588" s="131" t="n">
        <v>41864</v>
      </c>
      <c r="K588" s="108" t="s">
        <v>594</v>
      </c>
      <c r="L588" s="131" t="n">
        <v>41866</v>
      </c>
      <c r="M588" s="108" t="s">
        <v>595</v>
      </c>
      <c r="N588" s="134" t="n">
        <v>45.4</v>
      </c>
      <c r="O588" s="134" t="n">
        <v>40</v>
      </c>
      <c r="P588" s="135" t="n">
        <v>0.0514166666666667</v>
      </c>
      <c r="Q588" s="134" t="n">
        <v>476.731848461538</v>
      </c>
      <c r="R588" s="134" t="n">
        <v>28112.9423642308</v>
      </c>
      <c r="S588" s="136" t="n">
        <f aca="false">R588-Q588</f>
        <v>27636.2105157692</v>
      </c>
      <c r="T588" s="137" t="n">
        <f aca="false">((S588/1000000)*(0.473-P588))*0.8/(0.08206*296)*1000000/(O588*N588)*12</f>
        <v>2.53567793052403</v>
      </c>
      <c r="U588" s="138" t="n">
        <f aca="false">IF(N588&lt;=48,T588* 48,T588* 72)</f>
        <v>121.712540665153</v>
      </c>
      <c r="V588" s="139" t="n">
        <v>1087.5997018278</v>
      </c>
      <c r="W588" s="150" t="n">
        <f aca="false">W540</f>
        <v>-18.16875699075</v>
      </c>
      <c r="X588" s="141" t="n">
        <v>1159</v>
      </c>
      <c r="Y588" s="142" t="n">
        <f aca="false">((V588/1000+1)*0.0112372)/((V588/1000+1)*0.0112372+1)</f>
        <v>0.0229210750192774</v>
      </c>
      <c r="Z588" s="142" t="n">
        <f aca="false">((W588/1000+1)*0.0112372)/((W588/1000+1)*0.0112372+1)</f>
        <v>0.0109126345751666</v>
      </c>
      <c r="AA588" s="142" t="n">
        <f aca="false">IF(ISNUMBER(X588),((X588/1000+1)*0.0112372)/((X588/1000+1)*0.0112372+1),"")</f>
        <v>0.0236864549961338</v>
      </c>
      <c r="AB588" s="143" t="n">
        <f aca="false">IF(ISNUMBER(AA588),(Y588-Y584)/(AA588-Y584),"")</f>
        <v>0.939861730149904</v>
      </c>
      <c r="AC588" s="143" t="n">
        <f aca="false">IF(ISNUMBER(AB588),1-AB588,"")</f>
        <v>0.0601382698500957</v>
      </c>
      <c r="AD588" s="144" t="n">
        <f aca="false">IF(ISNUMBER(AB588),AB588*T588,"")</f>
        <v>2.38318664688524</v>
      </c>
      <c r="AE588" s="144" t="n">
        <f aca="false">IF(ISNUMBER(AC588),AC588*T588,T588)</f>
        <v>0.152491283638786</v>
      </c>
      <c r="AF588" s="149" t="n">
        <f aca="false">IF(ISNUMBER(AD588),AE588-AE584,"")</f>
        <v>-0.232493086930702</v>
      </c>
      <c r="AG588" s="145" t="n">
        <f aca="false">IF(ISNUMBER(AD588),U588*AB588,"")</f>
        <v>114.392959050492</v>
      </c>
      <c r="AH588" s="146" t="n">
        <f aca="false">IF(ISNUMBER(AC588),AC588*U588,U588)</f>
        <v>7.31958161466174</v>
      </c>
      <c r="AI588" s="145" t="n">
        <f aca="false">AH588-AH584</f>
        <v>-11.1596681726737</v>
      </c>
      <c r="AJ588" s="103" t="s">
        <v>342</v>
      </c>
      <c r="AK588" s="136"/>
      <c r="AL588" s="102"/>
      <c r="AM588" s="102"/>
      <c r="AN588" s="147" t="s">
        <v>603</v>
      </c>
      <c r="AO588" s="145" t="n">
        <f aca="false">SUMIF($AN$5:$AN$1444,$AN588,AG$5:AG$1444)</f>
        <v>179.607588444744</v>
      </c>
      <c r="AP588" s="145" t="n">
        <f aca="false">SUMIF($AN$5:$AN$1444,$AN588,AH$5:AH$1444)</f>
        <v>35.5813704294956</v>
      </c>
      <c r="AQ588" s="145" t="n">
        <f aca="false">SUMIF($AN$5:$AN$1444,$AN588,AI$5:AI$1444)</f>
        <v>-15.6124485899056</v>
      </c>
    </row>
    <row r="589" customFormat="false" ht="15" hidden="false" customHeight="false" outlineLevel="0" collapsed="false">
      <c r="A589" s="115" t="s">
        <v>318</v>
      </c>
      <c r="B589" s="0" t="s">
        <v>319</v>
      </c>
      <c r="C589" s="92" t="n">
        <f aca="false">C588</f>
        <v>5</v>
      </c>
      <c r="D589" s="90" t="n">
        <f aca="false">D588</f>
        <v>1</v>
      </c>
      <c r="E589" s="92" t="str">
        <f aca="false">E541</f>
        <v>GL</v>
      </c>
      <c r="F589" s="92" t="n">
        <f aca="false">F541</f>
        <v>1</v>
      </c>
      <c r="G589" s="130" t="s">
        <v>344</v>
      </c>
      <c r="H589" s="130" t="s">
        <v>334</v>
      </c>
      <c r="I589" s="130" t="n">
        <v>10</v>
      </c>
      <c r="J589" s="131" t="n">
        <v>41864</v>
      </c>
      <c r="K589" s="108" t="s">
        <v>594</v>
      </c>
      <c r="L589" s="131" t="n">
        <v>41866</v>
      </c>
      <c r="M589" s="108" t="s">
        <v>595</v>
      </c>
      <c r="N589" s="134" t="n">
        <v>45.4</v>
      </c>
      <c r="O589" s="134" t="n">
        <v>40</v>
      </c>
      <c r="P589" s="135" t="n">
        <v>0.0514166666666667</v>
      </c>
      <c r="Q589" s="134" t="n">
        <v>476.731848461538</v>
      </c>
      <c r="R589" s="134" t="n">
        <v>29179.9604642308</v>
      </c>
      <c r="S589" s="136" t="n">
        <f aca="false">R589-Q589</f>
        <v>28703.2286157692</v>
      </c>
      <c r="T589" s="137" t="n">
        <f aca="false">((S589/1000000)*(0.473-P589))*0.8/(0.08206*296)*1000000/(O589*N589)*12</f>
        <v>2.63357898848912</v>
      </c>
      <c r="U589" s="138" t="n">
        <f aca="false">IF(N589&lt;=48,T589* 48,T589* 72)</f>
        <v>126.411791447478</v>
      </c>
      <c r="V589" s="139" t="n">
        <v>1076.21486108888</v>
      </c>
      <c r="W589" s="150" t="n">
        <f aca="false">W541</f>
        <v>-18.16875699075</v>
      </c>
      <c r="X589" s="141" t="n">
        <v>1159</v>
      </c>
      <c r="Y589" s="142" t="n">
        <f aca="false">((V589/1000+1)*0.0112372)/((V589/1000+1)*0.0112372+1)</f>
        <v>0.0227989235619103</v>
      </c>
      <c r="Z589" s="142" t="n">
        <f aca="false">((W589/1000+1)*0.0112372)/((W589/1000+1)*0.0112372+1)</f>
        <v>0.0109126345751666</v>
      </c>
      <c r="AA589" s="142" t="n">
        <f aca="false">IF(ISNUMBER(X589),((X589/1000+1)*0.0112372)/((X589/1000+1)*0.0112372+1),"")</f>
        <v>0.0236864549961338</v>
      </c>
      <c r="AB589" s="143" t="n">
        <f aca="false">IF(ISNUMBER(AA589),(Y589-Y581)/(AA589-Y581),"")</f>
        <v>0.930503896176238</v>
      </c>
      <c r="AC589" s="143" t="n">
        <f aca="false">IF(ISNUMBER(AB589),1-AB589,"")</f>
        <v>0.0694961038237616</v>
      </c>
      <c r="AD589" s="144" t="n">
        <f aca="false">IF(ISNUMBER(AB589),AB589*T589,"")</f>
        <v>2.450555509677</v>
      </c>
      <c r="AE589" s="144" t="n">
        <f aca="false">IF(ISNUMBER(AC589),AC589*T589,T589)</f>
        <v>0.183023478812117</v>
      </c>
      <c r="AF589" s="149" t="n">
        <f aca="false">IF(ISNUMBER(AD589),AE589-AE581,"")</f>
        <v>-0.218611868055188</v>
      </c>
      <c r="AG589" s="145" t="n">
        <f aca="false">IF(ISNUMBER(AD589),U589*AB589,"")</f>
        <v>117.626664464496</v>
      </c>
      <c r="AH589" s="146" t="n">
        <f aca="false">IF(ISNUMBER(AC589),AC589*U589,U589)</f>
        <v>8.7851269829816</v>
      </c>
      <c r="AI589" s="145" t="n">
        <f aca="false">AH589-AH581</f>
        <v>-10.493369666649</v>
      </c>
      <c r="AJ589" s="103" t="s">
        <v>345</v>
      </c>
      <c r="AK589" s="136"/>
      <c r="AL589" s="102"/>
      <c r="AM589" s="102"/>
      <c r="AN589" s="147" t="s">
        <v>604</v>
      </c>
      <c r="AO589" s="145" t="n">
        <f aca="false">SUMIF($AN$5:$AN$1444,$AN589,AG$5:AG$1444)</f>
        <v>185.370972675551</v>
      </c>
      <c r="AP589" s="145" t="n">
        <f aca="false">SUMIF($AN$5:$AN$1444,$AN589,AH$5:AH$1444)</f>
        <v>34.7046639113157</v>
      </c>
      <c r="AQ589" s="145" t="n">
        <f aca="false">SUMIF($AN$5:$AN$1444,$AN589,AI$5:AI$1444)</f>
        <v>-32.5341003470323</v>
      </c>
    </row>
    <row r="590" customFormat="false" ht="15" hidden="false" customHeight="false" outlineLevel="0" collapsed="false">
      <c r="A590" s="115" t="s">
        <v>318</v>
      </c>
      <c r="B590" s="0" t="s">
        <v>319</v>
      </c>
      <c r="C590" s="92" t="n">
        <f aca="false">C589</f>
        <v>5</v>
      </c>
      <c r="D590" s="90" t="n">
        <f aca="false">D589</f>
        <v>1</v>
      </c>
      <c r="E590" s="92" t="str">
        <f aca="false">E542</f>
        <v>GL</v>
      </c>
      <c r="F590" s="92" t="n">
        <f aca="false">F542</f>
        <v>2</v>
      </c>
      <c r="G590" s="130" t="s">
        <v>344</v>
      </c>
      <c r="H590" s="130" t="s">
        <v>334</v>
      </c>
      <c r="I590" s="130" t="n">
        <v>10</v>
      </c>
      <c r="J590" s="131" t="n">
        <v>41864</v>
      </c>
      <c r="K590" s="108" t="s">
        <v>594</v>
      </c>
      <c r="L590" s="131" t="n">
        <v>41866</v>
      </c>
      <c r="M590" s="108" t="s">
        <v>595</v>
      </c>
      <c r="N590" s="134" t="n">
        <v>45.4</v>
      </c>
      <c r="O590" s="134" t="n">
        <v>40</v>
      </c>
      <c r="P590" s="135" t="n">
        <v>0.0514166666666667</v>
      </c>
      <c r="Q590" s="134" t="n">
        <v>476.731848461538</v>
      </c>
      <c r="R590" s="134" t="n">
        <v>30268.8287642308</v>
      </c>
      <c r="S590" s="136" t="n">
        <f aca="false">R590-Q590</f>
        <v>29792.0969157692</v>
      </c>
      <c r="T590" s="137" t="n">
        <f aca="false">((S590/1000000)*(0.473-P590))*0.8/(0.08206*296)*1000000/(O590*N590)*12</f>
        <v>2.73348484627601</v>
      </c>
      <c r="U590" s="138" t="n">
        <f aca="false">IF(N590&lt;=48,T590* 48,T590* 72)</f>
        <v>131.207272621249</v>
      </c>
      <c r="V590" s="139" t="n">
        <v>1069.00057975981</v>
      </c>
      <c r="W590" s="150" t="n">
        <f aca="false">W542</f>
        <v>-18.16875699075</v>
      </c>
      <c r="X590" s="141" t="n">
        <v>1159</v>
      </c>
      <c r="Y590" s="142" t="n">
        <f aca="false">((V590/1000+1)*0.0112372)/((V590/1000+1)*0.0112372+1)</f>
        <v>0.0227215035089214</v>
      </c>
      <c r="Z590" s="142" t="n">
        <f aca="false">((W590/1000+1)*0.0112372)/((W590/1000+1)*0.0112372+1)</f>
        <v>0.0109126345751666</v>
      </c>
      <c r="AA590" s="142" t="n">
        <f aca="false">IF(ISNUMBER(X590),((X590/1000+1)*0.0112372)/((X590/1000+1)*0.0112372+1),"")</f>
        <v>0.0236864549961338</v>
      </c>
      <c r="AB590" s="143" t="n">
        <f aca="false">IF(ISNUMBER(AA590),(Y590-Y582)/(AA590-Y582),"")</f>
        <v>0.924362710171083</v>
      </c>
      <c r="AC590" s="143" t="n">
        <f aca="false">IF(ISNUMBER(AB590),1-AB590,"")</f>
        <v>0.0756372898289174</v>
      </c>
      <c r="AD590" s="144" t="n">
        <f aca="false">IF(ISNUMBER(AB590),AB590*T590,"")</f>
        <v>2.52673146071528</v>
      </c>
      <c r="AE590" s="144" t="n">
        <f aca="false">IF(ISNUMBER(AC590),AC590*T590,T590)</f>
        <v>0.206753385560733</v>
      </c>
      <c r="AF590" s="149" t="n">
        <f aca="false">IF(ISNUMBER(AD590),AE590-AE582,"")</f>
        <v>-0.111738457585369</v>
      </c>
      <c r="AG590" s="145" t="n">
        <f aca="false">IF(ISNUMBER(AD590),U590*AB590,"")</f>
        <v>121.283110114334</v>
      </c>
      <c r="AH590" s="146" t="n">
        <f aca="false">IF(ISNUMBER(AC590),AC590*U590,U590)</f>
        <v>9.92416250691516</v>
      </c>
      <c r="AI590" s="145" t="n">
        <f aca="false">AH590-AH582</f>
        <v>-5.36344596409771</v>
      </c>
      <c r="AJ590" s="103" t="s">
        <v>347</v>
      </c>
      <c r="AK590" s="136"/>
      <c r="AL590" s="102"/>
      <c r="AM590" s="102"/>
      <c r="AN590" s="147" t="s">
        <v>605</v>
      </c>
      <c r="AO590" s="145" t="n">
        <f aca="false">SUMIF($AN$5:$AN$1444,$AN590,AG$5:AG$1444)</f>
        <v>184.340416790354</v>
      </c>
      <c r="AP590" s="145" t="n">
        <f aca="false">SUMIF($AN$5:$AN$1444,$AN590,AH$5:AH$1444)</f>
        <v>36.9554095422879</v>
      </c>
      <c r="AQ590" s="145" t="n">
        <f aca="false">SUMIF($AN$5:$AN$1444,$AN590,AI$5:AI$1444)</f>
        <v>-7.67637958470337</v>
      </c>
    </row>
    <row r="591" customFormat="false" ht="15" hidden="false" customHeight="false" outlineLevel="0" collapsed="false">
      <c r="A591" s="115" t="s">
        <v>318</v>
      </c>
      <c r="B591" s="0" t="s">
        <v>319</v>
      </c>
      <c r="C591" s="92" t="n">
        <f aca="false">C590</f>
        <v>5</v>
      </c>
      <c r="D591" s="90" t="n">
        <f aca="false">D590</f>
        <v>1</v>
      </c>
      <c r="E591" s="92" t="str">
        <f aca="false">E543</f>
        <v>GL</v>
      </c>
      <c r="F591" s="92" t="n">
        <f aca="false">F543</f>
        <v>3</v>
      </c>
      <c r="G591" s="130" t="s">
        <v>344</v>
      </c>
      <c r="H591" s="130" t="s">
        <v>334</v>
      </c>
      <c r="I591" s="130" t="n">
        <v>10</v>
      </c>
      <c r="J591" s="131" t="n">
        <v>41864</v>
      </c>
      <c r="K591" s="108" t="s">
        <v>594</v>
      </c>
      <c r="L591" s="131" t="n">
        <v>41866</v>
      </c>
      <c r="M591" s="108" t="s">
        <v>595</v>
      </c>
      <c r="N591" s="134" t="n">
        <v>45.4</v>
      </c>
      <c r="O591" s="134" t="n">
        <v>40</v>
      </c>
      <c r="P591" s="135" t="n">
        <v>0.0514166666666667</v>
      </c>
      <c r="Q591" s="134" t="n">
        <v>476.731848461538</v>
      </c>
      <c r="R591" s="134" t="n">
        <v>28454.0482642308</v>
      </c>
      <c r="S591" s="136" t="n">
        <f aca="false">R591-Q591</f>
        <v>27977.3164157692</v>
      </c>
      <c r="T591" s="137" t="n">
        <f aca="false">((S591/1000000)*(0.473-P591))*0.8/(0.08206*296)*1000000/(O591*N591)*12</f>
        <v>2.56697508329785</v>
      </c>
      <c r="U591" s="138" t="n">
        <f aca="false">IF(N591&lt;=48,T591* 48,T591* 72)</f>
        <v>123.214803998297</v>
      </c>
      <c r="V591" s="139" t="n">
        <v>1090.40990877417</v>
      </c>
      <c r="W591" s="150" t="n">
        <f aca="false">W543</f>
        <v>-18.16875699075</v>
      </c>
      <c r="X591" s="141" t="n">
        <v>1159</v>
      </c>
      <c r="Y591" s="142" t="n">
        <f aca="false">((V591/1000+1)*0.0112372)/((V591/1000+1)*0.0112372+1)</f>
        <v>0.0229512218946325</v>
      </c>
      <c r="Z591" s="142" t="n">
        <f aca="false">((W591/1000+1)*0.0112372)/((W591/1000+1)*0.0112372+1)</f>
        <v>0.0109126345751666</v>
      </c>
      <c r="AA591" s="142" t="n">
        <f aca="false">IF(ISNUMBER(X591),((X591/1000+1)*0.0112372)/((X591/1000+1)*0.0112372+1),"")</f>
        <v>0.0236864549961338</v>
      </c>
      <c r="AB591" s="143" t="n">
        <f aca="false">IF(ISNUMBER(AA591),(Y591-Y583)/(AA591-Y583),"")</f>
        <v>0.942491622580284</v>
      </c>
      <c r="AC591" s="143" t="n">
        <f aca="false">IF(ISNUMBER(AB591),1-AB591,"")</f>
        <v>0.057508377419716</v>
      </c>
      <c r="AD591" s="144" t="n">
        <f aca="false">IF(ISNUMBER(AB591),AB591*T591,"")</f>
        <v>2.41935251138055</v>
      </c>
      <c r="AE591" s="144" t="n">
        <f aca="false">IF(ISNUMBER(AC591),AC591*T591,T591)</f>
        <v>0.1476225719173</v>
      </c>
      <c r="AF591" s="149" t="n">
        <f aca="false">IF(ISNUMBER(AD591),AE591-AE583,"")</f>
        <v>-0.214729836219303</v>
      </c>
      <c r="AG591" s="145" t="n">
        <f aca="false">IF(ISNUMBER(AD591),U591*AB591,"")</f>
        <v>116.128920546266</v>
      </c>
      <c r="AH591" s="146" t="n">
        <f aca="false">IF(ISNUMBER(AC591),AC591*U591,U591)</f>
        <v>7.08588345203039</v>
      </c>
      <c r="AI591" s="145" t="n">
        <f aca="false">AH591-AH583</f>
        <v>-10.3070321385266</v>
      </c>
      <c r="AJ591" s="103" t="s">
        <v>349</v>
      </c>
      <c r="AK591" s="136"/>
      <c r="AL591" s="102"/>
      <c r="AM591" s="102"/>
      <c r="AN591" s="147" t="s">
        <v>606</v>
      </c>
      <c r="AO591" s="145" t="n">
        <f aca="false">SUMIF($AN$5:$AN$1444,$AN591,AG$5:AG$1444)</f>
        <v>179.957794673391</v>
      </c>
      <c r="AP591" s="145" t="n">
        <f aca="false">SUMIF($AN$5:$AN$1444,$AN591,AH$5:AH$1444)</f>
        <v>29.5951664473697</v>
      </c>
      <c r="AQ591" s="145" t="n">
        <f aca="false">SUMIF($AN$5:$AN$1444,$AN591,AI$5:AI$1444)</f>
        <v>-17.8586405426461</v>
      </c>
    </row>
    <row r="592" customFormat="false" ht="15" hidden="false" customHeight="false" outlineLevel="0" collapsed="false">
      <c r="A592" s="115" t="s">
        <v>318</v>
      </c>
      <c r="B592" s="0" t="s">
        <v>319</v>
      </c>
      <c r="C592" s="92" t="n">
        <f aca="false">C591</f>
        <v>5</v>
      </c>
      <c r="D592" s="90" t="n">
        <f aca="false">D591</f>
        <v>1</v>
      </c>
      <c r="E592" s="92" t="str">
        <f aca="false">E544</f>
        <v>GL</v>
      </c>
      <c r="F592" s="92" t="n">
        <f aca="false">F544</f>
        <v>4</v>
      </c>
      <c r="G592" s="130" t="s">
        <v>344</v>
      </c>
      <c r="H592" s="130" t="s">
        <v>334</v>
      </c>
      <c r="I592" s="130" t="n">
        <v>10</v>
      </c>
      <c r="J592" s="131" t="n">
        <v>41864</v>
      </c>
      <c r="K592" s="108" t="s">
        <v>594</v>
      </c>
      <c r="L592" s="131" t="n">
        <v>41866</v>
      </c>
      <c r="M592" s="108" t="s">
        <v>595</v>
      </c>
      <c r="N592" s="134" t="n">
        <v>45.4</v>
      </c>
      <c r="O592" s="134" t="n">
        <v>40</v>
      </c>
      <c r="P592" s="135" t="n">
        <v>0.0514166666666667</v>
      </c>
      <c r="Q592" s="134" t="n">
        <v>476.731848461538</v>
      </c>
      <c r="R592" s="134" t="n">
        <v>29223.6608642308</v>
      </c>
      <c r="S592" s="136" t="n">
        <f aca="false">R592-Q592</f>
        <v>28746.9290157692</v>
      </c>
      <c r="T592" s="137" t="n">
        <f aca="false">((S592/1000000)*(0.473-P592))*0.8/(0.08206*296)*1000000/(O592*N592)*12</f>
        <v>2.63758858813274</v>
      </c>
      <c r="U592" s="138" t="n">
        <f aca="false">IF(N592&lt;=48,T592* 48,T592* 72)</f>
        <v>126.604252230371</v>
      </c>
      <c r="V592" s="139" t="n">
        <v>1089.1269926093</v>
      </c>
      <c r="W592" s="150" t="n">
        <f aca="false">W544</f>
        <v>-18.16875699075</v>
      </c>
      <c r="X592" s="141" t="n">
        <v>1159</v>
      </c>
      <c r="Y592" s="142" t="n">
        <f aca="false">((V592/1000+1)*0.0112372)/((V592/1000+1)*0.0112372+1)</f>
        <v>0.0229374594686254</v>
      </c>
      <c r="Z592" s="142" t="n">
        <f aca="false">((W592/1000+1)*0.0112372)/((W592/1000+1)*0.0112372+1)</f>
        <v>0.0109126345751666</v>
      </c>
      <c r="AA592" s="142" t="n">
        <f aca="false">IF(ISNUMBER(X592),((X592/1000+1)*0.0112372)/((X592/1000+1)*0.0112372+1),"")</f>
        <v>0.0236864549961338</v>
      </c>
      <c r="AB592" s="143" t="n">
        <f aca="false">IF(ISNUMBER(AA592),(Y592-Y584)/(AA592-Y584),"")</f>
        <v>0.941149106964073</v>
      </c>
      <c r="AC592" s="143" t="n">
        <f aca="false">IF(ISNUMBER(AB592),1-AB592,"")</f>
        <v>0.0588508930359272</v>
      </c>
      <c r="AD592" s="144" t="n">
        <f aca="false">IF(ISNUMBER(AB592),AB592*T592,"")</f>
        <v>2.48236414425976</v>
      </c>
      <c r="AE592" s="144" t="n">
        <f aca="false">IF(ISNUMBER(AC592),AC592*T592,T592)</f>
        <v>0.155224443872982</v>
      </c>
      <c r="AF592" s="149" t="n">
        <f aca="false">IF(ISNUMBER(AD592),AE592-AE584,"")</f>
        <v>-0.229759926696506</v>
      </c>
      <c r="AG592" s="145" t="n">
        <f aca="false">IF(ISNUMBER(AD592),U592*AB592,"")</f>
        <v>119.153478924468</v>
      </c>
      <c r="AH592" s="146" t="n">
        <f aca="false">IF(ISNUMBER(AC592),AC592*U592,U592)</f>
        <v>7.45077330590313</v>
      </c>
      <c r="AI592" s="145" t="n">
        <f aca="false">AH592-AH584</f>
        <v>-11.0284764814323</v>
      </c>
      <c r="AJ592" s="103" t="s">
        <v>351</v>
      </c>
      <c r="AK592" s="136"/>
      <c r="AL592" s="102"/>
      <c r="AM592" s="102"/>
      <c r="AN592" s="147" t="s">
        <v>607</v>
      </c>
      <c r="AO592" s="145" t="n">
        <f aca="false">SUMIF($AN$5:$AN$1444,$AN592,AG$5:AG$1444)</f>
        <v>190.507573147896</v>
      </c>
      <c r="AP592" s="145" t="n">
        <f aca="false">SUMIF($AN$5:$AN$1444,$AN592,AH$5:AH$1444)</f>
        <v>30.9734512843332</v>
      </c>
      <c r="AQ592" s="145" t="n">
        <f aca="false">SUMIF($AN$5:$AN$1444,$AN592,AI$5:AI$1444)</f>
        <v>-20.220367735068</v>
      </c>
    </row>
    <row r="593" customFormat="false" ht="15" hidden="false" customHeight="false" outlineLevel="0" collapsed="false">
      <c r="A593" s="115" t="s">
        <v>318</v>
      </c>
      <c r="B593" s="0" t="s">
        <v>319</v>
      </c>
      <c r="C593" s="92" t="n">
        <f aca="false">C592</f>
        <v>5</v>
      </c>
      <c r="D593" s="90" t="n">
        <f aca="false">D592</f>
        <v>1</v>
      </c>
      <c r="E593" s="92" t="str">
        <f aca="false">E545</f>
        <v>MC</v>
      </c>
      <c r="F593" s="92" t="n">
        <f aca="false">F545</f>
        <v>1</v>
      </c>
      <c r="G593" s="130" t="s">
        <v>321</v>
      </c>
      <c r="H593" s="130" t="s">
        <v>322</v>
      </c>
      <c r="I593" s="130" t="s">
        <v>322</v>
      </c>
      <c r="J593" s="131" t="n">
        <v>41864</v>
      </c>
      <c r="K593" s="108" t="s">
        <v>594</v>
      </c>
      <c r="L593" s="131" t="n">
        <v>41866</v>
      </c>
      <c r="M593" s="108" t="s">
        <v>595</v>
      </c>
      <c r="N593" s="134" t="n">
        <v>45.4</v>
      </c>
      <c r="O593" s="134" t="n">
        <v>40</v>
      </c>
      <c r="P593" s="135" t="n">
        <v>0.0756666666666667</v>
      </c>
      <c r="Q593" s="134" t="n">
        <v>476.731848461538</v>
      </c>
      <c r="R593" s="134" t="n">
        <v>5601.77381423077</v>
      </c>
      <c r="S593" s="136" t="n">
        <f aca="false">R593-Q593</f>
        <v>5125.04196576923</v>
      </c>
      <c r="T593" s="137" t="n">
        <f aca="false">((S593/1000000)*(0.473-P593))*0.8/(0.08206*296)*1000000/(O593*N593)*12</f>
        <v>0.443184529441773</v>
      </c>
      <c r="U593" s="138" t="n">
        <f aca="false">IF(N593&lt;=48,T593* 48,T593* 72)</f>
        <v>21.2728574132051</v>
      </c>
      <c r="V593" s="139" t="n">
        <v>-22.3051235059002</v>
      </c>
      <c r="W593" s="150" t="n">
        <f aca="false">W545</f>
        <v>-21.3230515566104</v>
      </c>
      <c r="X593" s="141" t="s">
        <v>106</v>
      </c>
      <c r="Y593" s="142" t="n">
        <f aca="false">((V593/1000+1)*0.0112372)/((V593/1000+1)*0.0112372+1)</f>
        <v>0.0108671602357051</v>
      </c>
      <c r="Z593" s="142" t="n">
        <f aca="false">((W593/1000+1)*0.0112372)/((W593/1000+1)*0.0112372+1)</f>
        <v>0.0108779573057363</v>
      </c>
      <c r="AA593" s="142" t="str">
        <f aca="false">IF(ISNUMBER(X593),((X593/1000+1)*0.0112372)/((X593/1000+1)*0.0112372+1),"")</f>
        <v/>
      </c>
      <c r="AB593" s="143" t="str">
        <f aca="false">IF(ISNUMBER(AA593),(Y593-Z593)/(AA593-Z593),"")</f>
        <v/>
      </c>
      <c r="AC593" s="143" t="str">
        <f aca="false">IF(ISNUMBER(AB593),1-AB593,"")</f>
        <v/>
      </c>
      <c r="AD593" s="144" t="str">
        <f aca="false">IF(ISNUMBER(AB593),AB593*T593,"")</f>
        <v/>
      </c>
      <c r="AE593" s="144" t="n">
        <f aca="false">IF(ISNUMBER(AC593),AC593*T593,T593)</f>
        <v>0.443184529441773</v>
      </c>
      <c r="AF593" s="102"/>
      <c r="AG593" s="145" t="str">
        <f aca="false">IF(ISNUMBER(AD593),U593*AB593,"")</f>
        <v/>
      </c>
      <c r="AH593" s="146" t="n">
        <f aca="false">IF(ISNUMBER(AC593),AC593*U593,U593)</f>
        <v>21.2728574132051</v>
      </c>
      <c r="AI593" s="102"/>
      <c r="AJ593" s="103" t="s">
        <v>354</v>
      </c>
      <c r="AK593" s="136"/>
      <c r="AL593" s="102"/>
      <c r="AM593" s="102"/>
      <c r="AN593" s="147" t="s">
        <v>608</v>
      </c>
      <c r="AO593" s="145" t="n">
        <f aca="false">SUMIF($AN$5:$AN$1444,$AN593,AG$5:AG$1444)</f>
        <v>0</v>
      </c>
      <c r="AP593" s="145" t="n">
        <f aca="false">SUMIF($AN$5:$AN$1444,$AN593,AH$5:AH$1444)</f>
        <v>63.7615579818058</v>
      </c>
      <c r="AQ593" s="145" t="n">
        <f aca="false">SUMIF($AN$5:$AN$1444,$AN593,AI$5:AI$1444)</f>
        <v>0</v>
      </c>
    </row>
    <row r="594" customFormat="false" ht="15" hidden="false" customHeight="false" outlineLevel="0" collapsed="false">
      <c r="A594" s="115" t="s">
        <v>318</v>
      </c>
      <c r="B594" s="0" t="s">
        <v>319</v>
      </c>
      <c r="C594" s="92" t="n">
        <f aca="false">C593</f>
        <v>5</v>
      </c>
      <c r="D594" s="90" t="n">
        <f aca="false">D593</f>
        <v>1</v>
      </c>
      <c r="E594" s="92" t="str">
        <f aca="false">E546</f>
        <v>MC</v>
      </c>
      <c r="F594" s="92" t="n">
        <f aca="false">F546</f>
        <v>2</v>
      </c>
      <c r="G594" s="130" t="s">
        <v>321</v>
      </c>
      <c r="H594" s="130" t="s">
        <v>322</v>
      </c>
      <c r="I594" s="130" t="s">
        <v>322</v>
      </c>
      <c r="J594" s="131" t="n">
        <v>41864</v>
      </c>
      <c r="K594" s="108" t="s">
        <v>594</v>
      </c>
      <c r="L594" s="131" t="n">
        <v>41866</v>
      </c>
      <c r="M594" s="108" t="s">
        <v>595</v>
      </c>
      <c r="N594" s="134" t="n">
        <v>45.4</v>
      </c>
      <c r="O594" s="134" t="n">
        <v>40</v>
      </c>
      <c r="P594" s="135" t="n">
        <v>0.0756666666666667</v>
      </c>
      <c r="Q594" s="134" t="n">
        <v>476.731848461538</v>
      </c>
      <c r="R594" s="134" t="n">
        <v>3657.59157423077</v>
      </c>
      <c r="S594" s="136" t="n">
        <f aca="false">R594-Q594</f>
        <v>3180.85972576923</v>
      </c>
      <c r="T594" s="137" t="n">
        <f aca="false">((S594/1000000)*(0.473-P594))*0.8/(0.08206*296)*1000000/(O594*N594)*12</f>
        <v>0.275062688305956</v>
      </c>
      <c r="U594" s="138" t="n">
        <f aca="false">IF(N594&lt;=48,T594* 48,T594* 72)</f>
        <v>13.2030090386859</v>
      </c>
      <c r="V594" s="139" t="n">
        <v>-21.7508140785461</v>
      </c>
      <c r="W594" s="150" t="n">
        <f aca="false">W546</f>
        <v>-21.3230515566104</v>
      </c>
      <c r="X594" s="141" t="s">
        <v>106</v>
      </c>
      <c r="Y594" s="142" t="n">
        <f aca="false">((V594/1000+1)*0.0112372)/((V594/1000+1)*0.0112372+1)</f>
        <v>0.0108732544390537</v>
      </c>
      <c r="Z594" s="142" t="n">
        <f aca="false">((W594/1000+1)*0.0112372)/((W594/1000+1)*0.0112372+1)</f>
        <v>0.0108779573057363</v>
      </c>
      <c r="AA594" s="142" t="str">
        <f aca="false">IF(ISNUMBER(X594),((X594/1000+1)*0.0112372)/((X594/1000+1)*0.0112372+1),"")</f>
        <v/>
      </c>
      <c r="AB594" s="143" t="str">
        <f aca="false">IF(ISNUMBER(AA594),(Y594-Z594)/(AA594-Z594),"")</f>
        <v/>
      </c>
      <c r="AC594" s="143" t="str">
        <f aca="false">IF(ISNUMBER(AB594),1-AB594,"")</f>
        <v/>
      </c>
      <c r="AD594" s="144" t="str">
        <f aca="false">IF(ISNUMBER(AB594),AB594*T594,"")</f>
        <v/>
      </c>
      <c r="AE594" s="144" t="n">
        <f aca="false">IF(ISNUMBER(AC594),AC594*T594,T594)</f>
        <v>0.275062688305956</v>
      </c>
      <c r="AF594" s="102"/>
      <c r="AG594" s="145" t="str">
        <f aca="false">IF(ISNUMBER(AD594),U594*AB594,"")</f>
        <v/>
      </c>
      <c r="AH594" s="146" t="n">
        <f aca="false">IF(ISNUMBER(AC594),AC594*U594,U594)</f>
        <v>13.2030090386859</v>
      </c>
      <c r="AI594" s="102"/>
      <c r="AJ594" s="103" t="s">
        <v>356</v>
      </c>
      <c r="AK594" s="136"/>
      <c r="AL594" s="102"/>
      <c r="AM594" s="102"/>
      <c r="AN594" s="147" t="s">
        <v>609</v>
      </c>
      <c r="AO594" s="145" t="n">
        <f aca="false">SUMIF($AN$5:$AN$1444,$AN594,AG$5:AG$1444)</f>
        <v>0</v>
      </c>
      <c r="AP594" s="145" t="n">
        <f aca="false">SUMIF($AN$5:$AN$1444,$AN594,AH$5:AH$1444)</f>
        <v>38.8401066137092</v>
      </c>
      <c r="AQ594" s="145" t="n">
        <f aca="false">SUMIF($AN$5:$AN$1444,$AN594,AI$5:AI$1444)</f>
        <v>0</v>
      </c>
    </row>
    <row r="595" customFormat="false" ht="15" hidden="false" customHeight="false" outlineLevel="0" collapsed="false">
      <c r="A595" s="115" t="s">
        <v>318</v>
      </c>
      <c r="B595" s="0" t="s">
        <v>319</v>
      </c>
      <c r="C595" s="92" t="n">
        <f aca="false">C594</f>
        <v>5</v>
      </c>
      <c r="D595" s="90" t="n">
        <f aca="false">D594</f>
        <v>1</v>
      </c>
      <c r="E595" s="92" t="str">
        <f aca="false">E547</f>
        <v>MC</v>
      </c>
      <c r="F595" s="92" t="n">
        <f aca="false">F547</f>
        <v>3</v>
      </c>
      <c r="G595" s="130" t="s">
        <v>321</v>
      </c>
      <c r="H595" s="130" t="s">
        <v>322</v>
      </c>
      <c r="I595" s="130" t="s">
        <v>322</v>
      </c>
      <c r="J595" s="131" t="n">
        <v>41864</v>
      </c>
      <c r="K595" s="108" t="s">
        <v>594</v>
      </c>
      <c r="L595" s="131" t="n">
        <v>41866</v>
      </c>
      <c r="M595" s="108" t="s">
        <v>595</v>
      </c>
      <c r="N595" s="134" t="n">
        <v>45.4</v>
      </c>
      <c r="O595" s="134" t="n">
        <v>40</v>
      </c>
      <c r="P595" s="135" t="n">
        <v>0.0756666666666667</v>
      </c>
      <c r="Q595" s="134" t="n">
        <v>476.731848461538</v>
      </c>
      <c r="R595" s="134" t="n">
        <v>5053.69796423077</v>
      </c>
      <c r="S595" s="136" t="n">
        <f aca="false">R595-Q595</f>
        <v>4576.96611576923</v>
      </c>
      <c r="T595" s="137" t="n">
        <f aca="false">((S595/1000000)*(0.473-P595))*0.8/(0.08206*296)*1000000/(O595*N595)*12</f>
        <v>0.395790041883818</v>
      </c>
      <c r="U595" s="138" t="n">
        <f aca="false">IF(N595&lt;=48,T595* 48,T595* 72)</f>
        <v>18.9979220104233</v>
      </c>
      <c r="V595" s="139" t="n">
        <v>-24.7564189922399</v>
      </c>
      <c r="W595" s="150" t="n">
        <f aca="false">W547</f>
        <v>-21.3230515566104</v>
      </c>
      <c r="X595" s="141" t="s">
        <v>106</v>
      </c>
      <c r="Y595" s="142" t="n">
        <f aca="false">((V595/1000+1)*0.0112372)/((V595/1000+1)*0.0112372+1)</f>
        <v>0.0108402092377558</v>
      </c>
      <c r="Z595" s="142" t="n">
        <f aca="false">((W595/1000+1)*0.0112372)/((W595/1000+1)*0.0112372+1)</f>
        <v>0.0108779573057363</v>
      </c>
      <c r="AA595" s="142" t="str">
        <f aca="false">IF(ISNUMBER(X595),((X595/1000+1)*0.0112372)/((X595/1000+1)*0.0112372+1),"")</f>
        <v/>
      </c>
      <c r="AB595" s="143" t="str">
        <f aca="false">IF(ISNUMBER(AA595),(Y595-Z595)/(AA595-Z595),"")</f>
        <v/>
      </c>
      <c r="AC595" s="143" t="str">
        <f aca="false">IF(ISNUMBER(AB595),1-AB595,"")</f>
        <v/>
      </c>
      <c r="AD595" s="144" t="str">
        <f aca="false">IF(ISNUMBER(AB595),AB595*T595,"")</f>
        <v/>
      </c>
      <c r="AE595" s="144" t="n">
        <f aca="false">IF(ISNUMBER(AC595),AC595*T595,T595)</f>
        <v>0.395790041883818</v>
      </c>
      <c r="AF595" s="102"/>
      <c r="AG595" s="145" t="str">
        <f aca="false">IF(ISNUMBER(AD595),U595*AB595,"")</f>
        <v/>
      </c>
      <c r="AH595" s="146" t="n">
        <f aca="false">IF(ISNUMBER(AC595),AC595*U595,U595)</f>
        <v>18.9979220104233</v>
      </c>
      <c r="AI595" s="102"/>
      <c r="AJ595" s="103" t="s">
        <v>358</v>
      </c>
      <c r="AK595" s="136"/>
      <c r="AL595" s="102"/>
      <c r="AM595" s="102"/>
      <c r="AN595" s="147" t="s">
        <v>610</v>
      </c>
      <c r="AO595" s="145" t="n">
        <f aca="false">SUMIF($AN$5:$AN$1444,$AN595,AG$5:AG$1444)</f>
        <v>0</v>
      </c>
      <c r="AP595" s="145" t="n">
        <f aca="false">SUMIF($AN$5:$AN$1444,$AN595,AH$5:AH$1444)</f>
        <v>51.1063609007859</v>
      </c>
      <c r="AQ595" s="145" t="n">
        <f aca="false">SUMIF($AN$5:$AN$1444,$AN595,AI$5:AI$1444)</f>
        <v>0</v>
      </c>
    </row>
    <row r="596" customFormat="false" ht="15" hidden="false" customHeight="false" outlineLevel="0" collapsed="false">
      <c r="A596" s="115" t="s">
        <v>318</v>
      </c>
      <c r="B596" s="0" t="s">
        <v>319</v>
      </c>
      <c r="C596" s="92" t="n">
        <f aca="false">C595</f>
        <v>5</v>
      </c>
      <c r="D596" s="90" t="n">
        <f aca="false">D595</f>
        <v>1</v>
      </c>
      <c r="E596" s="92" t="str">
        <f aca="false">E548</f>
        <v>MC</v>
      </c>
      <c r="F596" s="92" t="n">
        <f aca="false">F548</f>
        <v>4</v>
      </c>
      <c r="G596" s="130" t="s">
        <v>321</v>
      </c>
      <c r="H596" s="130" t="s">
        <v>322</v>
      </c>
      <c r="I596" s="130" t="s">
        <v>322</v>
      </c>
      <c r="J596" s="131" t="n">
        <v>41864</v>
      </c>
      <c r="K596" s="108" t="s">
        <v>594</v>
      </c>
      <c r="L596" s="131" t="n">
        <v>41866</v>
      </c>
      <c r="M596" s="108" t="s">
        <v>595</v>
      </c>
      <c r="N596" s="134" t="n">
        <v>45.4</v>
      </c>
      <c r="O596" s="134" t="n">
        <v>40</v>
      </c>
      <c r="P596" s="135" t="n">
        <v>0.0756666666666667</v>
      </c>
      <c r="Q596" s="134" t="n">
        <v>476.731848461538</v>
      </c>
      <c r="R596" s="134" t="n">
        <v>3652.85736423077</v>
      </c>
      <c r="S596" s="136" t="n">
        <f aca="false">R596-Q596</f>
        <v>3176.12551576923</v>
      </c>
      <c r="T596" s="137" t="n">
        <f aca="false">((S596/1000000)*(0.473-P596))*0.8/(0.08206*296)*1000000/(O596*N596)*12</f>
        <v>0.274653300705787</v>
      </c>
      <c r="U596" s="138" t="n">
        <f aca="false">IF(N596&lt;=48,T596* 48,T596* 72)</f>
        <v>13.1833584338778</v>
      </c>
      <c r="V596" s="139" t="n">
        <v>-19.7774694959464</v>
      </c>
      <c r="W596" s="150" t="n">
        <f aca="false">W548</f>
        <v>-21.3230515566104</v>
      </c>
      <c r="X596" s="141" t="s">
        <v>106</v>
      </c>
      <c r="Y596" s="142" t="n">
        <f aca="false">((V596/1000+1)*0.0112372)/((V596/1000+1)*0.0112372+1)</f>
        <v>0.0108949492266736</v>
      </c>
      <c r="Z596" s="142" t="n">
        <f aca="false">((W596/1000+1)*0.0112372)/((W596/1000+1)*0.0112372+1)</f>
        <v>0.0108779573057363</v>
      </c>
      <c r="AA596" s="142" t="str">
        <f aca="false">IF(ISNUMBER(X596),((X596/1000+1)*0.0112372)/((X596/1000+1)*0.0112372+1),"")</f>
        <v/>
      </c>
      <c r="AB596" s="143" t="str">
        <f aca="false">IF(ISNUMBER(AA596),(Y596-Z596)/(AA596-Z596),"")</f>
        <v/>
      </c>
      <c r="AC596" s="143" t="str">
        <f aca="false">IF(ISNUMBER(AB596),1-AB596,"")</f>
        <v/>
      </c>
      <c r="AD596" s="144" t="str">
        <f aca="false">IF(ISNUMBER(AB596),AB596*T596,"")</f>
        <v/>
      </c>
      <c r="AE596" s="144" t="n">
        <f aca="false">IF(ISNUMBER(AC596),AC596*T596,T596)</f>
        <v>0.274653300705787</v>
      </c>
      <c r="AF596" s="102"/>
      <c r="AG596" s="145" t="str">
        <f aca="false">IF(ISNUMBER(AD596),U596*AB596,"")</f>
        <v/>
      </c>
      <c r="AH596" s="146" t="n">
        <f aca="false">IF(ISNUMBER(AC596),AC596*U596,U596)</f>
        <v>13.1833584338778</v>
      </c>
      <c r="AI596" s="102"/>
      <c r="AJ596" s="103" t="s">
        <v>360</v>
      </c>
      <c r="AK596" s="136"/>
      <c r="AL596" s="102"/>
      <c r="AM596" s="102"/>
      <c r="AN596" s="147" t="s">
        <v>611</v>
      </c>
      <c r="AO596" s="145" t="n">
        <f aca="false">SUMIF($AN$5:$AN$1444,$AN596,AG$5:AG$1444)</f>
        <v>0</v>
      </c>
      <c r="AP596" s="145" t="n">
        <f aca="false">SUMIF($AN$5:$AN$1444,$AN596,AH$5:AH$1444)</f>
        <v>35.4539296224348</v>
      </c>
      <c r="AQ596" s="145" t="n">
        <f aca="false">SUMIF($AN$5:$AN$1444,$AN596,AI$5:AI$1444)</f>
        <v>0</v>
      </c>
    </row>
    <row r="597" customFormat="false" ht="15" hidden="false" customHeight="false" outlineLevel="0" collapsed="false">
      <c r="A597" s="115" t="s">
        <v>318</v>
      </c>
      <c r="B597" s="0" t="s">
        <v>319</v>
      </c>
      <c r="C597" s="92" t="n">
        <f aca="false">C596</f>
        <v>5</v>
      </c>
      <c r="D597" s="90" t="n">
        <f aca="false">D596</f>
        <v>1</v>
      </c>
      <c r="E597" s="92" t="str">
        <f aca="false">E549</f>
        <v>MC</v>
      </c>
      <c r="F597" s="92" t="n">
        <f aca="false">F549</f>
        <v>1</v>
      </c>
      <c r="G597" s="130" t="s">
        <v>333</v>
      </c>
      <c r="H597" s="130" t="s">
        <v>334</v>
      </c>
      <c r="I597" s="148" t="s">
        <v>335</v>
      </c>
      <c r="J597" s="131" t="n">
        <v>41864</v>
      </c>
      <c r="K597" s="108" t="s">
        <v>594</v>
      </c>
      <c r="L597" s="131" t="n">
        <v>41866</v>
      </c>
      <c r="M597" s="108" t="s">
        <v>595</v>
      </c>
      <c r="N597" s="134" t="n">
        <v>45.4</v>
      </c>
      <c r="O597" s="134" t="n">
        <v>40</v>
      </c>
      <c r="P597" s="135" t="n">
        <v>0.0756666666666667</v>
      </c>
      <c r="Q597" s="134" t="n">
        <v>476.731848461538</v>
      </c>
      <c r="R597" s="134" t="n">
        <v>25842.9493642308</v>
      </c>
      <c r="S597" s="136" t="n">
        <f aca="false">R597-Q597</f>
        <v>25366.2175157692</v>
      </c>
      <c r="T597" s="137" t="n">
        <f aca="false">((S597/1000000)*(0.473-P597))*0.8/(0.08206*296)*1000000/(O597*N597)*12</f>
        <v>2.19352646252069</v>
      </c>
      <c r="U597" s="138" t="n">
        <f aca="false">IF(N597&lt;=48,T597* 48,T597* 72)</f>
        <v>105.289270200993</v>
      </c>
      <c r="V597" s="139" t="n">
        <v>876.059419164095</v>
      </c>
      <c r="W597" s="150" t="n">
        <f aca="false">W549</f>
        <v>-21.3230515566104</v>
      </c>
      <c r="X597" s="141" t="n">
        <v>1159</v>
      </c>
      <c r="Y597" s="142" t="n">
        <f aca="false">((V597/1000+1)*0.0112372)/((V597/1000+1)*0.0112372+1)</f>
        <v>0.0206463947361698</v>
      </c>
      <c r="Z597" s="142" t="n">
        <f aca="false">((W597/1000+1)*0.0112372)/((W597/1000+1)*0.0112372+1)</f>
        <v>0.0108779573057363</v>
      </c>
      <c r="AA597" s="142" t="n">
        <f aca="false">IF(ISNUMBER(X597),((X597/1000+1)*0.0112372)/((X597/1000+1)*0.0112372+1),"")</f>
        <v>0.0236864549961338</v>
      </c>
      <c r="AB597" s="143" t="n">
        <f aca="false">IF(ISNUMBER(AA597),(Y597-Y593)/(AA597-Y593),"")</f>
        <v>0.762852768675839</v>
      </c>
      <c r="AC597" s="143" t="n">
        <f aca="false">IF(ISNUMBER(AB597),1-AB597,"")</f>
        <v>0.237147231324161</v>
      </c>
      <c r="AD597" s="144" t="n">
        <f aca="false">IF(ISNUMBER(AB597),AB597*T597,"")</f>
        <v>1.67333773509763</v>
      </c>
      <c r="AE597" s="144" t="n">
        <f aca="false">IF(ISNUMBER(AC597),AC597*T597,T597)</f>
        <v>0.520188727423062</v>
      </c>
      <c r="AF597" s="149" t="n">
        <f aca="false">IF(ISNUMBER(AD597),AE597-AE593,"")</f>
        <v>0.0770041979812883</v>
      </c>
      <c r="AG597" s="145" t="n">
        <f aca="false">IF(ISNUMBER(AD597),U597*AB597,"")</f>
        <v>80.320211284686</v>
      </c>
      <c r="AH597" s="146" t="n">
        <f aca="false">IF(ISNUMBER(AC597),AC597*U597,U597)</f>
        <v>24.969058916307</v>
      </c>
      <c r="AI597" s="145" t="n">
        <f aca="false">AH597-AH593</f>
        <v>3.69620150310184</v>
      </c>
      <c r="AJ597" s="103" t="s">
        <v>362</v>
      </c>
      <c r="AK597" s="136"/>
      <c r="AL597" s="102"/>
      <c r="AM597" s="102"/>
      <c r="AN597" s="147" t="s">
        <v>612</v>
      </c>
      <c r="AO597" s="145" t="n">
        <f aca="false">SUMIF($AN$5:$AN$1444,$AN597,AG$5:AG$1444)</f>
        <v>117.975848121723</v>
      </c>
      <c r="AP597" s="145" t="n">
        <f aca="false">SUMIF($AN$5:$AN$1444,$AN597,AH$5:AH$1444)</f>
        <v>69.9878496188956</v>
      </c>
      <c r="AQ597" s="145" t="n">
        <f aca="false">SUMIF($AN$5:$AN$1444,$AN597,AI$5:AI$1444)</f>
        <v>6.22629163708977</v>
      </c>
    </row>
    <row r="598" customFormat="false" ht="15" hidden="false" customHeight="false" outlineLevel="0" collapsed="false">
      <c r="A598" s="115" t="s">
        <v>318</v>
      </c>
      <c r="B598" s="0" t="s">
        <v>319</v>
      </c>
      <c r="C598" s="92" t="n">
        <f aca="false">C597</f>
        <v>5</v>
      </c>
      <c r="D598" s="90" t="n">
        <f aca="false">D597</f>
        <v>1</v>
      </c>
      <c r="E598" s="92" t="str">
        <f aca="false">E550</f>
        <v>MC</v>
      </c>
      <c r="F598" s="92" t="n">
        <f aca="false">F550</f>
        <v>2</v>
      </c>
      <c r="G598" s="130" t="s">
        <v>333</v>
      </c>
      <c r="H598" s="130" t="s">
        <v>334</v>
      </c>
      <c r="I598" s="148" t="s">
        <v>335</v>
      </c>
      <c r="J598" s="131" t="n">
        <v>41864</v>
      </c>
      <c r="K598" s="108" t="s">
        <v>594</v>
      </c>
      <c r="L598" s="131" t="n">
        <v>41866</v>
      </c>
      <c r="M598" s="108" t="s">
        <v>595</v>
      </c>
      <c r="N598" s="134" t="n">
        <v>45.4</v>
      </c>
      <c r="O598" s="134" t="n">
        <v>40</v>
      </c>
      <c r="P598" s="135" t="n">
        <v>0.0756666666666667</v>
      </c>
      <c r="Q598" s="134" t="n">
        <v>476.731848461538</v>
      </c>
      <c r="R598" s="134" t="n">
        <v>26681.7542642308</v>
      </c>
      <c r="S598" s="136" t="n">
        <f aca="false">R598-Q598</f>
        <v>26205.0224157692</v>
      </c>
      <c r="T598" s="137" t="n">
        <f aca="false">((S598/1000000)*(0.473-P598))*0.8/(0.08206*296)*1000000/(O598*N598)*12</f>
        <v>2.26606154757616</v>
      </c>
      <c r="U598" s="138" t="n">
        <f aca="false">IF(N598&lt;=48,T598* 48,T598* 72)</f>
        <v>108.770954283656</v>
      </c>
      <c r="V598" s="139" t="n">
        <v>954.561915208407</v>
      </c>
      <c r="W598" s="150" t="n">
        <f aca="false">W550</f>
        <v>-21.3230515566104</v>
      </c>
      <c r="X598" s="141" t="n">
        <v>1159</v>
      </c>
      <c r="Y598" s="142" t="n">
        <f aca="false">((V598/1000+1)*0.0112372)/((V598/1000+1)*0.0112372+1)</f>
        <v>0.0214917623166338</v>
      </c>
      <c r="Z598" s="142" t="n">
        <f aca="false">((W598/1000+1)*0.0112372)/((W598/1000+1)*0.0112372+1)</f>
        <v>0.0108779573057363</v>
      </c>
      <c r="AA598" s="142" t="n">
        <f aca="false">IF(ISNUMBER(X598),((X598/1000+1)*0.0112372)/((X598/1000+1)*0.0112372+1),"")</f>
        <v>0.0236864549961338</v>
      </c>
      <c r="AB598" s="143" t="n">
        <f aca="false">IF(ISNUMBER(AA598),(Y598-Y594)/(AA598-Y594),"")</f>
        <v>0.828716278206758</v>
      </c>
      <c r="AC598" s="143" t="n">
        <f aca="false">IF(ISNUMBER(AB598),1-AB598,"")</f>
        <v>0.171283721793242</v>
      </c>
      <c r="AD598" s="144" t="n">
        <f aca="false">IF(ISNUMBER(AB598),AB598*T598,"")</f>
        <v>1.87792209189476</v>
      </c>
      <c r="AE598" s="144" t="n">
        <f aca="false">IF(ISNUMBER(AC598),AC598*T598,T598)</f>
        <v>0.388139455681399</v>
      </c>
      <c r="AF598" s="149" t="n">
        <f aca="false">IF(ISNUMBER(AD598),AE598-AE594,"")</f>
        <v>0.113076767375443</v>
      </c>
      <c r="AG598" s="145" t="n">
        <f aca="false">IF(ISNUMBER(AD598),U598*AB598,"")</f>
        <v>90.1402604109487</v>
      </c>
      <c r="AH598" s="146" t="n">
        <f aca="false">IF(ISNUMBER(AC598),AC598*U598,U598)</f>
        <v>18.6306938727072</v>
      </c>
      <c r="AI598" s="145" t="n">
        <f aca="false">AH598-AH594</f>
        <v>5.42768483402129</v>
      </c>
      <c r="AJ598" s="103" t="s">
        <v>364</v>
      </c>
      <c r="AK598" s="136"/>
      <c r="AL598" s="102"/>
      <c r="AM598" s="102"/>
      <c r="AN598" s="147" t="s">
        <v>613</v>
      </c>
      <c r="AO598" s="145" t="n">
        <f aca="false">SUMIF($AN$5:$AN$1444,$AN598,AG$5:AG$1444)</f>
        <v>129.156628689079</v>
      </c>
      <c r="AP598" s="145" t="n">
        <f aca="false">SUMIF($AN$5:$AN$1444,$AN598,AH$5:AH$1444)</f>
        <v>49.6726627864134</v>
      </c>
      <c r="AQ598" s="145" t="n">
        <f aca="false">SUMIF($AN$5:$AN$1444,$AN598,AI$5:AI$1444)</f>
        <v>10.8325561727042</v>
      </c>
    </row>
    <row r="599" customFormat="false" ht="15" hidden="false" customHeight="false" outlineLevel="0" collapsed="false">
      <c r="A599" s="115" t="s">
        <v>318</v>
      </c>
      <c r="B599" s="0" t="s">
        <v>319</v>
      </c>
      <c r="C599" s="92" t="n">
        <f aca="false">C598</f>
        <v>5</v>
      </c>
      <c r="D599" s="90" t="n">
        <f aca="false">D598</f>
        <v>1</v>
      </c>
      <c r="E599" s="92" t="str">
        <f aca="false">E551</f>
        <v>MC</v>
      </c>
      <c r="F599" s="92" t="n">
        <f aca="false">F551</f>
        <v>3</v>
      </c>
      <c r="G599" s="130" t="s">
        <v>333</v>
      </c>
      <c r="H599" s="130" t="s">
        <v>334</v>
      </c>
      <c r="I599" s="148" t="s">
        <v>335</v>
      </c>
      <c r="J599" s="131" t="n">
        <v>41864</v>
      </c>
      <c r="K599" s="108" t="s">
        <v>594</v>
      </c>
      <c r="L599" s="131" t="n">
        <v>41866</v>
      </c>
      <c r="M599" s="108" t="s">
        <v>595</v>
      </c>
      <c r="N599" s="134" t="n">
        <v>45.4</v>
      </c>
      <c r="O599" s="134" t="n">
        <v>40</v>
      </c>
      <c r="P599" s="135" t="n">
        <v>0.0756666666666667</v>
      </c>
      <c r="Q599" s="134" t="n">
        <v>476.731848461538</v>
      </c>
      <c r="R599" s="134" t="n">
        <v>22184.2547642308</v>
      </c>
      <c r="S599" s="136" t="n">
        <f aca="false">R599-Q599</f>
        <v>21707.5229157692</v>
      </c>
      <c r="T599" s="137" t="n">
        <f aca="false">((S599/1000000)*(0.473-P599))*0.8/(0.08206*296)*1000000/(O599*N599)*12</f>
        <v>1.8771433274162</v>
      </c>
      <c r="U599" s="138" t="n">
        <f aca="false">IF(N599&lt;=48,T599* 48,T599* 72)</f>
        <v>90.1028797159774</v>
      </c>
      <c r="V599" s="139" t="n">
        <v>1125.03066677798</v>
      </c>
      <c r="W599" s="150" t="n">
        <f aca="false">W551</f>
        <v>-21.3230515566104</v>
      </c>
      <c r="X599" s="141" t="n">
        <v>1159</v>
      </c>
      <c r="Y599" s="142" t="n">
        <f aca="false">((V599/1000+1)*0.0112372)/((V599/1000+1)*0.0112372+1)</f>
        <v>0.0233224681876161</v>
      </c>
      <c r="Z599" s="142" t="n">
        <f aca="false">((W599/1000+1)*0.0112372)/((W599/1000+1)*0.0112372+1)</f>
        <v>0.0108779573057363</v>
      </c>
      <c r="AA599" s="142" t="n">
        <f aca="false">IF(ISNUMBER(X599),((X599/1000+1)*0.0112372)/((X599/1000+1)*0.0112372+1),"")</f>
        <v>0.0236864549961338</v>
      </c>
      <c r="AB599" s="143" t="n">
        <f aca="false">IF(ISNUMBER(AA599),(Y599-Y595)/(AA599-Y595),"")</f>
        <v>0.9716659002666</v>
      </c>
      <c r="AC599" s="143" t="n">
        <f aca="false">IF(ISNUMBER(AB599),1-AB599,"")</f>
        <v>0.0283340997334</v>
      </c>
      <c r="AD599" s="144" t="n">
        <f aca="false">IF(ISNUMBER(AB599),AB599*T599,"")</f>
        <v>1.8239561611633</v>
      </c>
      <c r="AE599" s="144" t="n">
        <f aca="false">IF(ISNUMBER(AC599),AC599*T599,T599)</f>
        <v>0.0531871662528967</v>
      </c>
      <c r="AF599" s="149" t="n">
        <f aca="false">IF(ISNUMBER(AD599),AE599-AE595,"")</f>
        <v>-0.342602875630921</v>
      </c>
      <c r="AG599" s="145" t="n">
        <f aca="false">IF(ISNUMBER(AD599),U599*AB599,"")</f>
        <v>87.5498957358384</v>
      </c>
      <c r="AH599" s="146" t="n">
        <f aca="false">IF(ISNUMBER(AC599),AC599*U599,U599)</f>
        <v>2.55298398013904</v>
      </c>
      <c r="AI599" s="145" t="n">
        <f aca="false">AH599-AH595</f>
        <v>-16.4449380302842</v>
      </c>
      <c r="AJ599" s="103" t="s">
        <v>366</v>
      </c>
      <c r="AK599" s="136"/>
      <c r="AL599" s="102"/>
      <c r="AM599" s="102"/>
      <c r="AN599" s="147" t="s">
        <v>614</v>
      </c>
      <c r="AO599" s="145" t="n">
        <f aca="false">SUMIF($AN$5:$AN$1444,$AN599,AG$5:AG$1444)</f>
        <v>124.076840782432</v>
      </c>
      <c r="AP599" s="145" t="n">
        <f aca="false">SUMIF($AN$5:$AN$1444,$AN599,AH$5:AH$1444)</f>
        <v>33.4361238630292</v>
      </c>
      <c r="AQ599" s="145" t="n">
        <f aca="false">SUMIF($AN$5:$AN$1444,$AN599,AI$5:AI$1444)</f>
        <v>-17.6702370377567</v>
      </c>
    </row>
    <row r="600" customFormat="false" ht="15" hidden="false" customHeight="false" outlineLevel="0" collapsed="false">
      <c r="A600" s="115" t="s">
        <v>318</v>
      </c>
      <c r="B600" s="0" t="s">
        <v>319</v>
      </c>
      <c r="C600" s="92" t="n">
        <f aca="false">C599</f>
        <v>5</v>
      </c>
      <c r="D600" s="90" t="n">
        <f aca="false">D599</f>
        <v>1</v>
      </c>
      <c r="E600" s="92" t="str">
        <f aca="false">E552</f>
        <v>MC</v>
      </c>
      <c r="F600" s="92" t="n">
        <f aca="false">F552</f>
        <v>4</v>
      </c>
      <c r="G600" s="130" t="s">
        <v>333</v>
      </c>
      <c r="H600" s="130" t="s">
        <v>334</v>
      </c>
      <c r="I600" s="148" t="s">
        <v>335</v>
      </c>
      <c r="J600" s="131" t="n">
        <v>41864</v>
      </c>
      <c r="K600" s="108" t="s">
        <v>594</v>
      </c>
      <c r="L600" s="131" t="n">
        <v>41866</v>
      </c>
      <c r="M600" s="108" t="s">
        <v>595</v>
      </c>
      <c r="N600" s="134" t="n">
        <v>45.4</v>
      </c>
      <c r="O600" s="134" t="n">
        <v>40</v>
      </c>
      <c r="P600" s="135" t="n">
        <v>0.0756666666666667</v>
      </c>
      <c r="Q600" s="134" t="n">
        <v>476.731848461538</v>
      </c>
      <c r="R600" s="134" t="n">
        <v>21608.8661642308</v>
      </c>
      <c r="S600" s="136" t="n">
        <f aca="false">R600-Q600</f>
        <v>21132.1343157692</v>
      </c>
      <c r="T600" s="137" t="n">
        <f aca="false">((S600/1000000)*(0.473-P600))*0.8/(0.08206*296)*1000000/(O600*N600)*12</f>
        <v>1.82738698831881</v>
      </c>
      <c r="U600" s="138" t="n">
        <f aca="false">IF(N600&lt;=48,T600* 48,T600* 72)</f>
        <v>87.7145754393028</v>
      </c>
      <c r="V600" s="139" t="n">
        <v>1010.75326282065</v>
      </c>
      <c r="W600" s="150" t="n">
        <f aca="false">W552</f>
        <v>-21.3230515566104</v>
      </c>
      <c r="X600" s="141" t="n">
        <v>1159</v>
      </c>
      <c r="Y600" s="142" t="n">
        <f aca="false">((V600/1000+1)*0.0112372)/((V600/1000+1)*0.0112372+1)</f>
        <v>0.0220959728317028</v>
      </c>
      <c r="Z600" s="142" t="n">
        <f aca="false">((W600/1000+1)*0.0112372)/((W600/1000+1)*0.0112372+1)</f>
        <v>0.0108779573057363</v>
      </c>
      <c r="AA600" s="142" t="n">
        <f aca="false">IF(ISNUMBER(X600),((X600/1000+1)*0.0112372)/((X600/1000+1)*0.0112372+1),"")</f>
        <v>0.0236864549961338</v>
      </c>
      <c r="AB600" s="143" t="n">
        <f aca="false">IF(ISNUMBER(AA600),(Y600-Y596)/(AA600-Y596),"")</f>
        <v>0.8756610681263</v>
      </c>
      <c r="AC600" s="143" t="n">
        <f aca="false">IF(ISNUMBER(AB600),1-AB600,"")</f>
        <v>0.1243389318737</v>
      </c>
      <c r="AD600" s="144" t="n">
        <f aca="false">IF(ISNUMBER(AB600),AB600*T600,"")</f>
        <v>1.60017164207135</v>
      </c>
      <c r="AE600" s="144" t="n">
        <f aca="false">IF(ISNUMBER(AC600),AC600*T600,T600)</f>
        <v>0.227215346247457</v>
      </c>
      <c r="AF600" s="149" t="n">
        <f aca="false">IF(ISNUMBER(AD600),AE600-AE596,"")</f>
        <v>-0.0474379544583301</v>
      </c>
      <c r="AG600" s="145" t="n">
        <f aca="false">IF(ISNUMBER(AD600),U600*AB600,"")</f>
        <v>76.8082388194248</v>
      </c>
      <c r="AH600" s="146" t="n">
        <f aca="false">IF(ISNUMBER(AC600),AC600*U600,U600)</f>
        <v>10.906336619878</v>
      </c>
      <c r="AI600" s="145" t="n">
        <f aca="false">AH600-AH596</f>
        <v>-2.27702181399985</v>
      </c>
      <c r="AJ600" s="103" t="s">
        <v>368</v>
      </c>
      <c r="AK600" s="136"/>
      <c r="AL600" s="102"/>
      <c r="AM600" s="102"/>
      <c r="AN600" s="147" t="s">
        <v>615</v>
      </c>
      <c r="AO600" s="145" t="n">
        <f aca="false">SUMIF($AN$5:$AN$1444,$AN600,AG$5:AG$1444)</f>
        <v>111.78148028609</v>
      </c>
      <c r="AP600" s="145" t="n">
        <f aca="false">SUMIF($AN$5:$AN$1444,$AN600,AH$5:AH$1444)</f>
        <v>33.779994070954</v>
      </c>
      <c r="AQ600" s="145" t="n">
        <f aca="false">SUMIF($AN$5:$AN$1444,$AN600,AI$5:AI$1444)</f>
        <v>-1.6739355514808</v>
      </c>
    </row>
    <row r="601" customFormat="false" ht="15" hidden="false" customHeight="false" outlineLevel="0" collapsed="false">
      <c r="A601" s="115" t="s">
        <v>318</v>
      </c>
      <c r="B601" s="0" t="s">
        <v>319</v>
      </c>
      <c r="C601" s="92" t="n">
        <f aca="false">C600</f>
        <v>5</v>
      </c>
      <c r="D601" s="90" t="n">
        <f aca="false">D600</f>
        <v>1</v>
      </c>
      <c r="E601" s="92" t="str">
        <f aca="false">E553</f>
        <v>MC</v>
      </c>
      <c r="F601" s="92" t="n">
        <f aca="false">F553</f>
        <v>1</v>
      </c>
      <c r="G601" s="130" t="s">
        <v>344</v>
      </c>
      <c r="H601" s="130" t="s">
        <v>334</v>
      </c>
      <c r="I601" s="130" t="n">
        <v>10</v>
      </c>
      <c r="J601" s="131" t="n">
        <v>41864</v>
      </c>
      <c r="K601" s="108" t="s">
        <v>594</v>
      </c>
      <c r="L601" s="131" t="n">
        <v>41866</v>
      </c>
      <c r="M601" s="108" t="s">
        <v>595</v>
      </c>
      <c r="N601" s="134" t="n">
        <v>45.4</v>
      </c>
      <c r="O601" s="134" t="n">
        <v>40</v>
      </c>
      <c r="P601" s="135" t="n">
        <v>0.0756666666666667</v>
      </c>
      <c r="Q601" s="134" t="n">
        <v>476.731848461538</v>
      </c>
      <c r="R601" s="134" t="n">
        <v>26329.7232642308</v>
      </c>
      <c r="S601" s="136" t="n">
        <f aca="false">R601-Q601</f>
        <v>25852.9914157692</v>
      </c>
      <c r="T601" s="137" t="n">
        <f aca="false">((S601/1000000)*(0.473-P601))*0.8/(0.08206*296)*1000000/(O601*N601)*12</f>
        <v>2.23561990551236</v>
      </c>
      <c r="U601" s="138" t="n">
        <f aca="false">IF(N601&lt;=48,T601* 48,T601* 72)</f>
        <v>107.309755464593</v>
      </c>
      <c r="V601" s="139" t="n">
        <v>848.208379346866</v>
      </c>
      <c r="W601" s="150" t="n">
        <f aca="false">W553</f>
        <v>-21.3230515566104</v>
      </c>
      <c r="X601" s="141" t="n">
        <v>1159</v>
      </c>
      <c r="Y601" s="142" t="n">
        <f aca="false">((V601/1000+1)*0.0112372)/((V601/1000+1)*0.0112372+1)</f>
        <v>0.0203461248966773</v>
      </c>
      <c r="Z601" s="142" t="n">
        <f aca="false">((W601/1000+1)*0.0112372)/((W601/1000+1)*0.0112372+1)</f>
        <v>0.0108779573057363</v>
      </c>
      <c r="AA601" s="142" t="n">
        <f aca="false">IF(ISNUMBER(X601),((X601/1000+1)*0.0112372)/((X601/1000+1)*0.0112372+1),"")</f>
        <v>0.0236864549961338</v>
      </c>
      <c r="AB601" s="143" t="n">
        <f aca="false">IF(ISNUMBER(AA601),(Y601-Y593)/(AA601-Y593),"")</f>
        <v>0.739429495781033</v>
      </c>
      <c r="AC601" s="143" t="n">
        <f aca="false">IF(ISNUMBER(AB601),1-AB601,"")</f>
        <v>0.260570504218967</v>
      </c>
      <c r="AD601" s="144" t="n">
        <f aca="false">IF(ISNUMBER(AB601),AB601*T601,"")</f>
        <v>1.65308329949105</v>
      </c>
      <c r="AE601" s="144" t="n">
        <f aca="false">IF(ISNUMBER(AC601),AC601*T601,T601)</f>
        <v>0.582536606021316</v>
      </c>
      <c r="AF601" s="149" t="n">
        <f aca="false">IF(ISNUMBER(AD601),AE601-AE593,"")</f>
        <v>0.139352076579542</v>
      </c>
      <c r="AG601" s="145" t="n">
        <f aca="false">IF(ISNUMBER(AD601),U601*AB601,"")</f>
        <v>79.3479983755702</v>
      </c>
      <c r="AH601" s="146" t="n">
        <f aca="false">IF(ISNUMBER(AC601),AC601*U601,U601)</f>
        <v>27.9617570890231</v>
      </c>
      <c r="AI601" s="145" t="n">
        <f aca="false">AH601-AH593</f>
        <v>6.68889967581802</v>
      </c>
      <c r="AJ601" s="103" t="s">
        <v>370</v>
      </c>
      <c r="AK601" s="136"/>
      <c r="AL601" s="102"/>
      <c r="AM601" s="102"/>
      <c r="AN601" s="147" t="s">
        <v>616</v>
      </c>
      <c r="AO601" s="145" t="n">
        <f aca="false">SUMIF($AN$5:$AN$1444,$AN601,AG$5:AG$1444)</f>
        <v>115.539488321384</v>
      </c>
      <c r="AP601" s="145" t="n">
        <f aca="false">SUMIF($AN$5:$AN$1444,$AN601,AH$5:AH$1444)</f>
        <v>67.0275479002115</v>
      </c>
      <c r="AQ601" s="145" t="n">
        <f aca="false">SUMIF($AN$5:$AN$1444,$AN601,AI$5:AI$1444)</f>
        <v>3.26598991840565</v>
      </c>
    </row>
    <row r="602" customFormat="false" ht="15" hidden="false" customHeight="false" outlineLevel="0" collapsed="false">
      <c r="A602" s="115" t="s">
        <v>318</v>
      </c>
      <c r="B602" s="0" t="s">
        <v>319</v>
      </c>
      <c r="C602" s="92" t="n">
        <f aca="false">C601</f>
        <v>5</v>
      </c>
      <c r="D602" s="90" t="n">
        <f aca="false">D601</f>
        <v>1</v>
      </c>
      <c r="E602" s="92" t="str">
        <f aca="false">E554</f>
        <v>MC</v>
      </c>
      <c r="F602" s="92" t="n">
        <f aca="false">F554</f>
        <v>2</v>
      </c>
      <c r="G602" s="130" t="s">
        <v>344</v>
      </c>
      <c r="H602" s="130" t="s">
        <v>334</v>
      </c>
      <c r="I602" s="130" t="n">
        <v>10</v>
      </c>
      <c r="J602" s="131" t="n">
        <v>41864</v>
      </c>
      <c r="K602" s="108" t="s">
        <v>594</v>
      </c>
      <c r="L602" s="131" t="n">
        <v>41866</v>
      </c>
      <c r="M602" s="108" t="s">
        <v>595</v>
      </c>
      <c r="N602" s="134" t="n">
        <v>45.4</v>
      </c>
      <c r="O602" s="134" t="n">
        <v>40</v>
      </c>
      <c r="P602" s="135" t="n">
        <v>0.0756666666666667</v>
      </c>
      <c r="Q602" s="134" t="n">
        <v>476.731848461538</v>
      </c>
      <c r="R602" s="134" t="n">
        <v>23599.6621642308</v>
      </c>
      <c r="S602" s="136" t="n">
        <f aca="false">R602-Q602</f>
        <v>23122.9303157692</v>
      </c>
      <c r="T602" s="137" t="n">
        <f aca="false">((S602/1000000)*(0.473-P602))*0.8/(0.08206*296)*1000000/(O602*N602)*12</f>
        <v>1.99953972274859</v>
      </c>
      <c r="U602" s="138" t="n">
        <f aca="false">IF(N602&lt;=48,T602* 48,T602* 72)</f>
        <v>95.9779066919324</v>
      </c>
      <c r="V602" s="139" t="n">
        <v>956.863263039247</v>
      </c>
      <c r="W602" s="150" t="n">
        <f aca="false">W554</f>
        <v>-21.3230515566104</v>
      </c>
      <c r="X602" s="141" t="n">
        <v>1159</v>
      </c>
      <c r="Y602" s="142" t="n">
        <f aca="false">((V602/1000+1)*0.0112372)/((V602/1000+1)*0.0112372+1)</f>
        <v>0.0215165227565837</v>
      </c>
      <c r="Z602" s="142" t="n">
        <f aca="false">((W602/1000+1)*0.0112372)/((W602/1000+1)*0.0112372+1)</f>
        <v>0.0108779573057363</v>
      </c>
      <c r="AA602" s="142" t="n">
        <f aca="false">IF(ISNUMBER(X602),((X602/1000+1)*0.0112372)/((X602/1000+1)*0.0112372+1),"")</f>
        <v>0.0236864549961338</v>
      </c>
      <c r="AB602" s="143" t="n">
        <f aca="false">IF(ISNUMBER(AA602),(Y602-Y594)/(AA602-Y594),"")</f>
        <v>0.83064869468924</v>
      </c>
      <c r="AC602" s="143" t="n">
        <f aca="false">IF(ISNUMBER(AB602),1-AB602,"")</f>
        <v>0.16935130531076</v>
      </c>
      <c r="AD602" s="144" t="n">
        <f aca="false">IF(ISNUMBER(AB602),AB602*T602,"")</f>
        <v>1.6609150606804</v>
      </c>
      <c r="AE602" s="144" t="n">
        <f aca="false">IF(ISNUMBER(AC602),AC602*T602,T602)</f>
        <v>0.33862466206819</v>
      </c>
      <c r="AF602" s="149" t="n">
        <f aca="false">IF(ISNUMBER(AD602),AE602-AE594,"")</f>
        <v>0.0635619737622339</v>
      </c>
      <c r="AG602" s="145" t="n">
        <f aca="false">IF(ISNUMBER(AD602),U602*AB602,"")</f>
        <v>79.7239229126593</v>
      </c>
      <c r="AH602" s="146" t="n">
        <f aca="false">IF(ISNUMBER(AC602),AC602*U602,U602)</f>
        <v>16.2539837792731</v>
      </c>
      <c r="AI602" s="145" t="n">
        <f aca="false">AH602-AH594</f>
        <v>3.05097474058723</v>
      </c>
      <c r="AJ602" s="103" t="s">
        <v>372</v>
      </c>
      <c r="AK602" s="136"/>
      <c r="AL602" s="102"/>
      <c r="AM602" s="102"/>
      <c r="AN602" s="147" t="s">
        <v>617</v>
      </c>
      <c r="AO602" s="145" t="n">
        <f aca="false">SUMIF($AN$5:$AN$1444,$AN602,AG$5:AG$1444)</f>
        <v>118.355177766173</v>
      </c>
      <c r="AP602" s="145" t="n">
        <f aca="false">SUMIF($AN$5:$AN$1444,$AN602,AH$5:AH$1444)</f>
        <v>43.0353613516816</v>
      </c>
      <c r="AQ602" s="145" t="n">
        <f aca="false">SUMIF($AN$5:$AN$1444,$AN602,AI$5:AI$1444)</f>
        <v>4.19525473797245</v>
      </c>
    </row>
    <row r="603" customFormat="false" ht="15" hidden="false" customHeight="false" outlineLevel="0" collapsed="false">
      <c r="A603" s="115" t="s">
        <v>318</v>
      </c>
      <c r="B603" s="0" t="s">
        <v>319</v>
      </c>
      <c r="C603" s="92" t="n">
        <f aca="false">C602</f>
        <v>5</v>
      </c>
      <c r="D603" s="90" t="n">
        <f aca="false">D602</f>
        <v>1</v>
      </c>
      <c r="E603" s="92" t="str">
        <f aca="false">E555</f>
        <v>MC</v>
      </c>
      <c r="F603" s="92" t="n">
        <f aca="false">F555</f>
        <v>3</v>
      </c>
      <c r="G603" s="130" t="s">
        <v>344</v>
      </c>
      <c r="H603" s="130" t="s">
        <v>334</v>
      </c>
      <c r="I603" s="130" t="n">
        <v>10</v>
      </c>
      <c r="J603" s="131" t="n">
        <v>41864</v>
      </c>
      <c r="K603" s="108" t="s">
        <v>594</v>
      </c>
      <c r="L603" s="131" t="n">
        <v>41866</v>
      </c>
      <c r="M603" s="108" t="s">
        <v>595</v>
      </c>
      <c r="N603" s="134" t="n">
        <v>45.4</v>
      </c>
      <c r="O603" s="134" t="n">
        <v>40</v>
      </c>
      <c r="P603" s="135" t="n">
        <v>0.0756666666666667</v>
      </c>
      <c r="Q603" s="134" t="n">
        <v>476.731848461538</v>
      </c>
      <c r="R603" s="134" t="n">
        <v>21570.0213642308</v>
      </c>
      <c r="S603" s="136" t="n">
        <f aca="false">R603-Q603</f>
        <v>21093.2895157692</v>
      </c>
      <c r="T603" s="137" t="n">
        <f aca="false">((S603/1000000)*(0.473-P603))*0.8/(0.08206*296)*1000000/(O603*N603)*12</f>
        <v>1.82402791057384</v>
      </c>
      <c r="U603" s="138" t="n">
        <f aca="false">IF(N603&lt;=48,T603* 48,T603* 72)</f>
        <v>87.5533397075442</v>
      </c>
      <c r="V603" s="139" t="n">
        <v>954.987250715178</v>
      </c>
      <c r="W603" s="150" t="n">
        <f aca="false">W555</f>
        <v>-21.3230515566104</v>
      </c>
      <c r="X603" s="141" t="n">
        <v>1159</v>
      </c>
      <c r="Y603" s="142" t="n">
        <f aca="false">((V603/1000+1)*0.0112372)/((V603/1000+1)*0.0112372+1)</f>
        <v>0.0214963386398545</v>
      </c>
      <c r="Z603" s="142" t="n">
        <f aca="false">((W603/1000+1)*0.0112372)/((W603/1000+1)*0.0112372+1)</f>
        <v>0.0108779573057363</v>
      </c>
      <c r="AA603" s="142" t="n">
        <f aca="false">IF(ISNUMBER(X603),((X603/1000+1)*0.0112372)/((X603/1000+1)*0.0112372+1),"")</f>
        <v>0.0236864549961338</v>
      </c>
      <c r="AB603" s="143" t="n">
        <f aca="false">IF(ISNUMBER(AA603),(Y603-Y595)/(AA603-Y595),"")</f>
        <v>0.829513120216395</v>
      </c>
      <c r="AC603" s="143" t="n">
        <f aca="false">IF(ISNUMBER(AB603),1-AB603,"")</f>
        <v>0.170486879783605</v>
      </c>
      <c r="AD603" s="144" t="n">
        <f aca="false">IF(ISNUMBER(AB603),AB603*T603,"")</f>
        <v>1.51305508346189</v>
      </c>
      <c r="AE603" s="144" t="n">
        <f aca="false">IF(ISNUMBER(AC603),AC603*T603,T603)</f>
        <v>0.310972827111942</v>
      </c>
      <c r="AF603" s="149" t="n">
        <f aca="false">IF(ISNUMBER(AD603),AE603-AE595,"")</f>
        <v>-0.084817214771876</v>
      </c>
      <c r="AG603" s="145" t="n">
        <f aca="false">IF(ISNUMBER(AD603),U603*AB603,"")</f>
        <v>72.626644006171</v>
      </c>
      <c r="AH603" s="146" t="n">
        <f aca="false">IF(ISNUMBER(AC603),AC603*U603,U603)</f>
        <v>14.9266957013732</v>
      </c>
      <c r="AI603" s="145" t="n">
        <f aca="false">AH603-AH595</f>
        <v>-4.07122630905005</v>
      </c>
      <c r="AJ603" s="103" t="s">
        <v>374</v>
      </c>
      <c r="AK603" s="136"/>
      <c r="AL603" s="102"/>
      <c r="AM603" s="102"/>
      <c r="AN603" s="147" t="s">
        <v>618</v>
      </c>
      <c r="AO603" s="145" t="n">
        <f aca="false">SUMIF($AN$5:$AN$1444,$AN603,AG$5:AG$1444)</f>
        <v>110.344297702947</v>
      </c>
      <c r="AP603" s="145" t="n">
        <f aca="false">SUMIF($AN$5:$AN$1444,$AN603,AH$5:AH$1444)</f>
        <v>39.794324430015</v>
      </c>
      <c r="AQ603" s="145" t="n">
        <f aca="false">SUMIF($AN$5:$AN$1444,$AN603,AI$5:AI$1444)</f>
        <v>-11.3120364707709</v>
      </c>
    </row>
    <row r="604" customFormat="false" ht="15" hidden="false" customHeight="false" outlineLevel="0" collapsed="false">
      <c r="A604" s="115" t="s">
        <v>318</v>
      </c>
      <c r="B604" s="0" t="s">
        <v>319</v>
      </c>
      <c r="C604" s="92" t="n">
        <f aca="false">C603</f>
        <v>5</v>
      </c>
      <c r="D604" s="90" t="n">
        <f aca="false">D603</f>
        <v>1</v>
      </c>
      <c r="E604" s="92" t="str">
        <f aca="false">E556</f>
        <v>MC</v>
      </c>
      <c r="F604" s="92" t="n">
        <f aca="false">F556</f>
        <v>4</v>
      </c>
      <c r="G604" s="130" t="s">
        <v>344</v>
      </c>
      <c r="H604" s="130" t="s">
        <v>334</v>
      </c>
      <c r="I604" s="130" t="n">
        <v>10</v>
      </c>
      <c r="J604" s="131" t="n">
        <v>41864</v>
      </c>
      <c r="K604" s="108" t="s">
        <v>594</v>
      </c>
      <c r="L604" s="131" t="n">
        <v>41866</v>
      </c>
      <c r="M604" s="108" t="s">
        <v>595</v>
      </c>
      <c r="N604" s="134" t="n">
        <v>45.4</v>
      </c>
      <c r="O604" s="134" t="n">
        <v>40</v>
      </c>
      <c r="P604" s="135" t="n">
        <v>0.0756666666666667</v>
      </c>
      <c r="Q604" s="134" t="n">
        <v>476.731848461538</v>
      </c>
      <c r="R604" s="134" t="n">
        <v>21979.1056642308</v>
      </c>
      <c r="S604" s="136" t="n">
        <f aca="false">R604-Q604</f>
        <v>21502.3738157692</v>
      </c>
      <c r="T604" s="137" t="n">
        <f aca="false">((S604/1000000)*(0.473-P604))*0.8/(0.08206*296)*1000000/(O604*N604)*12</f>
        <v>1.85940319807557</v>
      </c>
      <c r="U604" s="138" t="n">
        <f aca="false">IF(N604&lt;=48,T604* 48,T604* 72)</f>
        <v>89.2513535076272</v>
      </c>
      <c r="V604" s="139" t="n">
        <v>1002.50548291421</v>
      </c>
      <c r="W604" s="150" t="n">
        <f aca="false">W556</f>
        <v>-21.3230515566104</v>
      </c>
      <c r="X604" s="141" t="n">
        <v>1159</v>
      </c>
      <c r="Y604" s="142" t="n">
        <f aca="false">((V604/1000+1)*0.0112372)/((V604/1000+1)*0.0112372+1)</f>
        <v>0.0220073333910927</v>
      </c>
      <c r="Z604" s="142" t="n">
        <f aca="false">((W604/1000+1)*0.0112372)/((W604/1000+1)*0.0112372+1)</f>
        <v>0.0108779573057363</v>
      </c>
      <c r="AA604" s="142" t="n">
        <f aca="false">IF(ISNUMBER(X604),((X604/1000+1)*0.0112372)/((X604/1000+1)*0.0112372+1),"")</f>
        <v>0.0236864549961338</v>
      </c>
      <c r="AB604" s="143" t="n">
        <f aca="false">IF(ISNUMBER(AA604),(Y604-Y596)/(AA604-Y596),"")</f>
        <v>0.868731513294553</v>
      </c>
      <c r="AC604" s="143" t="n">
        <f aca="false">IF(ISNUMBER(AB604),1-AB604,"")</f>
        <v>0.131268486705447</v>
      </c>
      <c r="AD604" s="144" t="n">
        <f aca="false">IF(ISNUMBER(AB604),AB604*T604,"")</f>
        <v>1.61532215408892</v>
      </c>
      <c r="AE604" s="144" t="n">
        <f aca="false">IF(ISNUMBER(AC604),AC604*T604,T604)</f>
        <v>0.244081043986647</v>
      </c>
      <c r="AF604" s="149" t="n">
        <f aca="false">IF(ISNUMBER(AD604),AE604-AE596,"")</f>
        <v>-0.0305722567191399</v>
      </c>
      <c r="AG604" s="145" t="n">
        <f aca="false">IF(ISNUMBER(AD604),U604*AB604,"")</f>
        <v>77.5354633962681</v>
      </c>
      <c r="AH604" s="146" t="n">
        <f aca="false">IF(ISNUMBER(AC604),AC604*U604,U604)</f>
        <v>11.7158901113591</v>
      </c>
      <c r="AI604" s="145" t="n">
        <f aca="false">AH604-AH596</f>
        <v>-1.46746832251871</v>
      </c>
      <c r="AJ604" s="103" t="s">
        <v>376</v>
      </c>
      <c r="AK604" s="136"/>
      <c r="AL604" s="102"/>
      <c r="AM604" s="102"/>
      <c r="AN604" s="147" t="s">
        <v>619</v>
      </c>
      <c r="AO604" s="145" t="n">
        <f aca="false">SUMIF($AN$5:$AN$1444,$AN604,AG$5:AG$1444)</f>
        <v>115.91411414837</v>
      </c>
      <c r="AP604" s="145" t="n">
        <f aca="false">SUMIF($AN$5:$AN$1444,$AN604,AH$5:AH$1444)</f>
        <v>33.6903105159396</v>
      </c>
      <c r="AQ604" s="145" t="n">
        <f aca="false">SUMIF($AN$5:$AN$1444,$AN604,AI$5:AI$1444)</f>
        <v>-1.76361910649511</v>
      </c>
    </row>
    <row r="605" customFormat="false" ht="15" hidden="false" customHeight="false" outlineLevel="0" collapsed="false">
      <c r="A605" s="115" t="s">
        <v>318</v>
      </c>
      <c r="B605" s="0" t="s">
        <v>319</v>
      </c>
      <c r="C605" s="92" t="n">
        <f aca="false">C604</f>
        <v>5</v>
      </c>
      <c r="D605" s="90" t="n">
        <f aca="false">D604</f>
        <v>1</v>
      </c>
      <c r="E605" s="92" t="str">
        <f aca="false">E557</f>
        <v>PJ</v>
      </c>
      <c r="F605" s="92" t="n">
        <f aca="false">F557</f>
        <v>1</v>
      </c>
      <c r="G605" s="130" t="s">
        <v>321</v>
      </c>
      <c r="H605" s="130" t="s">
        <v>322</v>
      </c>
      <c r="I605" s="130" t="s">
        <v>322</v>
      </c>
      <c r="J605" s="131" t="n">
        <v>41864</v>
      </c>
      <c r="K605" s="108" t="s">
        <v>594</v>
      </c>
      <c r="L605" s="131" t="n">
        <v>41866</v>
      </c>
      <c r="M605" s="108" t="s">
        <v>595</v>
      </c>
      <c r="N605" s="134" t="n">
        <v>45.4</v>
      </c>
      <c r="O605" s="134" t="n">
        <v>40</v>
      </c>
      <c r="P605" s="135" t="n">
        <v>0.04875</v>
      </c>
      <c r="Q605" s="134" t="n">
        <v>476.731848461538</v>
      </c>
      <c r="R605" s="134" t="n">
        <v>3755.66524346154</v>
      </c>
      <c r="S605" s="136" t="n">
        <f aca="false">R605-Q605</f>
        <v>3278.933395</v>
      </c>
      <c r="T605" s="137" t="n">
        <f aca="false">((S605/1000000)*(0.473-P605))*0.8/(0.08206*296)*1000000/(O605*N605)*12</f>
        <v>0.302751714381455</v>
      </c>
      <c r="U605" s="138" t="n">
        <f aca="false">IF(N605&lt;=48,T605* 48,T605* 72)</f>
        <v>14.5320822903099</v>
      </c>
      <c r="V605" s="139" t="n">
        <v>-12.3193883128428</v>
      </c>
      <c r="W605" s="150" t="n">
        <f aca="false">W557</f>
        <v>-18.8575504316435</v>
      </c>
      <c r="X605" s="141" t="s">
        <v>106</v>
      </c>
      <c r="Y605" s="142" t="n">
        <f aca="false">((V605/1000+1)*0.0112372)/((V605/1000+1)*0.0112372+1)</f>
        <v>0.0109769341616937</v>
      </c>
      <c r="Z605" s="142" t="n">
        <f aca="false">((W605/1000+1)*0.0112372)/((W605/1000+1)*0.0112372+1)</f>
        <v>0.0109050624157837</v>
      </c>
      <c r="AA605" s="142" t="str">
        <f aca="false">IF(ISNUMBER(X605),((X605/1000+1)*0.0112372)/((X605/1000+1)*0.0112372+1),"")</f>
        <v/>
      </c>
      <c r="AB605" s="143" t="str">
        <f aca="false">IF(ISNUMBER(AA605),(Y605-Z605)/(AA605-Z605),"")</f>
        <v/>
      </c>
      <c r="AC605" s="143" t="str">
        <f aca="false">IF(ISNUMBER(AB605),1-AB605,"")</f>
        <v/>
      </c>
      <c r="AD605" s="144" t="str">
        <f aca="false">IF(ISNUMBER(AB605),AB605*T605,"")</f>
        <v/>
      </c>
      <c r="AE605" s="144" t="n">
        <f aca="false">IF(ISNUMBER(AC605),AC605*T605,T605)</f>
        <v>0.302751714381455</v>
      </c>
      <c r="AF605" s="102"/>
      <c r="AG605" s="145" t="str">
        <f aca="false">IF(ISNUMBER(AD605),U605*AB605,"")</f>
        <v/>
      </c>
      <c r="AH605" s="146" t="n">
        <f aca="false">IF(ISNUMBER(AC605),AC605*U605,U605)</f>
        <v>14.5320822903099</v>
      </c>
      <c r="AI605" s="102"/>
      <c r="AJ605" s="103" t="s">
        <v>379</v>
      </c>
      <c r="AK605" s="136"/>
      <c r="AL605" s="102"/>
      <c r="AM605" s="102"/>
      <c r="AN605" s="147" t="s">
        <v>620</v>
      </c>
      <c r="AO605" s="145" t="n">
        <f aca="false">SUMIF($AN$5:$AN$1444,$AN605,AG$5:AG$1444)</f>
        <v>0</v>
      </c>
      <c r="AP605" s="145" t="n">
        <f aca="false">SUMIF($AN$5:$AN$1444,$AN605,AH$5:AH$1444)</f>
        <v>37.4640348829238</v>
      </c>
      <c r="AQ605" s="145" t="n">
        <f aca="false">SUMIF($AN$5:$AN$1444,$AN605,AI$5:AI$1444)</f>
        <v>0</v>
      </c>
    </row>
    <row r="606" customFormat="false" ht="15" hidden="false" customHeight="false" outlineLevel="0" collapsed="false">
      <c r="A606" s="115" t="s">
        <v>318</v>
      </c>
      <c r="B606" s="0" t="s">
        <v>319</v>
      </c>
      <c r="C606" s="92" t="n">
        <f aca="false">C605</f>
        <v>5</v>
      </c>
      <c r="D606" s="90" t="n">
        <f aca="false">D605</f>
        <v>1</v>
      </c>
      <c r="E606" s="92" t="str">
        <f aca="false">E558</f>
        <v>PJ</v>
      </c>
      <c r="F606" s="92" t="n">
        <f aca="false">F558</f>
        <v>2</v>
      </c>
      <c r="G606" s="130" t="s">
        <v>321</v>
      </c>
      <c r="H606" s="130" t="s">
        <v>322</v>
      </c>
      <c r="I606" s="130" t="s">
        <v>322</v>
      </c>
      <c r="J606" s="131" t="n">
        <v>41864</v>
      </c>
      <c r="K606" s="108" t="s">
        <v>594</v>
      </c>
      <c r="L606" s="131" t="n">
        <v>41866</v>
      </c>
      <c r="M606" s="108" t="s">
        <v>595</v>
      </c>
      <c r="N606" s="134" t="n">
        <v>45.4</v>
      </c>
      <c r="O606" s="134" t="n">
        <v>40</v>
      </c>
      <c r="P606" s="135" t="n">
        <v>0.04875</v>
      </c>
      <c r="Q606" s="134" t="n">
        <v>476.731848461538</v>
      </c>
      <c r="R606" s="134" t="n">
        <v>3471.98593346154</v>
      </c>
      <c r="S606" s="136" t="n">
        <f aca="false">R606-Q606</f>
        <v>2995.254085</v>
      </c>
      <c r="T606" s="137" t="n">
        <f aca="false">((S606/1000000)*(0.473-P606))*0.8/(0.08206*296)*1000000/(O606*N606)*12</f>
        <v>0.276558929383745</v>
      </c>
      <c r="U606" s="138" t="n">
        <f aca="false">IF(N606&lt;=48,T606* 48,T606* 72)</f>
        <v>13.2748286104197</v>
      </c>
      <c r="V606" s="139" t="n">
        <v>-13.2431972570413</v>
      </c>
      <c r="W606" s="150" t="n">
        <f aca="false">W558</f>
        <v>-18.8575504316435</v>
      </c>
      <c r="X606" s="141" t="s">
        <v>106</v>
      </c>
      <c r="Y606" s="142" t="n">
        <f aca="false">((V606/1000+1)*0.0112372)/((V606/1000+1)*0.0112372+1)</f>
        <v>0.0109667796844024</v>
      </c>
      <c r="Z606" s="142" t="n">
        <f aca="false">((W606/1000+1)*0.0112372)/((W606/1000+1)*0.0112372+1)</f>
        <v>0.0109050624157837</v>
      </c>
      <c r="AA606" s="142" t="str">
        <f aca="false">IF(ISNUMBER(X606),((X606/1000+1)*0.0112372)/((X606/1000+1)*0.0112372+1),"")</f>
        <v/>
      </c>
      <c r="AB606" s="143" t="str">
        <f aca="false">IF(ISNUMBER(AA606),(Y606-Z606)/(AA606-Z606),"")</f>
        <v/>
      </c>
      <c r="AC606" s="143" t="str">
        <f aca="false">IF(ISNUMBER(AB606),1-AB606,"")</f>
        <v/>
      </c>
      <c r="AD606" s="144" t="str">
        <f aca="false">IF(ISNUMBER(AB606),AB606*T606,"")</f>
        <v/>
      </c>
      <c r="AE606" s="144" t="n">
        <f aca="false">IF(ISNUMBER(AC606),AC606*T606,T606)</f>
        <v>0.276558929383745</v>
      </c>
      <c r="AF606" s="102"/>
      <c r="AG606" s="145" t="str">
        <f aca="false">IF(ISNUMBER(AD606),U606*AB606,"")</f>
        <v/>
      </c>
      <c r="AH606" s="146" t="n">
        <f aca="false">IF(ISNUMBER(AC606),AC606*U606,U606)</f>
        <v>13.2748286104197</v>
      </c>
      <c r="AI606" s="102"/>
      <c r="AJ606" s="103" t="s">
        <v>381</v>
      </c>
      <c r="AK606" s="136"/>
      <c r="AL606" s="102"/>
      <c r="AM606" s="102"/>
      <c r="AN606" s="147" t="s">
        <v>621</v>
      </c>
      <c r="AO606" s="145" t="n">
        <f aca="false">SUMIF($AN$5:$AN$1444,$AN606,AG$5:AG$1444)</f>
        <v>0</v>
      </c>
      <c r="AP606" s="145" t="n">
        <f aca="false">SUMIF($AN$5:$AN$1444,$AN606,AH$5:AH$1444)</f>
        <v>37.2715459346371</v>
      </c>
      <c r="AQ606" s="145" t="n">
        <f aca="false">SUMIF($AN$5:$AN$1444,$AN606,AI$5:AI$1444)</f>
        <v>0</v>
      </c>
    </row>
    <row r="607" customFormat="false" ht="15" hidden="false" customHeight="false" outlineLevel="0" collapsed="false">
      <c r="A607" s="115" t="s">
        <v>318</v>
      </c>
      <c r="B607" s="0" t="s">
        <v>319</v>
      </c>
      <c r="C607" s="92" t="n">
        <f aca="false">C606</f>
        <v>5</v>
      </c>
      <c r="D607" s="90" t="n">
        <f aca="false">D606</f>
        <v>1</v>
      </c>
      <c r="E607" s="92" t="str">
        <f aca="false">E559</f>
        <v>PJ</v>
      </c>
      <c r="F607" s="92" t="n">
        <f aca="false">F559</f>
        <v>3</v>
      </c>
      <c r="G607" s="130" t="s">
        <v>321</v>
      </c>
      <c r="H607" s="130" t="s">
        <v>322</v>
      </c>
      <c r="I607" s="130" t="s">
        <v>322</v>
      </c>
      <c r="J607" s="131" t="n">
        <v>41864</v>
      </c>
      <c r="K607" s="108" t="s">
        <v>594</v>
      </c>
      <c r="L607" s="131" t="n">
        <v>41866</v>
      </c>
      <c r="M607" s="108" t="s">
        <v>595</v>
      </c>
      <c r="N607" s="134" t="n">
        <v>45.4</v>
      </c>
      <c r="O607" s="134" t="n">
        <v>40</v>
      </c>
      <c r="P607" s="135" t="n">
        <v>0.04875</v>
      </c>
      <c r="Q607" s="134" t="n">
        <v>476.731848461538</v>
      </c>
      <c r="R607" s="134" t="n">
        <v>3061.66218346154</v>
      </c>
      <c r="S607" s="136" t="n">
        <f aca="false">R607-Q607</f>
        <v>2584.930335</v>
      </c>
      <c r="T607" s="137" t="n">
        <f aca="false">((S607/1000000)*(0.473-P607))*0.8/(0.08206*296)*1000000/(O607*N607)*12</f>
        <v>0.238672762207138</v>
      </c>
      <c r="U607" s="138" t="n">
        <f aca="false">IF(N607&lt;=48,T607* 48,T607* 72)</f>
        <v>11.4562925859426</v>
      </c>
      <c r="V607" s="139" t="n">
        <v>-15.8543653149048</v>
      </c>
      <c r="W607" s="150" t="n">
        <f aca="false">W559</f>
        <v>-18.8575504316435</v>
      </c>
      <c r="X607" s="141" t="s">
        <v>106</v>
      </c>
      <c r="Y607" s="142" t="n">
        <f aca="false">((V607/1000+1)*0.0112372)/((V607/1000+1)*0.0112372+1)</f>
        <v>0.010938076684007</v>
      </c>
      <c r="Z607" s="142" t="n">
        <f aca="false">((W607/1000+1)*0.0112372)/((W607/1000+1)*0.0112372+1)</f>
        <v>0.0109050624157837</v>
      </c>
      <c r="AA607" s="142" t="str">
        <f aca="false">IF(ISNUMBER(X607),((X607/1000+1)*0.0112372)/((X607/1000+1)*0.0112372+1),"")</f>
        <v/>
      </c>
      <c r="AB607" s="143" t="str">
        <f aca="false">IF(ISNUMBER(AA607),(Y607-Z607)/(AA607-Z607),"")</f>
        <v/>
      </c>
      <c r="AC607" s="143" t="str">
        <f aca="false">IF(ISNUMBER(AB607),1-AB607,"")</f>
        <v/>
      </c>
      <c r="AD607" s="144" t="str">
        <f aca="false">IF(ISNUMBER(AB607),AB607*T607,"")</f>
        <v/>
      </c>
      <c r="AE607" s="144" t="n">
        <f aca="false">IF(ISNUMBER(AC607),AC607*T607,T607)</f>
        <v>0.238672762207138</v>
      </c>
      <c r="AF607" s="102"/>
      <c r="AG607" s="145" t="str">
        <f aca="false">IF(ISNUMBER(AD607),U607*AB607,"")</f>
        <v/>
      </c>
      <c r="AH607" s="146" t="n">
        <f aca="false">IF(ISNUMBER(AC607),AC607*U607,U607)</f>
        <v>11.4562925859426</v>
      </c>
      <c r="AI607" s="102"/>
      <c r="AJ607" s="103" t="s">
        <v>383</v>
      </c>
      <c r="AK607" s="136"/>
      <c r="AL607" s="102"/>
      <c r="AM607" s="102"/>
      <c r="AN607" s="147" t="s">
        <v>622</v>
      </c>
      <c r="AO607" s="145" t="n">
        <f aca="false">SUMIF($AN$5:$AN$1444,$AN607,AG$5:AG$1444)</f>
        <v>0</v>
      </c>
      <c r="AP607" s="145" t="n">
        <f aca="false">SUMIF($AN$5:$AN$1444,$AN607,AH$5:AH$1444)</f>
        <v>32.6648447494399</v>
      </c>
      <c r="AQ607" s="145" t="n">
        <f aca="false">SUMIF($AN$5:$AN$1444,$AN607,AI$5:AI$1444)</f>
        <v>0</v>
      </c>
    </row>
    <row r="608" customFormat="false" ht="15" hidden="false" customHeight="false" outlineLevel="0" collapsed="false">
      <c r="A608" s="115" t="s">
        <v>318</v>
      </c>
      <c r="B608" s="0" t="s">
        <v>319</v>
      </c>
      <c r="C608" s="92" t="n">
        <f aca="false">C607</f>
        <v>5</v>
      </c>
      <c r="D608" s="90" t="n">
        <f aca="false">D607</f>
        <v>1</v>
      </c>
      <c r="E608" s="92" t="str">
        <f aca="false">E560</f>
        <v>PJ</v>
      </c>
      <c r="F608" s="92" t="n">
        <f aca="false">F560</f>
        <v>4</v>
      </c>
      <c r="G608" s="130" t="s">
        <v>321</v>
      </c>
      <c r="H608" s="130" t="s">
        <v>322</v>
      </c>
      <c r="I608" s="130" t="s">
        <v>322</v>
      </c>
      <c r="J608" s="131" t="n">
        <v>41864</v>
      </c>
      <c r="K608" s="108" t="s">
        <v>594</v>
      </c>
      <c r="L608" s="131" t="n">
        <v>41866</v>
      </c>
      <c r="M608" s="108" t="s">
        <v>595</v>
      </c>
      <c r="N608" s="134" t="n">
        <v>45.4</v>
      </c>
      <c r="O608" s="134" t="n">
        <v>40</v>
      </c>
      <c r="P608" s="135" t="n">
        <v>0.04875</v>
      </c>
      <c r="Q608" s="134" t="n">
        <v>476.731848461538</v>
      </c>
      <c r="R608" s="134" t="n">
        <v>2881.75507346154</v>
      </c>
      <c r="S608" s="136" t="n">
        <f aca="false">R608-Q608</f>
        <v>2405.023225</v>
      </c>
      <c r="T608" s="137" t="n">
        <f aca="false">((S608/1000000)*(0.473-P608))*0.8/(0.08206*296)*1000000/(O608*N608)*12</f>
        <v>0.222061511101834</v>
      </c>
      <c r="U608" s="138" t="n">
        <f aca="false">IF(N608&lt;=48,T608* 48,T608* 72)</f>
        <v>10.658952532888</v>
      </c>
      <c r="V608" s="139" t="n">
        <v>-9.19824354134108</v>
      </c>
      <c r="W608" s="150" t="n">
        <f aca="false">W560</f>
        <v>-18.8575504316435</v>
      </c>
      <c r="X608" s="141" t="s">
        <v>106</v>
      </c>
      <c r="Y608" s="142" t="n">
        <f aca="false">((V608/1000+1)*0.0112372)/((V608/1000+1)*0.0112372+1)</f>
        <v>0.0110112401393182</v>
      </c>
      <c r="Z608" s="142" t="n">
        <f aca="false">((W608/1000+1)*0.0112372)/((W608/1000+1)*0.0112372+1)</f>
        <v>0.0109050624157837</v>
      </c>
      <c r="AA608" s="142" t="str">
        <f aca="false">IF(ISNUMBER(X608),((X608/1000+1)*0.0112372)/((X608/1000+1)*0.0112372+1),"")</f>
        <v/>
      </c>
      <c r="AB608" s="143" t="str">
        <f aca="false">IF(ISNUMBER(AA608),(Y608-Z608)/(AA608-Z608),"")</f>
        <v/>
      </c>
      <c r="AC608" s="143" t="str">
        <f aca="false">IF(ISNUMBER(AB608),1-AB608,"")</f>
        <v/>
      </c>
      <c r="AD608" s="144" t="str">
        <f aca="false">IF(ISNUMBER(AB608),AB608*T608,"")</f>
        <v/>
      </c>
      <c r="AE608" s="144" t="n">
        <f aca="false">IF(ISNUMBER(AC608),AC608*T608,T608)</f>
        <v>0.222061511101834</v>
      </c>
      <c r="AF608" s="102"/>
      <c r="AG608" s="145" t="str">
        <f aca="false">IF(ISNUMBER(AD608),U608*AB608,"")</f>
        <v/>
      </c>
      <c r="AH608" s="146" t="n">
        <f aca="false">IF(ISNUMBER(AC608),AC608*U608,U608)</f>
        <v>10.658952532888</v>
      </c>
      <c r="AI608" s="102"/>
      <c r="AJ608" s="103" t="s">
        <v>385</v>
      </c>
      <c r="AK608" s="136"/>
      <c r="AL608" s="102"/>
      <c r="AM608" s="102"/>
      <c r="AN608" s="147" t="s">
        <v>623</v>
      </c>
      <c r="AO608" s="145" t="n">
        <f aca="false">SUMIF($AN$5:$AN$1444,$AN608,AG$5:AG$1444)</f>
        <v>0</v>
      </c>
      <c r="AP608" s="145" t="n">
        <f aca="false">SUMIF($AN$5:$AN$1444,$AN608,AH$5:AH$1444)</f>
        <v>29.3108386717756</v>
      </c>
      <c r="AQ608" s="145" t="n">
        <f aca="false">SUMIF($AN$5:$AN$1444,$AN608,AI$5:AI$1444)</f>
        <v>0</v>
      </c>
    </row>
    <row r="609" customFormat="false" ht="15" hidden="false" customHeight="false" outlineLevel="0" collapsed="false">
      <c r="A609" s="115" t="s">
        <v>318</v>
      </c>
      <c r="B609" s="0" t="s">
        <v>319</v>
      </c>
      <c r="C609" s="92" t="n">
        <f aca="false">C608</f>
        <v>5</v>
      </c>
      <c r="D609" s="90" t="n">
        <f aca="false">D608</f>
        <v>1</v>
      </c>
      <c r="E609" s="92" t="str">
        <f aca="false">E561</f>
        <v>PJ</v>
      </c>
      <c r="F609" s="92" t="n">
        <f aca="false">F561</f>
        <v>1</v>
      </c>
      <c r="G609" s="130" t="s">
        <v>333</v>
      </c>
      <c r="H609" s="130" t="s">
        <v>334</v>
      </c>
      <c r="I609" s="148" t="s">
        <v>335</v>
      </c>
      <c r="J609" s="131" t="n">
        <v>41864</v>
      </c>
      <c r="K609" s="108" t="s">
        <v>594</v>
      </c>
      <c r="L609" s="131" t="n">
        <v>41866</v>
      </c>
      <c r="M609" s="108" t="s">
        <v>595</v>
      </c>
      <c r="N609" s="134" t="n">
        <v>45.4</v>
      </c>
      <c r="O609" s="134" t="n">
        <v>40</v>
      </c>
      <c r="P609" s="135" t="n">
        <v>0.04875</v>
      </c>
      <c r="Q609" s="134" t="n">
        <v>476.731848461538</v>
      </c>
      <c r="R609" s="134" t="n">
        <v>30424.5684203846</v>
      </c>
      <c r="S609" s="136" t="n">
        <f aca="false">R609-Q609</f>
        <v>29947.8365719231</v>
      </c>
      <c r="T609" s="137" t="n">
        <f aca="false">((S609/1000000)*(0.473-P609))*0.8/(0.08206*296)*1000000/(O609*N609)*12</f>
        <v>2.76515493666054</v>
      </c>
      <c r="U609" s="138" t="n">
        <f aca="false">IF(N609&lt;=48,T609* 48,T609* 72)</f>
        <v>132.727436959706</v>
      </c>
      <c r="V609" s="139" t="n">
        <v>1113.86975780094</v>
      </c>
      <c r="W609" s="150" t="n">
        <f aca="false">W561</f>
        <v>-18.8575504316435</v>
      </c>
      <c r="X609" s="141" t="n">
        <v>1159</v>
      </c>
      <c r="Y609" s="142" t="n">
        <f aca="false">((V609/1000+1)*0.0112372)/((V609/1000+1)*0.0112372+1)</f>
        <v>0.0232028180308962</v>
      </c>
      <c r="Z609" s="142" t="n">
        <f aca="false">((W609/1000+1)*0.0112372)/((W609/1000+1)*0.0112372+1)</f>
        <v>0.0109050624157837</v>
      </c>
      <c r="AA609" s="142" t="n">
        <f aca="false">IF(ISNUMBER(X609),((X609/1000+1)*0.0112372)/((X609/1000+1)*0.0112372+1),"")</f>
        <v>0.0236864549961338</v>
      </c>
      <c r="AB609" s="143" t="n">
        <f aca="false">IF(ISNUMBER(AA609),(Y609-Y605)/(AA609-Y605),"")</f>
        <v>0.961946876555168</v>
      </c>
      <c r="AC609" s="143" t="n">
        <f aca="false">IF(ISNUMBER(AB609),1-AB609,"")</f>
        <v>0.0380531234448316</v>
      </c>
      <c r="AD609" s="144" t="n">
        <f aca="false">IF(ISNUMBER(AB609),AB609*T609,"")</f>
        <v>2.65993215451171</v>
      </c>
      <c r="AE609" s="144" t="n">
        <f aca="false">IF(ISNUMBER(AC609),AC609*T609,T609)</f>
        <v>0.105222782148829</v>
      </c>
      <c r="AF609" s="149" t="n">
        <f aca="false">IF(ISNUMBER(AD609),AE609-AE605,"")</f>
        <v>-0.197528932232626</v>
      </c>
      <c r="AG609" s="145" t="n">
        <f aca="false">IF(ISNUMBER(AD609),U609*AB609,"")</f>
        <v>127.676743416562</v>
      </c>
      <c r="AH609" s="146" t="n">
        <f aca="false">IF(ISNUMBER(AC609),AC609*U609,U609)</f>
        <v>5.05069354314379</v>
      </c>
      <c r="AI609" s="145" t="n">
        <f aca="false">AH609-AH605</f>
        <v>-9.48138874716605</v>
      </c>
      <c r="AJ609" s="103" t="s">
        <v>387</v>
      </c>
      <c r="AK609" s="136"/>
      <c r="AL609" s="102"/>
      <c r="AM609" s="102"/>
      <c r="AN609" s="147" t="s">
        <v>624</v>
      </c>
      <c r="AO609" s="145" t="n">
        <f aca="false">SUMIF($AN$5:$AN$1444,$AN609,AG$5:AG$1444)</f>
        <v>207.699652663553</v>
      </c>
      <c r="AP609" s="145" t="n">
        <f aca="false">SUMIF($AN$5:$AN$1444,$AN609,AH$5:AH$1444)</f>
        <v>28.831179895949</v>
      </c>
      <c r="AQ609" s="145" t="n">
        <f aca="false">SUMIF($AN$5:$AN$1444,$AN609,AI$5:AI$1444)</f>
        <v>-8.63285498697482</v>
      </c>
    </row>
    <row r="610" customFormat="false" ht="15" hidden="false" customHeight="false" outlineLevel="0" collapsed="false">
      <c r="A610" s="115" t="s">
        <v>318</v>
      </c>
      <c r="B610" s="0" t="s">
        <v>319</v>
      </c>
      <c r="C610" s="92" t="n">
        <f aca="false">C609</f>
        <v>5</v>
      </c>
      <c r="D610" s="90" t="n">
        <f aca="false">D609</f>
        <v>1</v>
      </c>
      <c r="E610" s="92" t="str">
        <f aca="false">E562</f>
        <v>PJ</v>
      </c>
      <c r="F610" s="92" t="n">
        <f aca="false">F562</f>
        <v>2</v>
      </c>
      <c r="G610" s="130" t="s">
        <v>333</v>
      </c>
      <c r="H610" s="130" t="s">
        <v>334</v>
      </c>
      <c r="I610" s="148" t="s">
        <v>335</v>
      </c>
      <c r="J610" s="131" t="n">
        <v>41864</v>
      </c>
      <c r="K610" s="108" t="s">
        <v>594</v>
      </c>
      <c r="L610" s="131" t="n">
        <v>41866</v>
      </c>
      <c r="M610" s="108" t="s">
        <v>595</v>
      </c>
      <c r="N610" s="134" t="n">
        <v>45.4</v>
      </c>
      <c r="O610" s="134" t="n">
        <v>40</v>
      </c>
      <c r="P610" s="135" t="n">
        <v>0.04875</v>
      </c>
      <c r="Q610" s="134" t="n">
        <v>476.731848461538</v>
      </c>
      <c r="R610" s="134" t="n">
        <v>33415.0447203846</v>
      </c>
      <c r="S610" s="136" t="n">
        <f aca="false">R610-Q610</f>
        <v>32938.3128719231</v>
      </c>
      <c r="T610" s="137" t="n">
        <f aca="false">((S610/1000000)*(0.473-P610))*0.8/(0.08206*296)*1000000/(O610*N610)*12</f>
        <v>3.04127272179845</v>
      </c>
      <c r="U610" s="138" t="n">
        <f aca="false">IF(N610&lt;=48,T610* 48,T610* 72)</f>
        <v>145.981090646325</v>
      </c>
      <c r="V610" s="139" t="n">
        <v>1106.95076137899</v>
      </c>
      <c r="W610" s="150" t="n">
        <f aca="false">W562</f>
        <v>-18.8575504316435</v>
      </c>
      <c r="X610" s="141" t="n">
        <v>1159</v>
      </c>
      <c r="Y610" s="142" t="n">
        <f aca="false">((V610/1000+1)*0.0112372)/((V610/1000+1)*0.0112372+1)</f>
        <v>0.0231286284364919</v>
      </c>
      <c r="Z610" s="142" t="n">
        <f aca="false">((W610/1000+1)*0.0112372)/((W610/1000+1)*0.0112372+1)</f>
        <v>0.0109050624157837</v>
      </c>
      <c r="AA610" s="142" t="n">
        <f aca="false">IF(ISNUMBER(X610),((X610/1000+1)*0.0112372)/((X610/1000+1)*0.0112372+1),"")</f>
        <v>0.0236864549961338</v>
      </c>
      <c r="AB610" s="143" t="n">
        <f aca="false">IF(ISNUMBER(AA610),(Y610-Y606)/(AA610-Y606),"")</f>
        <v>0.956144591275272</v>
      </c>
      <c r="AC610" s="143" t="n">
        <f aca="false">IF(ISNUMBER(AB610),1-AB610,"")</f>
        <v>0.0438554087247279</v>
      </c>
      <c r="AD610" s="144" t="n">
        <f aca="false">IF(ISNUMBER(AB610),AB610*T610,"")</f>
        <v>2.90789646354061</v>
      </c>
      <c r="AE610" s="144" t="n">
        <f aca="false">IF(ISNUMBER(AC610),AC610*T610,T610)</f>
        <v>0.133376258257837</v>
      </c>
      <c r="AF610" s="149" t="n">
        <f aca="false">IF(ISNUMBER(AD610),AE610-AE606,"")</f>
        <v>-0.143182671125908</v>
      </c>
      <c r="AG610" s="145" t="n">
        <f aca="false">IF(ISNUMBER(AD610),U610*AB610,"")</f>
        <v>139.579030249949</v>
      </c>
      <c r="AH610" s="146" t="n">
        <f aca="false">IF(ISNUMBER(AC610),AC610*U610,U610)</f>
        <v>6.40206039637616</v>
      </c>
      <c r="AI610" s="145" t="n">
        <f aca="false">AH610-AH606</f>
        <v>-6.87276821404357</v>
      </c>
      <c r="AJ610" s="103" t="s">
        <v>389</v>
      </c>
      <c r="AK610" s="136"/>
      <c r="AL610" s="102"/>
      <c r="AM610" s="102"/>
      <c r="AN610" s="147" t="s">
        <v>625</v>
      </c>
      <c r="AO610" s="145" t="n">
        <f aca="false">SUMIF($AN$5:$AN$1444,$AN610,AG$5:AG$1444)</f>
        <v>214.796682290336</v>
      </c>
      <c r="AP610" s="145" t="n">
        <f aca="false">SUMIF($AN$5:$AN$1444,$AN610,AH$5:AH$1444)</f>
        <v>36.5140027307533</v>
      </c>
      <c r="AQ610" s="145" t="n">
        <f aca="false">SUMIF($AN$5:$AN$1444,$AN610,AI$5:AI$1444)</f>
        <v>-0.757543203883818</v>
      </c>
    </row>
    <row r="611" customFormat="false" ht="15" hidden="false" customHeight="false" outlineLevel="0" collapsed="false">
      <c r="A611" s="115" t="s">
        <v>318</v>
      </c>
      <c r="B611" s="0" t="s">
        <v>319</v>
      </c>
      <c r="C611" s="92" t="n">
        <f aca="false">C610</f>
        <v>5</v>
      </c>
      <c r="D611" s="90" t="n">
        <f aca="false">D610</f>
        <v>1</v>
      </c>
      <c r="E611" s="92" t="str">
        <f aca="false">E563</f>
        <v>PJ</v>
      </c>
      <c r="F611" s="92" t="n">
        <f aca="false">F563</f>
        <v>3</v>
      </c>
      <c r="G611" s="130" t="s">
        <v>333</v>
      </c>
      <c r="H611" s="130" t="s">
        <v>334</v>
      </c>
      <c r="I611" s="148" t="s">
        <v>335</v>
      </c>
      <c r="J611" s="131" t="n">
        <v>41864</v>
      </c>
      <c r="K611" s="108" t="s">
        <v>594</v>
      </c>
      <c r="L611" s="131" t="n">
        <v>41866</v>
      </c>
      <c r="M611" s="108" t="s">
        <v>595</v>
      </c>
      <c r="N611" s="134" t="n">
        <v>45.4</v>
      </c>
      <c r="O611" s="134" t="n">
        <v>40</v>
      </c>
      <c r="P611" s="135" t="n">
        <v>0.04875</v>
      </c>
      <c r="Q611" s="134" t="n">
        <v>476.731848461538</v>
      </c>
      <c r="R611" s="134" t="n">
        <v>28361.9599203846</v>
      </c>
      <c r="S611" s="136" t="n">
        <f aca="false">R611-Q611</f>
        <v>27885.2280719231</v>
      </c>
      <c r="T611" s="137" t="n">
        <f aca="false">((S611/1000000)*(0.473-P611))*0.8/(0.08206*296)*1000000/(O611*N611)*12</f>
        <v>2.57470939103738</v>
      </c>
      <c r="U611" s="138" t="n">
        <f aca="false">IF(N611&lt;=48,T611* 48,T611* 72)</f>
        <v>123.586050769794</v>
      </c>
      <c r="V611" s="139" t="n">
        <v>957.403010704764</v>
      </c>
      <c r="W611" s="150" t="n">
        <f aca="false">W563</f>
        <v>-18.8575504316435</v>
      </c>
      <c r="X611" s="141" t="n">
        <v>1159</v>
      </c>
      <c r="Y611" s="142" t="n">
        <f aca="false">((V611/1000+1)*0.0112372)/((V611/1000+1)*0.0112372+1)</f>
        <v>0.0215223297762758</v>
      </c>
      <c r="Z611" s="142" t="n">
        <f aca="false">((W611/1000+1)*0.0112372)/((W611/1000+1)*0.0112372+1)</f>
        <v>0.0109050624157837</v>
      </c>
      <c r="AA611" s="142" t="n">
        <f aca="false">IF(ISNUMBER(X611),((X611/1000+1)*0.0112372)/((X611/1000+1)*0.0112372+1),"")</f>
        <v>0.0236864549961338</v>
      </c>
      <c r="AB611" s="143" t="n">
        <f aca="false">IF(ISNUMBER(AA611),(Y611-Y607)/(AA611-Y607),"")</f>
        <v>0.830243097053422</v>
      </c>
      <c r="AC611" s="143" t="n">
        <f aca="false">IF(ISNUMBER(AB611),1-AB611,"")</f>
        <v>0.169756902946578</v>
      </c>
      <c r="AD611" s="144" t="n">
        <f aca="false">IF(ISNUMBER(AB611),AB611*T611,"")</f>
        <v>2.13763469882741</v>
      </c>
      <c r="AE611" s="144" t="n">
        <f aca="false">IF(ISNUMBER(AC611),AC611*T611,T611)</f>
        <v>0.437074692209976</v>
      </c>
      <c r="AF611" s="149" t="n">
        <f aca="false">IF(ISNUMBER(AD611),AE611-AE607,"")</f>
        <v>0.198401930002837</v>
      </c>
      <c r="AG611" s="145" t="n">
        <f aca="false">IF(ISNUMBER(AD611),U611*AB611,"")</f>
        <v>102.606465543716</v>
      </c>
      <c r="AH611" s="146" t="n">
        <f aca="false">IF(ISNUMBER(AC611),AC611*U611,U611)</f>
        <v>20.9795852260788</v>
      </c>
      <c r="AI611" s="145" t="n">
        <f aca="false">AH611-AH607</f>
        <v>9.52329264013619</v>
      </c>
      <c r="AJ611" s="103" t="s">
        <v>391</v>
      </c>
      <c r="AK611" s="136"/>
      <c r="AL611" s="102"/>
      <c r="AM611" s="102"/>
      <c r="AN611" s="147" t="s">
        <v>626</v>
      </c>
      <c r="AO611" s="145" t="n">
        <f aca="false">SUMIF($AN$5:$AN$1444,$AN611,AG$5:AG$1444)</f>
        <v>170.562114724673</v>
      </c>
      <c r="AP611" s="145" t="n">
        <f aca="false">SUMIF($AN$5:$AN$1444,$AN611,AH$5:AH$1444)</f>
        <v>40.2743872365188</v>
      </c>
      <c r="AQ611" s="145" t="n">
        <f aca="false">SUMIF($AN$5:$AN$1444,$AN611,AI$5:AI$1444)</f>
        <v>7.60954248707889</v>
      </c>
    </row>
    <row r="612" customFormat="false" ht="15" hidden="false" customHeight="false" outlineLevel="0" collapsed="false">
      <c r="A612" s="115" t="s">
        <v>318</v>
      </c>
      <c r="B612" s="0" t="s">
        <v>319</v>
      </c>
      <c r="C612" s="92" t="n">
        <f aca="false">C611</f>
        <v>5</v>
      </c>
      <c r="D612" s="90" t="n">
        <f aca="false">D611</f>
        <v>1</v>
      </c>
      <c r="E612" s="92" t="str">
        <f aca="false">E564</f>
        <v>PJ</v>
      </c>
      <c r="F612" s="92" t="n">
        <f aca="false">F564</f>
        <v>4</v>
      </c>
      <c r="G612" s="130" t="s">
        <v>333</v>
      </c>
      <c r="H612" s="130" t="s">
        <v>334</v>
      </c>
      <c r="I612" s="148" t="s">
        <v>335</v>
      </c>
      <c r="J612" s="131" t="n">
        <v>41864</v>
      </c>
      <c r="K612" s="108" t="s">
        <v>594</v>
      </c>
      <c r="L612" s="131" t="n">
        <v>41866</v>
      </c>
      <c r="M612" s="108" t="s">
        <v>595</v>
      </c>
      <c r="N612" s="134" t="n">
        <v>45.4</v>
      </c>
      <c r="O612" s="134" t="n">
        <v>40</v>
      </c>
      <c r="P612" s="135" t="n">
        <v>0.04875</v>
      </c>
      <c r="Q612" s="134" t="n">
        <v>476.731848461538</v>
      </c>
      <c r="R612" s="134" t="n">
        <v>28791.6190203846</v>
      </c>
      <c r="S612" s="136" t="n">
        <f aca="false">R612-Q612</f>
        <v>28314.8871719231</v>
      </c>
      <c r="T612" s="137" t="n">
        <f aca="false">((S612/1000000)*(0.473-P612))*0.8/(0.08206*296)*1000000/(O612*N612)*12</f>
        <v>2.6143808370396</v>
      </c>
      <c r="U612" s="138" t="n">
        <f aca="false">IF(N612&lt;=48,T612* 48,T612* 72)</f>
        <v>125.490280177901</v>
      </c>
      <c r="V612" s="139" t="n">
        <v>1110.35829479353</v>
      </c>
      <c r="W612" s="150" t="n">
        <f aca="false">W564</f>
        <v>-18.8575504316435</v>
      </c>
      <c r="X612" s="141" t="n">
        <v>1159</v>
      </c>
      <c r="Y612" s="142" t="n">
        <f aca="false">((V612/1000+1)*0.0112372)/((V612/1000+1)*0.0112372+1)</f>
        <v>0.0231651674445824</v>
      </c>
      <c r="Z612" s="142" t="n">
        <f aca="false">((W612/1000+1)*0.0112372)/((W612/1000+1)*0.0112372+1)</f>
        <v>0.0109050624157837</v>
      </c>
      <c r="AA612" s="142" t="n">
        <f aca="false">IF(ISNUMBER(X612),((X612/1000+1)*0.0112372)/((X612/1000+1)*0.0112372+1),"")</f>
        <v>0.0236864549961338</v>
      </c>
      <c r="AB612" s="143" t="n">
        <f aca="false">IF(ISNUMBER(AA612),(Y612-Y608)/(AA612-Y608),"")</f>
        <v>0.958873474143041</v>
      </c>
      <c r="AC612" s="143" t="n">
        <f aca="false">IF(ISNUMBER(AB612),1-AB612,"")</f>
        <v>0.0411265258569591</v>
      </c>
      <c r="AD612" s="144" t="n">
        <f aca="false">IF(ISNUMBER(AB612),AB612*T612,"")</f>
        <v>2.50686043594515</v>
      </c>
      <c r="AE612" s="144" t="n">
        <f aca="false">IF(ISNUMBER(AC612),AC612*T612,T612)</f>
        <v>0.107520401094447</v>
      </c>
      <c r="AF612" s="149" t="n">
        <f aca="false">IF(ISNUMBER(AD612),AE612-AE608,"")</f>
        <v>-0.114541110007386</v>
      </c>
      <c r="AG612" s="145" t="n">
        <f aca="false">IF(ISNUMBER(AD612),U612*AB612,"")</f>
        <v>120.329300925367</v>
      </c>
      <c r="AH612" s="146" t="n">
        <f aca="false">IF(ISNUMBER(AC612),AC612*U612,U612)</f>
        <v>5.16097925253347</v>
      </c>
      <c r="AI612" s="145" t="n">
        <f aca="false">AH612-AH608</f>
        <v>-5.49797328035453</v>
      </c>
      <c r="AJ612" s="103" t="s">
        <v>393</v>
      </c>
      <c r="AK612" s="136"/>
      <c r="AL612" s="102"/>
      <c r="AM612" s="102"/>
      <c r="AN612" s="147" t="s">
        <v>627</v>
      </c>
      <c r="AO612" s="145" t="n">
        <f aca="false">SUMIF($AN$5:$AN$1444,$AN612,AG$5:AG$1444)</f>
        <v>207.478990342674</v>
      </c>
      <c r="AP612" s="145" t="n">
        <f aca="false">SUMIF($AN$5:$AN$1444,$AN612,AH$5:AH$1444)</f>
        <v>26.0269558888518</v>
      </c>
      <c r="AQ612" s="145" t="n">
        <f aca="false">SUMIF($AN$5:$AN$1444,$AN612,AI$5:AI$1444)</f>
        <v>-3.28388278292381</v>
      </c>
    </row>
    <row r="613" customFormat="false" ht="15" hidden="false" customHeight="false" outlineLevel="0" collapsed="false">
      <c r="A613" s="115" t="s">
        <v>318</v>
      </c>
      <c r="B613" s="0" t="s">
        <v>319</v>
      </c>
      <c r="C613" s="92" t="n">
        <f aca="false">C612</f>
        <v>5</v>
      </c>
      <c r="D613" s="90" t="n">
        <f aca="false">D612</f>
        <v>1</v>
      </c>
      <c r="E613" s="92" t="str">
        <f aca="false">E565</f>
        <v>PJ</v>
      </c>
      <c r="F613" s="92" t="n">
        <f aca="false">F565</f>
        <v>1</v>
      </c>
      <c r="G613" s="130" t="s">
        <v>344</v>
      </c>
      <c r="H613" s="130" t="s">
        <v>334</v>
      </c>
      <c r="I613" s="130" t="n">
        <v>10</v>
      </c>
      <c r="J613" s="131" t="n">
        <v>41864</v>
      </c>
      <c r="K613" s="108" t="s">
        <v>594</v>
      </c>
      <c r="L613" s="131" t="n">
        <v>41866</v>
      </c>
      <c r="M613" s="108" t="s">
        <v>595</v>
      </c>
      <c r="N613" s="134" t="n">
        <v>45.4</v>
      </c>
      <c r="O613" s="134" t="n">
        <v>40</v>
      </c>
      <c r="P613" s="135" t="n">
        <v>0.04875</v>
      </c>
      <c r="Q613" s="134" t="n">
        <v>476.731848461538</v>
      </c>
      <c r="R613" s="134" t="n">
        <v>41547.9651203846</v>
      </c>
      <c r="S613" s="136" t="n">
        <f aca="false">R613-Q613</f>
        <v>41071.2332719231</v>
      </c>
      <c r="T613" s="137" t="n">
        <f aca="false">((S613/1000000)*(0.473-P613))*0.8/(0.08206*296)*1000000/(O613*N613)*12</f>
        <v>3.79220459427337</v>
      </c>
      <c r="U613" s="138" t="n">
        <f aca="false">IF(N613&lt;=48,T613* 48,T613* 72)</f>
        <v>182.025820525122</v>
      </c>
      <c r="V613" s="139" t="n">
        <v>1092.48288747455</v>
      </c>
      <c r="W613" s="150" t="n">
        <f aca="false">W565</f>
        <v>-18.8575504316435</v>
      </c>
      <c r="X613" s="141" t="n">
        <v>1159</v>
      </c>
      <c r="Y613" s="142" t="n">
        <f aca="false">((V613/1000+1)*0.0112372)/((V613/1000+1)*0.0112372+1)</f>
        <v>0.0229734588619532</v>
      </c>
      <c r="Z613" s="142" t="n">
        <f aca="false">((W613/1000+1)*0.0112372)/((W613/1000+1)*0.0112372+1)</f>
        <v>0.0109050624157837</v>
      </c>
      <c r="AA613" s="142" t="n">
        <f aca="false">IF(ISNUMBER(X613),((X613/1000+1)*0.0112372)/((X613/1000+1)*0.0112372+1),"")</f>
        <v>0.0236864549961338</v>
      </c>
      <c r="AB613" s="143" t="n">
        <f aca="false">IF(ISNUMBER(AA613),(Y613-Y605)/(AA613-Y605),"")</f>
        <v>0.943900628240171</v>
      </c>
      <c r="AC613" s="143" t="n">
        <f aca="false">IF(ISNUMBER(AB613),1-AB613,"")</f>
        <v>0.0560993717598294</v>
      </c>
      <c r="AD613" s="144" t="n">
        <f aca="false">IF(ISNUMBER(AB613),AB613*T613,"")</f>
        <v>3.57946429894989</v>
      </c>
      <c r="AE613" s="144" t="n">
        <f aca="false">IF(ISNUMBER(AC613),AC613*T613,T613)</f>
        <v>0.212740295323475</v>
      </c>
      <c r="AF613" s="149" t="n">
        <f aca="false">IF(ISNUMBER(AD613),AE613-AE605,"")</f>
        <v>-0.0900114190579807</v>
      </c>
      <c r="AG613" s="145" t="n">
        <f aca="false">IF(ISNUMBER(AD613),U613*AB613,"")</f>
        <v>171.814286349595</v>
      </c>
      <c r="AH613" s="146" t="n">
        <f aca="false">IF(ISNUMBER(AC613),AC613*U613,U613)</f>
        <v>10.2115341755268</v>
      </c>
      <c r="AI613" s="145" t="n">
        <f aca="false">AH613-AH605</f>
        <v>-4.32054811478307</v>
      </c>
      <c r="AJ613" s="103" t="s">
        <v>395</v>
      </c>
      <c r="AK613" s="136"/>
      <c r="AL613" s="102"/>
      <c r="AM613" s="102"/>
      <c r="AN613" s="147" t="s">
        <v>628</v>
      </c>
      <c r="AO613" s="145" t="n">
        <f aca="false">SUMIF($AN$5:$AN$1444,$AN613,AG$5:AG$1444)</f>
        <v>248.000315902461</v>
      </c>
      <c r="AP613" s="145" t="n">
        <f aca="false">SUMIF($AN$5:$AN$1444,$AN613,AH$5:AH$1444)</f>
        <v>35.7873292369695</v>
      </c>
      <c r="AQ613" s="145" t="n">
        <f aca="false">SUMIF($AN$5:$AN$1444,$AN613,AI$5:AI$1444)</f>
        <v>-1.67670564595429</v>
      </c>
    </row>
    <row r="614" customFormat="false" ht="15" hidden="false" customHeight="false" outlineLevel="0" collapsed="false">
      <c r="A614" s="115" t="s">
        <v>318</v>
      </c>
      <c r="B614" s="0" t="s">
        <v>319</v>
      </c>
      <c r="C614" s="92" t="n">
        <f aca="false">C613</f>
        <v>5</v>
      </c>
      <c r="D614" s="90" t="n">
        <f aca="false">D613</f>
        <v>1</v>
      </c>
      <c r="E614" s="92" t="str">
        <f aca="false">E566</f>
        <v>PJ</v>
      </c>
      <c r="F614" s="92" t="n">
        <f aca="false">F566</f>
        <v>2</v>
      </c>
      <c r="G614" s="130" t="s">
        <v>344</v>
      </c>
      <c r="H614" s="130" t="s">
        <v>334</v>
      </c>
      <c r="I614" s="130" t="n">
        <v>10</v>
      </c>
      <c r="J614" s="131" t="n">
        <v>41864</v>
      </c>
      <c r="K614" s="108" t="s">
        <v>594</v>
      </c>
      <c r="L614" s="131" t="n">
        <v>41866</v>
      </c>
      <c r="M614" s="108" t="s">
        <v>595</v>
      </c>
      <c r="N614" s="134" t="n">
        <v>45.4</v>
      </c>
      <c r="O614" s="134" t="n">
        <v>40</v>
      </c>
      <c r="P614" s="135" t="n">
        <v>0.04875</v>
      </c>
      <c r="Q614" s="134" t="n">
        <v>476.731848461538</v>
      </c>
      <c r="R614" s="134" t="n">
        <v>31312.0409203846</v>
      </c>
      <c r="S614" s="136" t="n">
        <f aca="false">R614-Q614</f>
        <v>30835.3090719231</v>
      </c>
      <c r="T614" s="137" t="n">
        <f aca="false">((S614/1000000)*(0.473-P614))*0.8/(0.08206*296)*1000000/(O614*N614)*12</f>
        <v>2.84709738210671</v>
      </c>
      <c r="U614" s="138" t="n">
        <f aca="false">IF(N614&lt;=48,T614* 48,T614* 72)</f>
        <v>136.660674341122</v>
      </c>
      <c r="V614" s="139" t="n">
        <v>1118.11177104738</v>
      </c>
      <c r="W614" s="150" t="n">
        <f aca="false">W566</f>
        <v>-18.8575504316435</v>
      </c>
      <c r="X614" s="141" t="n">
        <v>1159</v>
      </c>
      <c r="Y614" s="142" t="n">
        <f aca="false">((V614/1000+1)*0.0112372)/((V614/1000+1)*0.0112372+1)</f>
        <v>0.0232482978475905</v>
      </c>
      <c r="Z614" s="142" t="n">
        <f aca="false">((W614/1000+1)*0.0112372)/((W614/1000+1)*0.0112372+1)</f>
        <v>0.0109050624157837</v>
      </c>
      <c r="AA614" s="142" t="n">
        <f aca="false">IF(ISNUMBER(X614),((X614/1000+1)*0.0112372)/((X614/1000+1)*0.0112372+1),"")</f>
        <v>0.0236864549961338</v>
      </c>
      <c r="AB614" s="143" t="n">
        <f aca="false">IF(ISNUMBER(AA614),(Y614-Y606)/(AA614-Y606),"")</f>
        <v>0.965552803998137</v>
      </c>
      <c r="AC614" s="143" t="n">
        <f aca="false">IF(ISNUMBER(AB614),1-AB614,"")</f>
        <v>0.034447196001863</v>
      </c>
      <c r="AD614" s="144" t="n">
        <f aca="false">IF(ISNUMBER(AB614),AB614*T614,"")</f>
        <v>2.74902286054888</v>
      </c>
      <c r="AE614" s="144" t="n">
        <f aca="false">IF(ISNUMBER(AC614),AC614*T614,T614)</f>
        <v>0.0980745215578206</v>
      </c>
      <c r="AF614" s="149" t="n">
        <f aca="false">IF(ISNUMBER(AD614),AE614-AE606,"")</f>
        <v>-0.178484407825924</v>
      </c>
      <c r="AG614" s="145" t="n">
        <f aca="false">IF(ISNUMBER(AD614),U614*AB614,"")</f>
        <v>131.953097306346</v>
      </c>
      <c r="AH614" s="146" t="n">
        <f aca="false">IF(ISNUMBER(AC614),AC614*U614,U614)</f>
        <v>4.70757703477539</v>
      </c>
      <c r="AI614" s="145" t="n">
        <f aca="false">AH614-AH606</f>
        <v>-8.56725157564436</v>
      </c>
      <c r="AJ614" s="103" t="s">
        <v>397</v>
      </c>
      <c r="AK614" s="136"/>
      <c r="AL614" s="102"/>
      <c r="AM614" s="102"/>
      <c r="AN614" s="147" t="s">
        <v>629</v>
      </c>
      <c r="AO614" s="145" t="n">
        <f aca="false">SUMIF($AN$5:$AN$1444,$AN614,AG$5:AG$1444)</f>
        <v>195.589546019591</v>
      </c>
      <c r="AP614" s="145" t="n">
        <f aca="false">SUMIF($AN$5:$AN$1444,$AN614,AH$5:AH$1444)</f>
        <v>23.0679412386477</v>
      </c>
      <c r="AQ614" s="145" t="n">
        <f aca="false">SUMIF($AN$5:$AN$1444,$AN614,AI$5:AI$1444)</f>
        <v>-14.2036046959894</v>
      </c>
    </row>
    <row r="615" customFormat="false" ht="15" hidden="false" customHeight="false" outlineLevel="0" collapsed="false">
      <c r="A615" s="115" t="s">
        <v>318</v>
      </c>
      <c r="B615" s="0" t="s">
        <v>319</v>
      </c>
      <c r="C615" s="92" t="n">
        <f aca="false">C614</f>
        <v>5</v>
      </c>
      <c r="D615" s="90" t="n">
        <f aca="false">D614</f>
        <v>1</v>
      </c>
      <c r="E615" s="92" t="str">
        <f aca="false">E567</f>
        <v>PJ</v>
      </c>
      <c r="F615" s="92" t="n">
        <f aca="false">F567</f>
        <v>3</v>
      </c>
      <c r="G615" s="130" t="s">
        <v>344</v>
      </c>
      <c r="H615" s="130" t="s">
        <v>334</v>
      </c>
      <c r="I615" s="130" t="n">
        <v>10</v>
      </c>
      <c r="J615" s="131" t="n">
        <v>41864</v>
      </c>
      <c r="K615" s="108" t="s">
        <v>594</v>
      </c>
      <c r="L615" s="131" t="n">
        <v>41866</v>
      </c>
      <c r="M615" s="108" t="s">
        <v>595</v>
      </c>
      <c r="N615" s="134" t="n">
        <v>45.4</v>
      </c>
      <c r="O615" s="134" t="n">
        <v>40</v>
      </c>
      <c r="P615" s="135" t="n">
        <v>0.04875</v>
      </c>
      <c r="Q615" s="134" t="n">
        <v>476.731848461538</v>
      </c>
      <c r="R615" s="134" t="n">
        <v>31526.2584203846</v>
      </c>
      <c r="S615" s="136" t="n">
        <f aca="false">R615-Q615</f>
        <v>31049.5265719231</v>
      </c>
      <c r="T615" s="137" t="n">
        <f aca="false">((S615/1000000)*(0.473-P615))*0.8/(0.08206*296)*1000000/(O615*N615)*12</f>
        <v>2.86687659307647</v>
      </c>
      <c r="U615" s="138" t="n">
        <f aca="false">IF(N615&lt;=48,T615* 48,T615* 72)</f>
        <v>137.610076467671</v>
      </c>
      <c r="V615" s="139" t="n">
        <v>1123.04275774594</v>
      </c>
      <c r="W615" s="150" t="n">
        <f aca="false">W567</f>
        <v>-18.8575504316435</v>
      </c>
      <c r="X615" s="141" t="n">
        <v>1159</v>
      </c>
      <c r="Y615" s="142" t="n">
        <f aca="false">((V615/1000+1)*0.0112372)/((V615/1000+1)*0.0112372+1)</f>
        <v>0.023301159019937</v>
      </c>
      <c r="Z615" s="142" t="n">
        <f aca="false">((W615/1000+1)*0.0112372)/((W615/1000+1)*0.0112372+1)</f>
        <v>0.0109050624157837</v>
      </c>
      <c r="AA615" s="142" t="n">
        <f aca="false">IF(ISNUMBER(X615),((X615/1000+1)*0.0112372)/((X615/1000+1)*0.0112372+1),"")</f>
        <v>0.0236864549961338</v>
      </c>
      <c r="AB615" s="143" t="n">
        <f aca="false">IF(ISNUMBER(AA615),(Y615-Y607)/(AA615-Y607),"")</f>
        <v>0.969776863632114</v>
      </c>
      <c r="AC615" s="143" t="n">
        <f aca="false">IF(ISNUMBER(AB615),1-AB615,"")</f>
        <v>0.0302231363678855</v>
      </c>
      <c r="AD615" s="144" t="n">
        <f aca="false">IF(ISNUMBER(AB615),AB615*T615,"")</f>
        <v>2.78023059085402</v>
      </c>
      <c r="AE615" s="144" t="n">
        <f aca="false">IF(ISNUMBER(AC615),AC615*T615,T615)</f>
        <v>0.0866460022224492</v>
      </c>
      <c r="AF615" s="149" t="n">
        <f aca="false">IF(ISNUMBER(AD615),AE615-AE607,"")</f>
        <v>-0.152026759984689</v>
      </c>
      <c r="AG615" s="145" t="n">
        <f aca="false">IF(ISNUMBER(AD615),U615*AB615,"")</f>
        <v>133.451068360993</v>
      </c>
      <c r="AH615" s="146" t="n">
        <f aca="false">IF(ISNUMBER(AC615),AC615*U615,U615)</f>
        <v>4.15900810667756</v>
      </c>
      <c r="AI615" s="145" t="n">
        <f aca="false">AH615-AH607</f>
        <v>-7.29728447926506</v>
      </c>
      <c r="AJ615" s="103" t="s">
        <v>399</v>
      </c>
      <c r="AK615" s="136"/>
      <c r="AL615" s="102"/>
      <c r="AM615" s="102"/>
      <c r="AN615" s="147" t="s">
        <v>630</v>
      </c>
      <c r="AO615" s="145" t="n">
        <f aca="false">SUMIF($AN$5:$AN$1444,$AN615,AG$5:AG$1444)</f>
        <v>196.197179513136</v>
      </c>
      <c r="AP615" s="145" t="n">
        <f aca="false">SUMIF($AN$5:$AN$1444,$AN615,AH$5:AH$1444)</f>
        <v>21.0975473618241</v>
      </c>
      <c r="AQ615" s="145" t="n">
        <f aca="false">SUMIF($AN$5:$AN$1444,$AN615,AI$5:AI$1444)</f>
        <v>-11.5672973876158</v>
      </c>
    </row>
    <row r="616" customFormat="false" ht="15" hidden="false" customHeight="false" outlineLevel="0" collapsed="false">
      <c r="A616" s="115" t="s">
        <v>318</v>
      </c>
      <c r="B616" s="0" t="s">
        <v>319</v>
      </c>
      <c r="C616" s="92" t="n">
        <f aca="false">C615</f>
        <v>5</v>
      </c>
      <c r="D616" s="90" t="n">
        <f aca="false">D615</f>
        <v>1</v>
      </c>
      <c r="E616" s="92" t="str">
        <f aca="false">E568</f>
        <v>PJ</v>
      </c>
      <c r="F616" s="92" t="n">
        <f aca="false">F568</f>
        <v>4</v>
      </c>
      <c r="G616" s="130" t="s">
        <v>344</v>
      </c>
      <c r="H616" s="130" t="s">
        <v>334</v>
      </c>
      <c r="I616" s="130" t="n">
        <v>10</v>
      </c>
      <c r="J616" s="131" t="n">
        <v>41864</v>
      </c>
      <c r="K616" s="108" t="s">
        <v>594</v>
      </c>
      <c r="L616" s="131" t="n">
        <v>41866</v>
      </c>
      <c r="M616" s="108" t="s">
        <v>595</v>
      </c>
      <c r="N616" s="134" t="n">
        <v>45.4</v>
      </c>
      <c r="O616" s="134" t="n">
        <v>40</v>
      </c>
      <c r="P616" s="135" t="n">
        <v>0.04875</v>
      </c>
      <c r="Q616" s="134" t="n">
        <v>476.731848461538</v>
      </c>
      <c r="R616" s="134" t="n">
        <v>32905.8191203846</v>
      </c>
      <c r="S616" s="136" t="n">
        <f aca="false">R616-Q616</f>
        <v>32429.0872719231</v>
      </c>
      <c r="T616" s="137" t="n">
        <f aca="false">((S616/1000000)*(0.473-P616))*0.8/(0.08206*296)*1000000/(O616*N616)*12</f>
        <v>2.99425471172175</v>
      </c>
      <c r="U616" s="138" t="n">
        <f aca="false">IF(N616&lt;=48,T616* 48,T616* 72)</f>
        <v>143.724226162644</v>
      </c>
      <c r="V616" s="139" t="n">
        <v>1119.67240078062</v>
      </c>
      <c r="W616" s="150" t="n">
        <f aca="false">W568</f>
        <v>-18.8575504316435</v>
      </c>
      <c r="X616" s="141" t="n">
        <v>1159</v>
      </c>
      <c r="Y616" s="142" t="n">
        <f aca="false">((V616/1000+1)*0.0112372)/((V616/1000+1)*0.0112372+1)</f>
        <v>0.0232650287321133</v>
      </c>
      <c r="Z616" s="142" t="n">
        <f aca="false">((W616/1000+1)*0.0112372)/((W616/1000+1)*0.0112372+1)</f>
        <v>0.0109050624157837</v>
      </c>
      <c r="AA616" s="142" t="n">
        <f aca="false">IF(ISNUMBER(X616),((X616/1000+1)*0.0112372)/((X616/1000+1)*0.0112372+1),"")</f>
        <v>0.0236864549961338</v>
      </c>
      <c r="AB616" s="143" t="n">
        <f aca="false">IF(ISNUMBER(AA616),(Y616-Y608)/(AA616-Y608),"")</f>
        <v>0.966751943159855</v>
      </c>
      <c r="AC616" s="143" t="n">
        <f aca="false">IF(ISNUMBER(AB616),1-AB616,"")</f>
        <v>0.0332480568401448</v>
      </c>
      <c r="AD616" s="144" t="n">
        <f aca="false">IF(ISNUMBER(AB616),AB616*T616,"")</f>
        <v>2.89470156087255</v>
      </c>
      <c r="AE616" s="144" t="n">
        <f aca="false">IF(ISNUMBER(AC616),AC616*T616,T616)</f>
        <v>0.099553150849196</v>
      </c>
      <c r="AF616" s="149" t="n">
        <f aca="false">IF(ISNUMBER(AD616),AE616-AE608,"")</f>
        <v>-0.122508360252638</v>
      </c>
      <c r="AG616" s="145" t="n">
        <f aca="false">IF(ISNUMBER(AD616),U616*AB616,"")</f>
        <v>138.945674921883</v>
      </c>
      <c r="AH616" s="146" t="n">
        <f aca="false">IF(ISNUMBER(AC616),AC616*U616,U616)</f>
        <v>4.77855124076141</v>
      </c>
      <c r="AI616" s="145" t="n">
        <f aca="false">AH616-AH608</f>
        <v>-5.88040129212664</v>
      </c>
      <c r="AJ616" s="103" t="s">
        <v>401</v>
      </c>
      <c r="AK616" s="136"/>
      <c r="AL616" s="102"/>
      <c r="AM616" s="102"/>
      <c r="AN616" s="147" t="s">
        <v>631</v>
      </c>
      <c r="AO616" s="145" t="n">
        <f aca="false">SUMIF($AN$5:$AN$1444,$AN616,AG$5:AG$1444)</f>
        <v>201.362098346494</v>
      </c>
      <c r="AP616" s="145" t="n">
        <f aca="false">SUMIF($AN$5:$AN$1444,$AN616,AH$5:AH$1444)</f>
        <v>24.2354068460959</v>
      </c>
      <c r="AQ616" s="145" t="n">
        <f aca="false">SUMIF($AN$5:$AN$1444,$AN616,AI$5:AI$1444)</f>
        <v>-5.07543182567979</v>
      </c>
    </row>
    <row r="617" customFormat="false" ht="15" hidden="false" customHeight="false" outlineLevel="0" collapsed="false">
      <c r="A617" s="115" t="s">
        <v>318</v>
      </c>
      <c r="B617" s="0" t="s">
        <v>319</v>
      </c>
      <c r="C617" s="92" t="n">
        <f aca="false">C616</f>
        <v>5</v>
      </c>
      <c r="D617" s="90" t="n">
        <f aca="false">D616</f>
        <v>1</v>
      </c>
      <c r="E617" s="92" t="str">
        <f aca="false">E569</f>
        <v>PP</v>
      </c>
      <c r="F617" s="92" t="n">
        <f aca="false">F569</f>
        <v>1</v>
      </c>
      <c r="G617" s="130" t="s">
        <v>321</v>
      </c>
      <c r="H617" s="130" t="s">
        <v>322</v>
      </c>
      <c r="I617" s="130" t="s">
        <v>322</v>
      </c>
      <c r="J617" s="131" t="n">
        <v>41864</v>
      </c>
      <c r="K617" s="108" t="s">
        <v>594</v>
      </c>
      <c r="L617" s="131" t="n">
        <v>41866</v>
      </c>
      <c r="M617" s="108" t="s">
        <v>595</v>
      </c>
      <c r="N617" s="134" t="n">
        <v>45.4</v>
      </c>
      <c r="O617" s="134" t="n">
        <v>40</v>
      </c>
      <c r="P617" s="135" t="n">
        <v>0.0481666666666667</v>
      </c>
      <c r="Q617" s="134" t="n">
        <v>476.731848461538</v>
      </c>
      <c r="R617" s="134" t="n">
        <v>3876.04280038461</v>
      </c>
      <c r="S617" s="136" t="n">
        <f aca="false">R617-Q617</f>
        <v>3399.31095192308</v>
      </c>
      <c r="T617" s="137" t="n">
        <f aca="false">((S617/1000000)*(0.473-P617))*0.8/(0.08206*296)*1000000/(O617*N617)*12</f>
        <v>0.31429801902606</v>
      </c>
      <c r="U617" s="138" t="n">
        <f aca="false">IF(N617&lt;=48,T617* 48,T617* 72)</f>
        <v>15.0863049132509</v>
      </c>
      <c r="V617" s="139" t="n">
        <v>-16.5336722051246</v>
      </c>
      <c r="W617" s="150" t="n">
        <f aca="false">W569</f>
        <v>-20.5015371074412</v>
      </c>
      <c r="X617" s="141" t="s">
        <v>106</v>
      </c>
      <c r="Y617" s="142" t="n">
        <f aca="false">((V617/1000+1)*0.0112372)/((V617/1000+1)*0.0112372+1)</f>
        <v>0.0109306091987346</v>
      </c>
      <c r="Z617" s="142" t="n">
        <f aca="false">((W617/1000+1)*0.0112372)/((W617/1000+1)*0.0112372+1)</f>
        <v>0.0108869889975928</v>
      </c>
      <c r="AA617" s="142" t="str">
        <f aca="false">IF(ISNUMBER(X617),((X617/1000+1)*0.0112372)/((X617/1000+1)*0.0112372+1),"")</f>
        <v/>
      </c>
      <c r="AB617" s="143" t="str">
        <f aca="false">IF(ISNUMBER(AA617),(Y617-Z617)/(AA617-Z617),"")</f>
        <v/>
      </c>
      <c r="AC617" s="143" t="str">
        <f aca="false">IF(ISNUMBER(AB617),1-AB617,"")</f>
        <v/>
      </c>
      <c r="AD617" s="144" t="str">
        <f aca="false">IF(ISNUMBER(AB617),AB617*T617,"")</f>
        <v/>
      </c>
      <c r="AE617" s="144" t="n">
        <f aca="false">IF(ISNUMBER(AC617),AC617*T617,T617)</f>
        <v>0.31429801902606</v>
      </c>
      <c r="AF617" s="102"/>
      <c r="AG617" s="145" t="str">
        <f aca="false">IF(ISNUMBER(AD617),U617*AB617,"")</f>
        <v/>
      </c>
      <c r="AH617" s="146" t="n">
        <f aca="false">IF(ISNUMBER(AC617),AC617*U617,U617)</f>
        <v>15.0863049132509</v>
      </c>
      <c r="AI617" s="102"/>
      <c r="AJ617" s="103" t="s">
        <v>404</v>
      </c>
      <c r="AK617" s="136"/>
      <c r="AL617" s="102"/>
      <c r="AM617" s="102"/>
      <c r="AN617" s="147" t="s">
        <v>632</v>
      </c>
      <c r="AO617" s="145" t="n">
        <f aca="false">SUMIF($AN$5:$AN$1444,$AN617,AG$5:AG$1444)</f>
        <v>0</v>
      </c>
      <c r="AP617" s="145" t="n">
        <f aca="false">SUMIF($AN$5:$AN$1444,$AN617,AH$5:AH$1444)</f>
        <v>46.7341064270846</v>
      </c>
      <c r="AQ617" s="145" t="n">
        <f aca="false">SUMIF($AN$5:$AN$1444,$AN617,AI$5:AI$1444)</f>
        <v>0</v>
      </c>
    </row>
    <row r="618" customFormat="false" ht="15" hidden="false" customHeight="false" outlineLevel="0" collapsed="false">
      <c r="A618" s="115" t="s">
        <v>318</v>
      </c>
      <c r="B618" s="0" t="s">
        <v>319</v>
      </c>
      <c r="C618" s="92" t="n">
        <f aca="false">C617</f>
        <v>5</v>
      </c>
      <c r="D618" s="90" t="n">
        <f aca="false">D617</f>
        <v>1</v>
      </c>
      <c r="E618" s="92" t="str">
        <f aca="false">E570</f>
        <v>PP</v>
      </c>
      <c r="F618" s="92" t="n">
        <f aca="false">F570</f>
        <v>2</v>
      </c>
      <c r="G618" s="130" t="s">
        <v>321</v>
      </c>
      <c r="H618" s="130" t="s">
        <v>322</v>
      </c>
      <c r="I618" s="130" t="s">
        <v>322</v>
      </c>
      <c r="J618" s="131" t="n">
        <v>41864</v>
      </c>
      <c r="K618" s="108" t="s">
        <v>594</v>
      </c>
      <c r="L618" s="131" t="n">
        <v>41866</v>
      </c>
      <c r="M618" s="108" t="s">
        <v>595</v>
      </c>
      <c r="N618" s="134" t="n">
        <v>45.4</v>
      </c>
      <c r="O618" s="134" t="n">
        <v>40</v>
      </c>
      <c r="P618" s="135" t="n">
        <v>0.0481666666666667</v>
      </c>
      <c r="Q618" s="134" t="n">
        <v>476.731848461538</v>
      </c>
      <c r="R618" s="134" t="n">
        <v>3940.12562346154</v>
      </c>
      <c r="S618" s="136" t="n">
        <f aca="false">R618-Q618</f>
        <v>3463.393775</v>
      </c>
      <c r="T618" s="137" t="n">
        <f aca="false">((S618/1000000)*(0.473-P618))*0.8/(0.08206*296)*1000000/(O618*N618)*12</f>
        <v>0.320223074024421</v>
      </c>
      <c r="U618" s="138" t="n">
        <f aca="false">IF(N618&lt;=48,T618* 48,T618* 72)</f>
        <v>15.3707075531722</v>
      </c>
      <c r="V618" s="139" t="n">
        <v>-18.1871770207014</v>
      </c>
      <c r="W618" s="150" t="n">
        <f aca="false">W570</f>
        <v>-20.5015371074412</v>
      </c>
      <c r="X618" s="141" t="s">
        <v>106</v>
      </c>
      <c r="Y618" s="142" t="n">
        <f aca="false">((V618/1000+1)*0.0112372)/((V618/1000+1)*0.0112372+1)</f>
        <v>0.010912432078518</v>
      </c>
      <c r="Z618" s="142" t="n">
        <f aca="false">((W618/1000+1)*0.0112372)/((W618/1000+1)*0.0112372+1)</f>
        <v>0.0108869889975928</v>
      </c>
      <c r="AA618" s="142" t="str">
        <f aca="false">IF(ISNUMBER(X618),((X618/1000+1)*0.0112372)/((X618/1000+1)*0.0112372+1),"")</f>
        <v/>
      </c>
      <c r="AB618" s="143" t="str">
        <f aca="false">IF(ISNUMBER(AA618),(Y618-Z618)/(AA618-Z618),"")</f>
        <v/>
      </c>
      <c r="AC618" s="143" t="str">
        <f aca="false">IF(ISNUMBER(AB618),1-AB618,"")</f>
        <v/>
      </c>
      <c r="AD618" s="144" t="str">
        <f aca="false">IF(ISNUMBER(AB618),AB618*T618,"")</f>
        <v/>
      </c>
      <c r="AE618" s="144" t="n">
        <f aca="false">IF(ISNUMBER(AC618),AC618*T618,T618)</f>
        <v>0.320223074024421</v>
      </c>
      <c r="AF618" s="102"/>
      <c r="AG618" s="145" t="str">
        <f aca="false">IF(ISNUMBER(AD618),U618*AB618,"")</f>
        <v/>
      </c>
      <c r="AH618" s="146" t="n">
        <f aca="false">IF(ISNUMBER(AC618),AC618*U618,U618)</f>
        <v>15.3707075531722</v>
      </c>
      <c r="AI618" s="102"/>
      <c r="AJ618" s="103" t="s">
        <v>406</v>
      </c>
      <c r="AK618" s="136"/>
      <c r="AL618" s="102"/>
      <c r="AM618" s="102"/>
      <c r="AN618" s="147" t="s">
        <v>633</v>
      </c>
      <c r="AO618" s="145" t="n">
        <f aca="false">SUMIF($AN$5:$AN$1444,$AN618,AG$5:AG$1444)</f>
        <v>0</v>
      </c>
      <c r="AP618" s="145" t="n">
        <f aca="false">SUMIF($AN$5:$AN$1444,$AN618,AH$5:AH$1444)</f>
        <v>49.5300454878822</v>
      </c>
      <c r="AQ618" s="145" t="n">
        <f aca="false">SUMIF($AN$5:$AN$1444,$AN618,AI$5:AI$1444)</f>
        <v>0</v>
      </c>
    </row>
    <row r="619" customFormat="false" ht="15" hidden="false" customHeight="false" outlineLevel="0" collapsed="false">
      <c r="A619" s="115" t="s">
        <v>318</v>
      </c>
      <c r="B619" s="0" t="s">
        <v>319</v>
      </c>
      <c r="C619" s="92" t="n">
        <f aca="false">C618</f>
        <v>5</v>
      </c>
      <c r="D619" s="90" t="n">
        <f aca="false">D618</f>
        <v>1</v>
      </c>
      <c r="E619" s="92" t="str">
        <f aca="false">E571</f>
        <v>PP</v>
      </c>
      <c r="F619" s="92" t="n">
        <f aca="false">F571</f>
        <v>3</v>
      </c>
      <c r="G619" s="130" t="s">
        <v>321</v>
      </c>
      <c r="H619" s="130" t="s">
        <v>322</v>
      </c>
      <c r="I619" s="130" t="s">
        <v>322</v>
      </c>
      <c r="J619" s="131" t="n">
        <v>41864</v>
      </c>
      <c r="K619" s="108" t="s">
        <v>594</v>
      </c>
      <c r="L619" s="131" t="n">
        <v>41866</v>
      </c>
      <c r="M619" s="108" t="s">
        <v>595</v>
      </c>
      <c r="N619" s="134" t="n">
        <v>45.4</v>
      </c>
      <c r="O619" s="134" t="n">
        <v>40</v>
      </c>
      <c r="P619" s="135" t="n">
        <v>0.0481666666666667</v>
      </c>
      <c r="Q619" s="134" t="n">
        <v>476.731848461538</v>
      </c>
      <c r="R619" s="134" t="n">
        <v>3248.34625346154</v>
      </c>
      <c r="S619" s="136" t="n">
        <f aca="false">R619-Q619</f>
        <v>2771.614405</v>
      </c>
      <c r="T619" s="137" t="n">
        <f aca="false">((S619/1000000)*(0.473-P619))*0.8/(0.08206*296)*1000000/(O619*N619)*12</f>
        <v>0.256261615755623</v>
      </c>
      <c r="U619" s="138" t="n">
        <f aca="false">IF(N619&lt;=48,T619* 48,T619* 72)</f>
        <v>12.3005575562699</v>
      </c>
      <c r="V619" s="139" t="n">
        <v>-15.1482018879475</v>
      </c>
      <c r="W619" s="150" t="n">
        <f aca="false">W571</f>
        <v>-20.5015371074412</v>
      </c>
      <c r="X619" s="141" t="s">
        <v>106</v>
      </c>
      <c r="Y619" s="142" t="n">
        <f aca="false">((V619/1000+1)*0.0112372)/((V619/1000+1)*0.0112372+1)</f>
        <v>0.0109458392783026</v>
      </c>
      <c r="Z619" s="142" t="n">
        <f aca="false">((W619/1000+1)*0.0112372)/((W619/1000+1)*0.0112372+1)</f>
        <v>0.0108869889975928</v>
      </c>
      <c r="AA619" s="142" t="str">
        <f aca="false">IF(ISNUMBER(X619),((X619/1000+1)*0.0112372)/((X619/1000+1)*0.0112372+1),"")</f>
        <v/>
      </c>
      <c r="AB619" s="143" t="str">
        <f aca="false">IF(ISNUMBER(AA619),(Y619-Z619)/(AA619-Z619),"")</f>
        <v/>
      </c>
      <c r="AC619" s="143" t="str">
        <f aca="false">IF(ISNUMBER(AB619),1-AB619,"")</f>
        <v/>
      </c>
      <c r="AD619" s="144" t="str">
        <f aca="false">IF(ISNUMBER(AB619),AB619*T619,"")</f>
        <v/>
      </c>
      <c r="AE619" s="144" t="n">
        <f aca="false">IF(ISNUMBER(AC619),AC619*T619,T619)</f>
        <v>0.256261615755623</v>
      </c>
      <c r="AF619" s="102"/>
      <c r="AG619" s="145" t="str">
        <f aca="false">IF(ISNUMBER(AD619),U619*AB619,"")</f>
        <v/>
      </c>
      <c r="AH619" s="146" t="n">
        <f aca="false">IF(ISNUMBER(AC619),AC619*U619,U619)</f>
        <v>12.3005575562699</v>
      </c>
      <c r="AI619" s="102"/>
      <c r="AJ619" s="103" t="s">
        <v>408</v>
      </c>
      <c r="AK619" s="136"/>
      <c r="AL619" s="102"/>
      <c r="AM619" s="102"/>
      <c r="AN619" s="147" t="s">
        <v>634</v>
      </c>
      <c r="AO619" s="145" t="n">
        <f aca="false">SUMIF($AN$5:$AN$1444,$AN619,AG$5:AG$1444)</f>
        <v>0</v>
      </c>
      <c r="AP619" s="145" t="n">
        <f aca="false">SUMIF($AN$5:$AN$1444,$AN619,AH$5:AH$1444)</f>
        <v>37.2258135391081</v>
      </c>
      <c r="AQ619" s="145" t="n">
        <f aca="false">SUMIF($AN$5:$AN$1444,$AN619,AI$5:AI$1444)</f>
        <v>0</v>
      </c>
    </row>
    <row r="620" customFormat="false" ht="15" hidden="false" customHeight="false" outlineLevel="0" collapsed="false">
      <c r="A620" s="115" t="s">
        <v>318</v>
      </c>
      <c r="B620" s="0" t="s">
        <v>319</v>
      </c>
      <c r="C620" s="92" t="n">
        <f aca="false">C619</f>
        <v>5</v>
      </c>
      <c r="D620" s="90" t="n">
        <f aca="false">D619</f>
        <v>1</v>
      </c>
      <c r="E620" s="92" t="str">
        <f aca="false">E572</f>
        <v>PP</v>
      </c>
      <c r="F620" s="92" t="n">
        <f aca="false">F572</f>
        <v>4</v>
      </c>
      <c r="G620" s="130" t="s">
        <v>321</v>
      </c>
      <c r="H620" s="130" t="s">
        <v>322</v>
      </c>
      <c r="I620" s="130" t="s">
        <v>322</v>
      </c>
      <c r="J620" s="131" t="n">
        <v>41864</v>
      </c>
      <c r="K620" s="108" t="s">
        <v>594</v>
      </c>
      <c r="L620" s="131" t="n">
        <v>41866</v>
      </c>
      <c r="M620" s="108" t="s">
        <v>595</v>
      </c>
      <c r="N620" s="134" t="n">
        <v>45.4</v>
      </c>
      <c r="O620" s="134" t="n">
        <v>40</v>
      </c>
      <c r="P620" s="135" t="n">
        <v>0.0481666666666667</v>
      </c>
      <c r="Q620" s="134" t="n">
        <v>476.731848461538</v>
      </c>
      <c r="R620" s="134" t="n">
        <v>3237.54547346154</v>
      </c>
      <c r="S620" s="136" t="n">
        <f aca="false">R620-Q620</f>
        <v>2760.813625</v>
      </c>
      <c r="T620" s="137" t="n">
        <f aca="false">((S620/1000000)*(0.473-P620))*0.8/(0.08206*296)*1000000/(O620*N620)*12</f>
        <v>0.255262982854442</v>
      </c>
      <c r="U620" s="138" t="n">
        <f aca="false">IF(N620&lt;=48,T620* 48,T620* 72)</f>
        <v>12.2526231770132</v>
      </c>
      <c r="V620" s="139" t="n">
        <v>-18.1433739416162</v>
      </c>
      <c r="W620" s="150" t="n">
        <f aca="false">W572</f>
        <v>-20.5015371074412</v>
      </c>
      <c r="X620" s="141" t="s">
        <v>106</v>
      </c>
      <c r="Y620" s="142" t="n">
        <f aca="false">((V620/1000+1)*0.0112372)/((V620/1000+1)*0.0112372+1)</f>
        <v>0.0109129136181374</v>
      </c>
      <c r="Z620" s="142" t="n">
        <f aca="false">((W620/1000+1)*0.0112372)/((W620/1000+1)*0.0112372+1)</f>
        <v>0.0108869889975928</v>
      </c>
      <c r="AA620" s="142" t="str">
        <f aca="false">IF(ISNUMBER(X620),((X620/1000+1)*0.0112372)/((X620/1000+1)*0.0112372+1),"")</f>
        <v/>
      </c>
      <c r="AB620" s="143" t="str">
        <f aca="false">IF(ISNUMBER(AA620),(Y620-Z620)/(AA620-Z620),"")</f>
        <v/>
      </c>
      <c r="AC620" s="143" t="str">
        <f aca="false">IF(ISNUMBER(AB620),1-AB620,"")</f>
        <v/>
      </c>
      <c r="AD620" s="144" t="str">
        <f aca="false">IF(ISNUMBER(AB620),AB620*T620,"")</f>
        <v/>
      </c>
      <c r="AE620" s="144" t="n">
        <f aca="false">IF(ISNUMBER(AC620),AC620*T620,T620)</f>
        <v>0.255262982854442</v>
      </c>
      <c r="AF620" s="102"/>
      <c r="AG620" s="145" t="str">
        <f aca="false">IF(ISNUMBER(AD620),U620*AB620,"")</f>
        <v/>
      </c>
      <c r="AH620" s="146" t="n">
        <f aca="false">IF(ISNUMBER(AC620),AC620*U620,U620)</f>
        <v>12.2526231770132</v>
      </c>
      <c r="AI620" s="102"/>
      <c r="AJ620" s="103" t="s">
        <v>410</v>
      </c>
      <c r="AK620" s="136"/>
      <c r="AL620" s="102"/>
      <c r="AM620" s="102"/>
      <c r="AN620" s="147" t="s">
        <v>635</v>
      </c>
      <c r="AO620" s="145" t="n">
        <f aca="false">SUMIF($AN$5:$AN$1444,$AN620,AG$5:AG$1444)</f>
        <v>0</v>
      </c>
      <c r="AP620" s="145" t="n">
        <f aca="false">SUMIF($AN$5:$AN$1444,$AN620,AH$5:AH$1444)</f>
        <v>37.7197404049348</v>
      </c>
      <c r="AQ620" s="145" t="n">
        <f aca="false">SUMIF($AN$5:$AN$1444,$AN620,AI$5:AI$1444)</f>
        <v>0</v>
      </c>
    </row>
    <row r="621" customFormat="false" ht="15" hidden="false" customHeight="false" outlineLevel="0" collapsed="false">
      <c r="A621" s="115" t="s">
        <v>318</v>
      </c>
      <c r="B621" s="0" t="s">
        <v>319</v>
      </c>
      <c r="C621" s="92" t="n">
        <f aca="false">C620</f>
        <v>5</v>
      </c>
      <c r="D621" s="90" t="n">
        <f aca="false">D620</f>
        <v>1</v>
      </c>
      <c r="E621" s="92" t="str">
        <f aca="false">E573</f>
        <v>PP</v>
      </c>
      <c r="F621" s="92" t="n">
        <f aca="false">F573</f>
        <v>1</v>
      </c>
      <c r="G621" s="130" t="s">
        <v>333</v>
      </c>
      <c r="H621" s="130" t="s">
        <v>334</v>
      </c>
      <c r="I621" s="148" t="s">
        <v>335</v>
      </c>
      <c r="J621" s="131" t="n">
        <v>41864</v>
      </c>
      <c r="K621" s="108" t="s">
        <v>594</v>
      </c>
      <c r="L621" s="131" t="n">
        <v>41866</v>
      </c>
      <c r="M621" s="108" t="s">
        <v>595</v>
      </c>
      <c r="N621" s="134" t="n">
        <v>45.4</v>
      </c>
      <c r="O621" s="134" t="n">
        <v>40</v>
      </c>
      <c r="P621" s="135" t="n">
        <v>0.0481666666666667</v>
      </c>
      <c r="Q621" s="134" t="n">
        <v>476.731848461538</v>
      </c>
      <c r="R621" s="134" t="n">
        <v>31698.8565203846</v>
      </c>
      <c r="S621" s="136" t="n">
        <f aca="false">R621-Q621</f>
        <v>31222.1246719231</v>
      </c>
      <c r="T621" s="137" t="n">
        <f aca="false">((S621/1000000)*(0.473-P621))*0.8/(0.08206*296)*1000000/(O621*N621)*12</f>
        <v>2.88677678298851</v>
      </c>
      <c r="U621" s="138" t="n">
        <f aca="false">IF(N621&lt;=48,T621* 48,T621* 72)</f>
        <v>138.565285583448</v>
      </c>
      <c r="V621" s="139" t="n">
        <v>1079.62864679341</v>
      </c>
      <c r="W621" s="150" t="n">
        <f aca="false">W573</f>
        <v>-20.5015371074412</v>
      </c>
      <c r="X621" s="141" t="n">
        <v>1159</v>
      </c>
      <c r="Y621" s="142" t="n">
        <f aca="false">((V621/1000+1)*0.0112372)/((V621/1000+1)*0.0112372+1)</f>
        <v>0.0228355543244422</v>
      </c>
      <c r="Z621" s="142" t="n">
        <f aca="false">((W621/1000+1)*0.0112372)/((W621/1000+1)*0.0112372+1)</f>
        <v>0.0108869889975928</v>
      </c>
      <c r="AA621" s="142" t="n">
        <f aca="false">IF(ISNUMBER(X621),((X621/1000+1)*0.0112372)/((X621/1000+1)*0.0112372+1),"")</f>
        <v>0.0236864549961338</v>
      </c>
      <c r="AB621" s="143" t="n">
        <f aca="false">IF(ISNUMBER(AA621),(Y621-Y617)/(AA621-Y617),"")</f>
        <v>0.933293277042822</v>
      </c>
      <c r="AC621" s="143" t="n">
        <f aca="false">IF(ISNUMBER(AB621),1-AB621,"")</f>
        <v>0.0667067229571778</v>
      </c>
      <c r="AD621" s="144" t="n">
        <f aca="false">IF(ISNUMBER(AB621),AB621*T621,"")</f>
        <v>2.69420936388648</v>
      </c>
      <c r="AE621" s="144" t="n">
        <f aca="false">IF(ISNUMBER(AC621),AC621*T621,T621)</f>
        <v>0.192567419102027</v>
      </c>
      <c r="AF621" s="149" t="n">
        <f aca="false">IF(ISNUMBER(AD621),AE621-AE617,"")</f>
        <v>-0.121730599924032</v>
      </c>
      <c r="AG621" s="145" t="n">
        <f aca="false">IF(ISNUMBER(AD621),U621*AB621,"")</f>
        <v>129.322049466551</v>
      </c>
      <c r="AH621" s="146" t="n">
        <f aca="false">IF(ISNUMBER(AC621),AC621*U621,U621)</f>
        <v>9.24323611689732</v>
      </c>
      <c r="AI621" s="145" t="n">
        <f aca="false">AH621-AH617</f>
        <v>-5.84306879635354</v>
      </c>
      <c r="AJ621" s="103" t="s">
        <v>412</v>
      </c>
      <c r="AK621" s="136"/>
      <c r="AL621" s="102"/>
      <c r="AM621" s="102"/>
      <c r="AN621" s="147" t="s">
        <v>636</v>
      </c>
      <c r="AO621" s="145" t="n">
        <f aca="false">SUMIF($AN$5:$AN$1444,$AN621,AG$5:AG$1444)</f>
        <v>199.819364933901</v>
      </c>
      <c r="AP621" s="145" t="n">
        <f aca="false">SUMIF($AN$5:$AN$1444,$AN621,AH$5:AH$1444)</f>
        <v>51.8378414029809</v>
      </c>
      <c r="AQ621" s="145" t="n">
        <f aca="false">SUMIF($AN$5:$AN$1444,$AN621,AI$5:AI$1444)</f>
        <v>5.10373497589641</v>
      </c>
    </row>
    <row r="622" customFormat="false" ht="15" hidden="false" customHeight="false" outlineLevel="0" collapsed="false">
      <c r="A622" s="115" t="s">
        <v>318</v>
      </c>
      <c r="B622" s="0" t="s">
        <v>319</v>
      </c>
      <c r="C622" s="92" t="n">
        <f aca="false">C621</f>
        <v>5</v>
      </c>
      <c r="D622" s="90" t="n">
        <f aca="false">D621</f>
        <v>1</v>
      </c>
      <c r="E622" s="92" t="str">
        <f aca="false">E574</f>
        <v>PP</v>
      </c>
      <c r="F622" s="92" t="n">
        <f aca="false">F574</f>
        <v>2</v>
      </c>
      <c r="G622" s="130" t="s">
        <v>333</v>
      </c>
      <c r="H622" s="130" t="s">
        <v>334</v>
      </c>
      <c r="I622" s="148" t="s">
        <v>335</v>
      </c>
      <c r="J622" s="131" t="n">
        <v>41864</v>
      </c>
      <c r="K622" s="108" t="s">
        <v>594</v>
      </c>
      <c r="L622" s="131" t="n">
        <v>41866</v>
      </c>
      <c r="M622" s="108" t="s">
        <v>595</v>
      </c>
      <c r="N622" s="134" t="n">
        <v>45.4</v>
      </c>
      <c r="O622" s="134" t="n">
        <v>40</v>
      </c>
      <c r="P622" s="135" t="n">
        <v>0.0481666666666667</v>
      </c>
      <c r="Q622" s="134" t="n">
        <v>476.731848461538</v>
      </c>
      <c r="R622" s="134" t="n">
        <v>32350.0777203846</v>
      </c>
      <c r="S622" s="136" t="n">
        <f aca="false">R622-Q622</f>
        <v>31873.3458719231</v>
      </c>
      <c r="T622" s="137" t="n">
        <f aca="false">((S622/1000000)*(0.473-P622))*0.8/(0.08206*296)*1000000/(O622*N622)*12</f>
        <v>2.94698825996209</v>
      </c>
      <c r="U622" s="138" t="n">
        <f aca="false">IF(N622&lt;=48,T622* 48,T622* 72)</f>
        <v>141.45543647818</v>
      </c>
      <c r="V622" s="139" t="n">
        <v>1097.73902513037</v>
      </c>
      <c r="W622" s="150" t="n">
        <f aca="false">W574</f>
        <v>-20.5015371074412</v>
      </c>
      <c r="X622" s="141" t="n">
        <v>1159</v>
      </c>
      <c r="Y622" s="142" t="n">
        <f aca="false">((V622/1000+1)*0.0112372)/((V622/1000+1)*0.0112372+1)</f>
        <v>0.0230298372303447</v>
      </c>
      <c r="Z622" s="142" t="n">
        <f aca="false">((W622/1000+1)*0.0112372)/((W622/1000+1)*0.0112372+1)</f>
        <v>0.0108869889975928</v>
      </c>
      <c r="AA622" s="142" t="n">
        <f aca="false">IF(ISNUMBER(X622),((X622/1000+1)*0.0112372)/((X622/1000+1)*0.0112372+1),"")</f>
        <v>0.0236864549961338</v>
      </c>
      <c r="AB622" s="143" t="n">
        <f aca="false">IF(ISNUMBER(AA622),(Y622-Y618)/(AA622-Y618),"")</f>
        <v>0.948597417585371</v>
      </c>
      <c r="AC622" s="143" t="n">
        <f aca="false">IF(ISNUMBER(AB622),1-AB622,"")</f>
        <v>0.0514025824146287</v>
      </c>
      <c r="AD622" s="144" t="n">
        <f aca="false">IF(ISNUMBER(AB622),AB622*T622,"")</f>
        <v>2.79550545305445</v>
      </c>
      <c r="AE622" s="144" t="n">
        <f aca="false">IF(ISNUMBER(AC622),AC622*T622,T622)</f>
        <v>0.151482806907645</v>
      </c>
      <c r="AF622" s="149" t="n">
        <f aca="false">IF(ISNUMBER(AD622),AE622-AE618,"")</f>
        <v>-0.168740267116776</v>
      </c>
      <c r="AG622" s="145" t="n">
        <f aca="false">IF(ISNUMBER(AD622),U622*AB622,"")</f>
        <v>134.184261746613</v>
      </c>
      <c r="AH622" s="146" t="n">
        <f aca="false">IF(ISNUMBER(AC622),AC622*U622,U622)</f>
        <v>7.27117473156694</v>
      </c>
      <c r="AI622" s="145" t="n">
        <f aca="false">AH622-AH618</f>
        <v>-8.09953282160526</v>
      </c>
      <c r="AJ622" s="103" t="s">
        <v>414</v>
      </c>
      <c r="AK622" s="136"/>
      <c r="AL622" s="102"/>
      <c r="AM622" s="102"/>
      <c r="AN622" s="147" t="s">
        <v>637</v>
      </c>
      <c r="AO622" s="145" t="n">
        <f aca="false">SUMIF($AN$5:$AN$1444,$AN622,AG$5:AG$1444)</f>
        <v>193.226256388952</v>
      </c>
      <c r="AP622" s="145" t="n">
        <f aca="false">SUMIF($AN$5:$AN$1444,$AN622,AH$5:AH$1444)</f>
        <v>41.0336197512559</v>
      </c>
      <c r="AQ622" s="145" t="n">
        <f aca="false">SUMIF($AN$5:$AN$1444,$AN622,AI$5:AI$1444)</f>
        <v>-8.49642573662632</v>
      </c>
    </row>
    <row r="623" customFormat="false" ht="15" hidden="false" customHeight="false" outlineLevel="0" collapsed="false">
      <c r="A623" s="115" t="s">
        <v>318</v>
      </c>
      <c r="B623" s="0" t="s">
        <v>319</v>
      </c>
      <c r="C623" s="92" t="n">
        <f aca="false">C622</f>
        <v>5</v>
      </c>
      <c r="D623" s="90" t="n">
        <f aca="false">D622</f>
        <v>1</v>
      </c>
      <c r="E623" s="92" t="str">
        <f aca="false">E575</f>
        <v>PP</v>
      </c>
      <c r="F623" s="92" t="n">
        <f aca="false">F575</f>
        <v>3</v>
      </c>
      <c r="G623" s="130" t="s">
        <v>333</v>
      </c>
      <c r="H623" s="130" t="s">
        <v>334</v>
      </c>
      <c r="I623" s="148" t="s">
        <v>335</v>
      </c>
      <c r="J623" s="131" t="n">
        <v>41864</v>
      </c>
      <c r="K623" s="108" t="s">
        <v>594</v>
      </c>
      <c r="L623" s="131" t="n">
        <v>41866</v>
      </c>
      <c r="M623" s="108" t="s">
        <v>595</v>
      </c>
      <c r="N623" s="134" t="n">
        <v>45.4</v>
      </c>
      <c r="O623" s="134" t="n">
        <v>40</v>
      </c>
      <c r="P623" s="135" t="n">
        <v>0.0481666666666667</v>
      </c>
      <c r="Q623" s="134" t="n">
        <v>476.731848461538</v>
      </c>
      <c r="R623" s="134" t="n">
        <v>30435.5853203846</v>
      </c>
      <c r="S623" s="136" t="n">
        <f aca="false">R623-Q623</f>
        <v>29958.8534719231</v>
      </c>
      <c r="T623" s="137" t="n">
        <f aca="false">((S623/1000000)*(0.473-P623))*0.8/(0.08206*296)*1000000/(O623*N623)*12</f>
        <v>2.76997557201719</v>
      </c>
      <c r="U623" s="138" t="n">
        <f aca="false">IF(N623&lt;=48,T623* 48,T623* 72)</f>
        <v>132.958827456825</v>
      </c>
      <c r="V623" s="139" t="n">
        <v>1158.20585476437</v>
      </c>
      <c r="W623" s="150" t="n">
        <f aca="false">W575</f>
        <v>-20.5015371074412</v>
      </c>
      <c r="X623" s="141" t="n">
        <v>1159</v>
      </c>
      <c r="Y623" s="142" t="n">
        <f aca="false">((V623/1000+1)*0.0112372)/((V623/1000+1)*0.0112372+1)</f>
        <v>0.0236779487007766</v>
      </c>
      <c r="Z623" s="142" t="n">
        <f aca="false">((W623/1000+1)*0.0112372)/((W623/1000+1)*0.0112372+1)</f>
        <v>0.0108869889975928</v>
      </c>
      <c r="AA623" s="142" t="n">
        <f aca="false">IF(ISNUMBER(X623),((X623/1000+1)*0.0112372)/((X623/1000+1)*0.0112372+1),"")</f>
        <v>0.0236864549961338</v>
      </c>
      <c r="AB623" s="143" t="n">
        <f aca="false">IF(ISNUMBER(AA623),(Y623-Y619)/(AA623-Y619),"")</f>
        <v>0.999332348173311</v>
      </c>
      <c r="AC623" s="143" t="n">
        <f aca="false">IF(ISNUMBER(AB623),1-AB623,"")</f>
        <v>0.000667651826689375</v>
      </c>
      <c r="AD623" s="144" t="n">
        <f aca="false">IF(ISNUMBER(AB623),AB623*T623,"")</f>
        <v>2.76812619276665</v>
      </c>
      <c r="AE623" s="144" t="n">
        <f aca="false">IF(ISNUMBER(AC623),AC623*T623,T623)</f>
        <v>0.00184937925054222</v>
      </c>
      <c r="AF623" s="149" t="n">
        <f aca="false">IF(ISNUMBER(AD623),AE623-AE619,"")</f>
        <v>-0.254412236505081</v>
      </c>
      <c r="AG623" s="145" t="n">
        <f aca="false">IF(ISNUMBER(AD623),U623*AB623,"")</f>
        <v>132.870057252799</v>
      </c>
      <c r="AH623" s="146" t="n">
        <f aca="false">IF(ISNUMBER(AC623),AC623*U623,U623)</f>
        <v>0.0887702040260267</v>
      </c>
      <c r="AI623" s="145" t="n">
        <f aca="false">AH623-AH619</f>
        <v>-12.2117873522439</v>
      </c>
      <c r="AJ623" s="103" t="s">
        <v>416</v>
      </c>
      <c r="AK623" s="136"/>
      <c r="AL623" s="102"/>
      <c r="AM623" s="102"/>
      <c r="AN623" s="147" t="s">
        <v>638</v>
      </c>
      <c r="AO623" s="145" t="n">
        <f aca="false">SUMIF($AN$5:$AN$1444,$AN623,AG$5:AG$1444)</f>
        <v>210.927847331137</v>
      </c>
      <c r="AP623" s="145" t="n">
        <f aca="false">SUMIF($AN$5:$AN$1444,$AN623,AH$5:AH$1444)</f>
        <v>20.4834623887691</v>
      </c>
      <c r="AQ623" s="145" t="n">
        <f aca="false">SUMIF($AN$5:$AN$1444,$AN623,AI$5:AI$1444)</f>
        <v>-16.742351150339</v>
      </c>
    </row>
    <row r="624" customFormat="false" ht="15" hidden="false" customHeight="false" outlineLevel="0" collapsed="false">
      <c r="A624" s="115" t="s">
        <v>318</v>
      </c>
      <c r="B624" s="0" t="s">
        <v>319</v>
      </c>
      <c r="C624" s="92" t="n">
        <f aca="false">C623</f>
        <v>5</v>
      </c>
      <c r="D624" s="90" t="n">
        <f aca="false">D623</f>
        <v>1</v>
      </c>
      <c r="E624" s="92" t="str">
        <f aca="false">E576</f>
        <v>PP</v>
      </c>
      <c r="F624" s="92" t="n">
        <f aca="false">F576</f>
        <v>4</v>
      </c>
      <c r="G624" s="130" t="s">
        <v>333</v>
      </c>
      <c r="H624" s="130" t="s">
        <v>334</v>
      </c>
      <c r="I624" s="148" t="s">
        <v>335</v>
      </c>
      <c r="J624" s="131" t="n">
        <v>41864</v>
      </c>
      <c r="K624" s="108" t="s">
        <v>594</v>
      </c>
      <c r="L624" s="131" t="n">
        <v>41866</v>
      </c>
      <c r="M624" s="108" t="s">
        <v>595</v>
      </c>
      <c r="N624" s="134" t="n">
        <v>45.4</v>
      </c>
      <c r="O624" s="134" t="n">
        <v>40</v>
      </c>
      <c r="P624" s="135" t="n">
        <v>0.0481666666666667</v>
      </c>
      <c r="Q624" s="134" t="n">
        <v>476.731848461538</v>
      </c>
      <c r="R624" s="134" t="n">
        <v>32364.7669203846</v>
      </c>
      <c r="S624" s="136" t="n">
        <f aca="false">R624-Q624</f>
        <v>31888.0350719231</v>
      </c>
      <c r="T624" s="137" t="n">
        <f aca="false">((S624/1000000)*(0.473-P624))*0.8/(0.08206*296)*1000000/(O624*N624)*12</f>
        <v>2.94834641357804</v>
      </c>
      <c r="U624" s="138" t="n">
        <f aca="false">IF(N624&lt;=48,T624* 48,T624* 72)</f>
        <v>141.520627851746</v>
      </c>
      <c r="V624" s="139" t="n">
        <v>1152.89405602806</v>
      </c>
      <c r="W624" s="150" t="n">
        <f aca="false">W576</f>
        <v>-20.5015371074412</v>
      </c>
      <c r="X624" s="141" t="n">
        <v>1159</v>
      </c>
      <c r="Y624" s="142" t="n">
        <f aca="false">((V624/1000+1)*0.0112372)/((V624/1000+1)*0.0112372+1)</f>
        <v>0.0236210488367535</v>
      </c>
      <c r="Z624" s="142" t="n">
        <f aca="false">((W624/1000+1)*0.0112372)/((W624/1000+1)*0.0112372+1)</f>
        <v>0.0108869889975928</v>
      </c>
      <c r="AA624" s="142" t="n">
        <f aca="false">IF(ISNUMBER(X624),((X624/1000+1)*0.0112372)/((X624/1000+1)*0.0112372+1),"")</f>
        <v>0.0236864549961338</v>
      </c>
      <c r="AB624" s="143" t="n">
        <f aca="false">IF(ISNUMBER(AA624),(Y624-Y620)/(AA624-Y620),"")</f>
        <v>0.994879559438939</v>
      </c>
      <c r="AC624" s="143" t="n">
        <f aca="false">IF(ISNUMBER(AB624),1-AB624,"")</f>
        <v>0.0051204405610612</v>
      </c>
      <c r="AD624" s="144" t="n">
        <f aca="false">IF(ISNUMBER(AB624),AB624*T624,"")</f>
        <v>2.93324958101389</v>
      </c>
      <c r="AE624" s="144" t="n">
        <f aca="false">IF(ISNUMBER(AC624),AC624*T624,T624)</f>
        <v>0.0150968325641443</v>
      </c>
      <c r="AF624" s="149" t="n">
        <f aca="false">IF(ISNUMBER(AD624),AE624-AE620,"")</f>
        <v>-0.240166150290297</v>
      </c>
      <c r="AG624" s="145" t="n">
        <f aca="false">IF(ISNUMBER(AD624),U624*AB624,"")</f>
        <v>140.795979888667</v>
      </c>
      <c r="AH624" s="146" t="n">
        <f aca="false">IF(ISNUMBER(AC624),AC624*U624,U624)</f>
        <v>0.724647963078927</v>
      </c>
      <c r="AI624" s="145" t="n">
        <f aca="false">AH624-AH620</f>
        <v>-11.5279752139343</v>
      </c>
      <c r="AJ624" s="103" t="s">
        <v>418</v>
      </c>
      <c r="AK624" s="136"/>
      <c r="AL624" s="102"/>
      <c r="AM624" s="102"/>
      <c r="AN624" s="147" t="s">
        <v>639</v>
      </c>
      <c r="AO624" s="145" t="n">
        <f aca="false">SUMIF($AN$5:$AN$1444,$AN624,AG$5:AG$1444)</f>
        <v>211.083833454534</v>
      </c>
      <c r="AP624" s="145" t="n">
        <f aca="false">SUMIF($AN$5:$AN$1444,$AN624,AH$5:AH$1444)</f>
        <v>26.8023331679514</v>
      </c>
      <c r="AQ624" s="145" t="n">
        <f aca="false">SUMIF($AN$5:$AN$1444,$AN624,AI$5:AI$1444)</f>
        <v>-10.9174072369833</v>
      </c>
    </row>
    <row r="625" customFormat="false" ht="15" hidden="false" customHeight="false" outlineLevel="0" collapsed="false">
      <c r="A625" s="115" t="s">
        <v>318</v>
      </c>
      <c r="B625" s="0" t="s">
        <v>319</v>
      </c>
      <c r="C625" s="92" t="n">
        <f aca="false">C624</f>
        <v>5</v>
      </c>
      <c r="D625" s="90" t="n">
        <f aca="false">D624</f>
        <v>1</v>
      </c>
      <c r="E625" s="92" t="str">
        <f aca="false">E577</f>
        <v>PP</v>
      </c>
      <c r="F625" s="92" t="n">
        <f aca="false">F577</f>
        <v>1</v>
      </c>
      <c r="G625" s="130" t="s">
        <v>344</v>
      </c>
      <c r="H625" s="130" t="s">
        <v>334</v>
      </c>
      <c r="I625" s="130" t="n">
        <v>10</v>
      </c>
      <c r="J625" s="131" t="n">
        <v>41864</v>
      </c>
      <c r="K625" s="108" t="s">
        <v>594</v>
      </c>
      <c r="L625" s="131" t="n">
        <v>41866</v>
      </c>
      <c r="M625" s="108" t="s">
        <v>595</v>
      </c>
      <c r="N625" s="134" t="n">
        <v>45.4</v>
      </c>
      <c r="O625" s="134" t="n">
        <v>40</v>
      </c>
      <c r="P625" s="135" t="n">
        <v>0.0481666666666667</v>
      </c>
      <c r="Q625" s="134" t="n">
        <v>476.731848461538</v>
      </c>
      <c r="R625" s="134" t="n">
        <v>32332.9403203846</v>
      </c>
      <c r="S625" s="136" t="n">
        <f aca="false">R625-Q625</f>
        <v>31856.2084719231</v>
      </c>
      <c r="T625" s="137" t="n">
        <f aca="false">((S625/1000000)*(0.473-P625))*0.8/(0.08206*296)*1000000/(O625*N625)*12</f>
        <v>2.94540374741016</v>
      </c>
      <c r="U625" s="138" t="n">
        <f aca="false">IF(N625&lt;=48,T625* 48,T625* 72)</f>
        <v>141.379379875688</v>
      </c>
      <c r="V625" s="139" t="n">
        <v>1104.47194102922</v>
      </c>
      <c r="W625" s="150" t="n">
        <f aca="false">W577</f>
        <v>-20.5015371074412</v>
      </c>
      <c r="X625" s="141" t="n">
        <v>1159</v>
      </c>
      <c r="Y625" s="142" t="n">
        <f aca="false">((V625/1000+1)*0.0112372)/((V625/1000+1)*0.0112372+1)</f>
        <v>0.0231020463084582</v>
      </c>
      <c r="Z625" s="142" t="n">
        <f aca="false">((W625/1000+1)*0.0112372)/((W625/1000+1)*0.0112372+1)</f>
        <v>0.0108869889975928</v>
      </c>
      <c r="AA625" s="142" t="n">
        <f aca="false">IF(ISNUMBER(X625),((X625/1000+1)*0.0112372)/((X625/1000+1)*0.0112372+1),"")</f>
        <v>0.0236864549961338</v>
      </c>
      <c r="AB625" s="143" t="n">
        <f aca="false">IF(ISNUMBER(AA625),(Y625-Y617)/(AA625-Y617),"")</f>
        <v>0.954185030380761</v>
      </c>
      <c r="AC625" s="143" t="n">
        <f aca="false">IF(ISNUMBER(AB625),1-AB625,"")</f>
        <v>0.0458149696192385</v>
      </c>
      <c r="AD625" s="144" t="n">
        <f aca="false">IF(ISNUMBER(AB625),AB625*T625,"")</f>
        <v>2.81046016420617</v>
      </c>
      <c r="AE625" s="144" t="n">
        <f aca="false">IF(ISNUMBER(AC625),AC625*T625,T625)</f>
        <v>0.134943583203988</v>
      </c>
      <c r="AF625" s="149" t="n">
        <f aca="false">IF(ISNUMBER(AD625),AE625-AE617,"")</f>
        <v>-0.179354435822072</v>
      </c>
      <c r="AG625" s="145" t="n">
        <f aca="false">IF(ISNUMBER(AD625),U625*AB625,"")</f>
        <v>134.902087881896</v>
      </c>
      <c r="AH625" s="146" t="n">
        <f aca="false">IF(ISNUMBER(AC625),AC625*U625,U625)</f>
        <v>6.4772919937914</v>
      </c>
      <c r="AI625" s="145" t="n">
        <f aca="false">AH625-AH617</f>
        <v>-8.60901291945944</v>
      </c>
      <c r="AJ625" s="103" t="s">
        <v>420</v>
      </c>
      <c r="AK625" s="136"/>
      <c r="AL625" s="102"/>
      <c r="AM625" s="102"/>
      <c r="AN625" s="147" t="s">
        <v>640</v>
      </c>
      <c r="AO625" s="145" t="n">
        <f aca="false">SUMIF($AN$5:$AN$1444,$AN625,AG$5:AG$1444)</f>
        <v>201.11097272063</v>
      </c>
      <c r="AP625" s="145" t="n">
        <f aca="false">SUMIF($AN$5:$AN$1444,$AN625,AH$5:AH$1444)</f>
        <v>31.0556624398967</v>
      </c>
      <c r="AQ625" s="145" t="n">
        <f aca="false">SUMIF($AN$5:$AN$1444,$AN625,AI$5:AI$1444)</f>
        <v>-15.6784439871878</v>
      </c>
    </row>
    <row r="626" customFormat="false" ht="15" hidden="false" customHeight="false" outlineLevel="0" collapsed="false">
      <c r="A626" s="115" t="s">
        <v>318</v>
      </c>
      <c r="B626" s="0" t="s">
        <v>319</v>
      </c>
      <c r="C626" s="92" t="n">
        <f aca="false">C625</f>
        <v>5</v>
      </c>
      <c r="D626" s="90" t="n">
        <f aca="false">D625</f>
        <v>1</v>
      </c>
      <c r="E626" s="92" t="str">
        <f aca="false">E578</f>
        <v>PP</v>
      </c>
      <c r="F626" s="92" t="n">
        <f aca="false">F578</f>
        <v>2</v>
      </c>
      <c r="G626" s="130" t="s">
        <v>344</v>
      </c>
      <c r="H626" s="130" t="s">
        <v>334</v>
      </c>
      <c r="I626" s="130" t="n">
        <v>10</v>
      </c>
      <c r="J626" s="131" t="n">
        <v>41864</v>
      </c>
      <c r="K626" s="108" t="s">
        <v>594</v>
      </c>
      <c r="L626" s="131" t="n">
        <v>41866</v>
      </c>
      <c r="M626" s="108" t="s">
        <v>595</v>
      </c>
      <c r="N626" s="134" t="n">
        <v>45.4</v>
      </c>
      <c r="O626" s="134" t="n">
        <v>40</v>
      </c>
      <c r="P626" s="135" t="n">
        <v>0.0481666666666667</v>
      </c>
      <c r="Q626" s="134" t="n">
        <v>476.731848461538</v>
      </c>
      <c r="R626" s="134" t="n">
        <v>32115.0505203846</v>
      </c>
      <c r="S626" s="136" t="n">
        <f aca="false">R626-Q626</f>
        <v>31638.3186719231</v>
      </c>
      <c r="T626" s="137" t="n">
        <f aca="false">((S626/1000000)*(0.473-P626))*0.8/(0.08206*296)*1000000/(O626*N626)*12</f>
        <v>2.92525780210696</v>
      </c>
      <c r="U626" s="138" t="n">
        <f aca="false">IF(N626&lt;=48,T626* 48,T626* 72)</f>
        <v>140.412374501134</v>
      </c>
      <c r="V626" s="139" t="n">
        <v>1113.86270528459</v>
      </c>
      <c r="W626" s="150" t="n">
        <f aca="false">W578</f>
        <v>-20.5015371074412</v>
      </c>
      <c r="X626" s="141" t="n">
        <v>1159</v>
      </c>
      <c r="Y626" s="142" t="n">
        <f aca="false">((V626/1000+1)*0.0112372)/((V626/1000+1)*0.0112372+1)</f>
        <v>0.023202742415359</v>
      </c>
      <c r="Z626" s="142" t="n">
        <f aca="false">((W626/1000+1)*0.0112372)/((W626/1000+1)*0.0112372+1)</f>
        <v>0.0108869889975928</v>
      </c>
      <c r="AA626" s="142" t="n">
        <f aca="false">IF(ISNUMBER(X626),((X626/1000+1)*0.0112372)/((X626/1000+1)*0.0112372+1),"")</f>
        <v>0.0236864549961338</v>
      </c>
      <c r="AB626" s="143" t="n">
        <f aca="false">IF(ISNUMBER(AA626),(Y626-Y618)/(AA626-Y618),"")</f>
        <v>0.962133105295457</v>
      </c>
      <c r="AC626" s="143" t="n">
        <f aca="false">IF(ISNUMBER(AB626),1-AB626,"")</f>
        <v>0.0378668947045432</v>
      </c>
      <c r="AD626" s="144" t="n">
        <f aca="false">IF(ISNUMBER(AB626),AB626*T626,"")</f>
        <v>2.81448737293094</v>
      </c>
      <c r="AE626" s="144" t="n">
        <f aca="false">IF(ISNUMBER(AC626),AC626*T626,T626)</f>
        <v>0.110770429176028</v>
      </c>
      <c r="AF626" s="149" t="n">
        <f aca="false">IF(ISNUMBER(AD626),AE626-AE618,"")</f>
        <v>-0.209452644848393</v>
      </c>
      <c r="AG626" s="145" t="n">
        <f aca="false">IF(ISNUMBER(AD626),U626*AB626,"")</f>
        <v>135.095393900685</v>
      </c>
      <c r="AH626" s="146" t="n">
        <f aca="false">IF(ISNUMBER(AC626),AC626*U626,U626)</f>
        <v>5.31698060044934</v>
      </c>
      <c r="AI626" s="145" t="n">
        <f aca="false">AH626-AH618</f>
        <v>-10.0537269527229</v>
      </c>
      <c r="AJ626" s="103" t="s">
        <v>422</v>
      </c>
      <c r="AK626" s="136"/>
      <c r="AL626" s="102"/>
      <c r="AM626" s="102"/>
      <c r="AN626" s="147" t="s">
        <v>641</v>
      </c>
      <c r="AO626" s="145" t="n">
        <f aca="false">SUMIF($AN$5:$AN$1444,$AN626,AG$5:AG$1444)</f>
        <v>204.655521805832</v>
      </c>
      <c r="AP626" s="145" t="n">
        <f aca="false">SUMIF($AN$5:$AN$1444,$AN626,AH$5:AH$1444)</f>
        <v>31.4945507759183</v>
      </c>
      <c r="AQ626" s="145" t="n">
        <f aca="false">SUMIF($AN$5:$AN$1444,$AN626,AI$5:AI$1444)</f>
        <v>-18.0354947119639</v>
      </c>
    </row>
    <row r="627" customFormat="false" ht="15" hidden="false" customHeight="false" outlineLevel="0" collapsed="false">
      <c r="A627" s="115" t="s">
        <v>318</v>
      </c>
      <c r="B627" s="0" t="s">
        <v>319</v>
      </c>
      <c r="C627" s="92" t="n">
        <f aca="false">C626</f>
        <v>5</v>
      </c>
      <c r="D627" s="90" t="n">
        <f aca="false">D626</f>
        <v>1</v>
      </c>
      <c r="E627" s="92" t="str">
        <f aca="false">E579</f>
        <v>PP</v>
      </c>
      <c r="F627" s="92" t="n">
        <f aca="false">F579</f>
        <v>3</v>
      </c>
      <c r="G627" s="130" t="s">
        <v>344</v>
      </c>
      <c r="H627" s="130" t="s">
        <v>334</v>
      </c>
      <c r="I627" s="130" t="n">
        <v>10</v>
      </c>
      <c r="J627" s="131" t="n">
        <v>41864</v>
      </c>
      <c r="K627" s="108" t="s">
        <v>594</v>
      </c>
      <c r="L627" s="131" t="n">
        <v>41866</v>
      </c>
      <c r="M627" s="108" t="s">
        <v>595</v>
      </c>
      <c r="N627" s="134" t="n">
        <v>45.4</v>
      </c>
      <c r="O627" s="134" t="n">
        <v>40</v>
      </c>
      <c r="P627" s="135" t="n">
        <v>0.0481666666666667</v>
      </c>
      <c r="Q627" s="134" t="n">
        <v>476.731848461538</v>
      </c>
      <c r="R627" s="134" t="n">
        <v>32684.2570203846</v>
      </c>
      <c r="S627" s="136" t="n">
        <f aca="false">R627-Q627</f>
        <v>32207.5251719231</v>
      </c>
      <c r="T627" s="137" t="n">
        <f aca="false">((S627/1000000)*(0.473-P627))*0.8/(0.08206*296)*1000000/(O627*N627)*12</f>
        <v>2.97788625472485</v>
      </c>
      <c r="U627" s="138" t="n">
        <f aca="false">IF(N627&lt;=48,T627* 48,T627* 72)</f>
        <v>142.938540226793</v>
      </c>
      <c r="V627" s="139" t="n">
        <v>1149.88896244823</v>
      </c>
      <c r="W627" s="150" t="n">
        <f aca="false">W579</f>
        <v>-20.5015371074412</v>
      </c>
      <c r="X627" s="141" t="n">
        <v>1159</v>
      </c>
      <c r="Y627" s="142" t="n">
        <f aca="false">((V627/1000+1)*0.0112372)/((V627/1000+1)*0.0112372+1)</f>
        <v>0.0235888554069895</v>
      </c>
      <c r="Z627" s="142" t="n">
        <f aca="false">((W627/1000+1)*0.0112372)/((W627/1000+1)*0.0112372+1)</f>
        <v>0.0108869889975928</v>
      </c>
      <c r="AA627" s="142" t="n">
        <f aca="false">IF(ISNUMBER(X627),((X627/1000+1)*0.0112372)/((X627/1000+1)*0.0112372+1),"")</f>
        <v>0.0236864549961338</v>
      </c>
      <c r="AB627" s="143" t="n">
        <f aca="false">IF(ISNUMBER(AA627),(Y627-Y619)/(AA627-Y619),"")</f>
        <v>0.992339491959747</v>
      </c>
      <c r="AC627" s="143" t="n">
        <f aca="false">IF(ISNUMBER(AB627),1-AB627,"")</f>
        <v>0.00766050804025353</v>
      </c>
      <c r="AD627" s="144" t="n">
        <f aca="false">IF(ISNUMBER(AB627),AB627*T627,"")</f>
        <v>2.95507413312757</v>
      </c>
      <c r="AE627" s="144" t="n">
        <f aca="false">IF(ISNUMBER(AC627),AC627*T627,T627)</f>
        <v>0.0228121215972802</v>
      </c>
      <c r="AF627" s="149" t="n">
        <f aca="false">IF(ISNUMBER(AD627),AE627-AE619,"")</f>
        <v>-0.233449494158342</v>
      </c>
      <c r="AG627" s="145" t="n">
        <f aca="false">IF(ISNUMBER(AD627),U627*AB627,"")</f>
        <v>141.843558390124</v>
      </c>
      <c r="AH627" s="146" t="n">
        <f aca="false">IF(ISNUMBER(AC627),AC627*U627,U627)</f>
        <v>1.09498183666945</v>
      </c>
      <c r="AI627" s="145" t="n">
        <f aca="false">AH627-AH619</f>
        <v>-11.2055757196004</v>
      </c>
      <c r="AJ627" s="103" t="s">
        <v>424</v>
      </c>
      <c r="AK627" s="136"/>
      <c r="AL627" s="102"/>
      <c r="AM627" s="102"/>
      <c r="AN627" s="147" t="s">
        <v>642</v>
      </c>
      <c r="AO627" s="145" t="n">
        <f aca="false">SUMIF($AN$5:$AN$1444,$AN627,AG$5:AG$1444)</f>
        <v>217.852046241988</v>
      </c>
      <c r="AP627" s="145" t="n">
        <f aca="false">SUMIF($AN$5:$AN$1444,$AN627,AH$5:AH$1444)</f>
        <v>19.2128061439311</v>
      </c>
      <c r="AQ627" s="145" t="n">
        <f aca="false">SUMIF($AN$5:$AN$1444,$AN627,AI$5:AI$1444)</f>
        <v>-18.013007395177</v>
      </c>
    </row>
    <row r="628" customFormat="false" ht="15" hidden="false" customHeight="false" outlineLevel="0" collapsed="false">
      <c r="A628" s="115" t="s">
        <v>318</v>
      </c>
      <c r="B628" s="0" t="s">
        <v>319</v>
      </c>
      <c r="C628" s="92" t="n">
        <f aca="false">C627</f>
        <v>5</v>
      </c>
      <c r="D628" s="90" t="n">
        <f aca="false">D627</f>
        <v>1</v>
      </c>
      <c r="E628" s="92" t="str">
        <f aca="false">E580</f>
        <v>PP</v>
      </c>
      <c r="F628" s="92" t="n">
        <f aca="false">F580</f>
        <v>4</v>
      </c>
      <c r="G628" s="130" t="s">
        <v>344</v>
      </c>
      <c r="H628" s="130" t="s">
        <v>334</v>
      </c>
      <c r="I628" s="130" t="n">
        <v>10</v>
      </c>
      <c r="J628" s="131" t="n">
        <v>41864</v>
      </c>
      <c r="K628" s="108" t="s">
        <v>594</v>
      </c>
      <c r="L628" s="131" t="n">
        <v>41866</v>
      </c>
      <c r="M628" s="108" t="s">
        <v>595</v>
      </c>
      <c r="N628" s="134" t="n">
        <v>45.4</v>
      </c>
      <c r="O628" s="134" t="n">
        <v>40</v>
      </c>
      <c r="P628" s="135" t="n">
        <v>0.0481666666666667</v>
      </c>
      <c r="Q628" s="134" t="n">
        <v>476.731848461538</v>
      </c>
      <c r="R628" s="134" t="n">
        <v>33231.4297203846</v>
      </c>
      <c r="S628" s="136" t="n">
        <f aca="false">R628-Q628</f>
        <v>32754.6978719231</v>
      </c>
      <c r="T628" s="137" t="n">
        <f aca="false">((S628/1000000)*(0.473-P628))*0.8/(0.08206*296)*1000000/(O628*N628)*12</f>
        <v>3.02847747691883</v>
      </c>
      <c r="U628" s="138" t="n">
        <f aca="false">IF(N628&lt;=48,T628* 48,T628* 72)</f>
        <v>145.366918892104</v>
      </c>
      <c r="V628" s="139" t="n">
        <v>1133.46711101861</v>
      </c>
      <c r="W628" s="150" t="n">
        <f aca="false">W580</f>
        <v>-20.5015371074412</v>
      </c>
      <c r="X628" s="141" t="n">
        <v>1159</v>
      </c>
      <c r="Y628" s="142" t="n">
        <f aca="false">((V628/1000+1)*0.0112372)/((V628/1000+1)*0.0112372+1)</f>
        <v>0.0234128913590551</v>
      </c>
      <c r="Z628" s="142" t="n">
        <f aca="false">((W628/1000+1)*0.0112372)/((W628/1000+1)*0.0112372+1)</f>
        <v>0.0108869889975928</v>
      </c>
      <c r="AA628" s="142" t="n">
        <f aca="false">IF(ISNUMBER(X628),((X628/1000+1)*0.0112372)/((X628/1000+1)*0.0112372+1),"")</f>
        <v>0.0236864549961338</v>
      </c>
      <c r="AB628" s="143" t="n">
        <f aca="false">IF(ISNUMBER(AA628),(Y628-Y620)/(AA628-Y620),"")</f>
        <v>0.978583571385311</v>
      </c>
      <c r="AC628" s="143" t="n">
        <f aca="false">IF(ISNUMBER(AB628),1-AB628,"")</f>
        <v>0.0214164286146894</v>
      </c>
      <c r="AD628" s="144" t="n">
        <f aca="false">IF(ISNUMBER(AB628),AB628*T628,"")</f>
        <v>2.9636183052232</v>
      </c>
      <c r="AE628" s="144" t="n">
        <f aca="false">IF(ISNUMBER(AC628),AC628*T628,T628)</f>
        <v>0.0648591716956267</v>
      </c>
      <c r="AF628" s="149" t="n">
        <f aca="false">IF(ISNUMBER(AD628),AE628-AE620,"")</f>
        <v>-0.190403811158815</v>
      </c>
      <c r="AG628" s="145" t="n">
        <f aca="false">IF(ISNUMBER(AD628),U628*AB628,"")</f>
        <v>142.253678650714</v>
      </c>
      <c r="AH628" s="146" t="n">
        <f aca="false">IF(ISNUMBER(AC628),AC628*U628,U628)</f>
        <v>3.11324024139008</v>
      </c>
      <c r="AI628" s="145" t="n">
        <f aca="false">AH628-AH620</f>
        <v>-9.13938293562312</v>
      </c>
      <c r="AJ628" s="103" t="s">
        <v>426</v>
      </c>
      <c r="AK628" s="136"/>
      <c r="AL628" s="102"/>
      <c r="AM628" s="102"/>
      <c r="AN628" s="147" t="s">
        <v>643</v>
      </c>
      <c r="AO628" s="145" t="n">
        <f aca="false">SUMIF($AN$5:$AN$1444,$AN628,AG$5:AG$1444)</f>
        <v>209.368427303049</v>
      </c>
      <c r="AP628" s="145" t="n">
        <f aca="false">SUMIF($AN$5:$AN$1444,$AN628,AH$5:AH$1444)</f>
        <v>25.6346078672807</v>
      </c>
      <c r="AQ628" s="145" t="n">
        <f aca="false">SUMIF($AN$5:$AN$1444,$AN628,AI$5:AI$1444)</f>
        <v>-12.085132537654</v>
      </c>
    </row>
    <row r="629" customFormat="false" ht="15" hidden="false" customHeight="false" outlineLevel="0" collapsed="false">
      <c r="A629" s="115" t="s">
        <v>318</v>
      </c>
      <c r="B629" s="0" t="s">
        <v>319</v>
      </c>
      <c r="C629" s="92" t="n">
        <f aca="false">C485+1</f>
        <v>5</v>
      </c>
      <c r="D629" s="92" t="n">
        <f aca="false">D485</f>
        <v>2</v>
      </c>
      <c r="E629" s="92" t="str">
        <f aca="false">E581</f>
        <v>GL</v>
      </c>
      <c r="F629" s="92" t="n">
        <f aca="false">F581</f>
        <v>1</v>
      </c>
      <c r="G629" s="130" t="s">
        <v>321</v>
      </c>
      <c r="H629" s="130" t="s">
        <v>322</v>
      </c>
      <c r="I629" s="130" t="s">
        <v>322</v>
      </c>
      <c r="J629" s="131" t="n">
        <v>41866</v>
      </c>
      <c r="K629" s="108" t="s">
        <v>644</v>
      </c>
      <c r="L629" s="131" t="n">
        <v>41869</v>
      </c>
      <c r="M629" s="108" t="s">
        <v>645</v>
      </c>
      <c r="N629" s="151" t="n">
        <v>70.4333333333333</v>
      </c>
      <c r="O629" s="134" t="n">
        <v>40</v>
      </c>
      <c r="P629" s="135" t="n">
        <v>0.0514166666666667</v>
      </c>
      <c r="Q629" s="134" t="n">
        <v>439.137498461539</v>
      </c>
      <c r="R629" s="134" t="n">
        <v>8394.86522461538</v>
      </c>
      <c r="S629" s="136" t="n">
        <f aca="false">R629-Q629</f>
        <v>7955.72772615385</v>
      </c>
      <c r="T629" s="137" t="n">
        <f aca="false">((S629/1000000)*(0.473-P629))*0.8/(0.08206*296)*1000000/(O629*N629)*12</f>
        <v>0.470514617938676</v>
      </c>
      <c r="U629" s="138" t="n">
        <f aca="false">IF(N629&lt;=48,T629* 48,T629* 72)</f>
        <v>33.8770524915847</v>
      </c>
      <c r="V629" s="139" t="n">
        <v>-12.4042318531062</v>
      </c>
      <c r="W629" s="150" t="n">
        <f aca="false">W581</f>
        <v>-18.16875699075</v>
      </c>
      <c r="X629" s="141" t="s">
        <v>106</v>
      </c>
      <c r="Y629" s="142" t="n">
        <f aca="false">((V629/1000+1)*0.0112372)/((V629/1000+1)*0.0112372+1)</f>
        <v>0.0109760015730073</v>
      </c>
      <c r="Z629" s="142" t="n">
        <f aca="false">((W629/1000+1)*0.0112372)/((W629/1000+1)*0.0112372+1)</f>
        <v>0.0109126345751666</v>
      </c>
      <c r="AA629" s="142" t="str">
        <f aca="false">IF(ISNUMBER(X629),((X629/1000+1)*0.0112372)/((X629/1000+1)*0.0112372+1),"")</f>
        <v/>
      </c>
      <c r="AB629" s="143" t="str">
        <f aca="false">IF(ISNUMBER(AA629),(Y629-Z629)/(AA629-Z629),"")</f>
        <v/>
      </c>
      <c r="AC629" s="143" t="str">
        <f aca="false">IF(ISNUMBER(AB629),1-AB629,"")</f>
        <v/>
      </c>
      <c r="AD629" s="144" t="str">
        <f aca="false">IF(ISNUMBER(AB629),AB629*T629,"")</f>
        <v/>
      </c>
      <c r="AE629" s="144" t="n">
        <f aca="false">IF(ISNUMBER(AC629),AC629*T629,T629)</f>
        <v>0.470514617938676</v>
      </c>
      <c r="AF629" s="102"/>
      <c r="AG629" s="145" t="str">
        <f aca="false">IF(ISNUMBER(AD629),U629*AB629,"")</f>
        <v/>
      </c>
      <c r="AH629" s="146" t="n">
        <f aca="false">IF(ISNUMBER(AC629),AC629*U629,U629)</f>
        <v>33.8770524915847</v>
      </c>
      <c r="AI629" s="102"/>
      <c r="AJ629" s="103" t="s">
        <v>325</v>
      </c>
      <c r="AK629" s="136"/>
      <c r="AL629" s="102"/>
      <c r="AM629" s="102"/>
      <c r="AN629" s="147" t="s">
        <v>596</v>
      </c>
    </row>
    <row r="630" customFormat="false" ht="15" hidden="false" customHeight="false" outlineLevel="0" collapsed="false">
      <c r="A630" s="115" t="s">
        <v>318</v>
      </c>
      <c r="B630" s="0" t="s">
        <v>319</v>
      </c>
      <c r="C630" s="92" t="n">
        <f aca="false">C629</f>
        <v>5</v>
      </c>
      <c r="D630" s="90" t="n">
        <f aca="false">D629</f>
        <v>2</v>
      </c>
      <c r="E630" s="92" t="str">
        <f aca="false">E582</f>
        <v>GL</v>
      </c>
      <c r="F630" s="92" t="n">
        <f aca="false">F582</f>
        <v>2</v>
      </c>
      <c r="G630" s="130" t="s">
        <v>321</v>
      </c>
      <c r="H630" s="130" t="s">
        <v>322</v>
      </c>
      <c r="I630" s="130" t="s">
        <v>322</v>
      </c>
      <c r="J630" s="131" t="n">
        <v>41866</v>
      </c>
      <c r="K630" s="108" t="s">
        <v>644</v>
      </c>
      <c r="L630" s="131" t="n">
        <v>41869</v>
      </c>
      <c r="M630" s="108" t="s">
        <v>645</v>
      </c>
      <c r="N630" s="134" t="n">
        <v>70.4333333333333</v>
      </c>
      <c r="O630" s="134" t="n">
        <v>40</v>
      </c>
      <c r="P630" s="135" t="n">
        <v>0.0514166666666667</v>
      </c>
      <c r="Q630" s="134" t="n">
        <v>439.137498461539</v>
      </c>
      <c r="R630" s="134" t="n">
        <v>4640.77346461538</v>
      </c>
      <c r="S630" s="136" t="n">
        <f aca="false">R630-Q630</f>
        <v>4201.63596615385</v>
      </c>
      <c r="T630" s="137" t="n">
        <f aca="false">((S630/1000000)*(0.473-P630))*0.8/(0.08206*296)*1000000/(O630*N630)*12</f>
        <v>0.248491553429269</v>
      </c>
      <c r="U630" s="138" t="n">
        <f aca="false">IF(N630&lt;=48,T630* 48,T630* 72)</f>
        <v>17.8913918469074</v>
      </c>
      <c r="V630" s="139" t="n">
        <v>-10.041859145384</v>
      </c>
      <c r="W630" s="150" t="n">
        <f aca="false">W582</f>
        <v>-18.16875699075</v>
      </c>
      <c r="X630" s="141" t="s">
        <v>106</v>
      </c>
      <c r="Y630" s="142" t="n">
        <f aca="false">((V630/1000+1)*0.0112372)/((V630/1000+1)*0.0112372+1)</f>
        <v>0.0110019677961192</v>
      </c>
      <c r="Z630" s="142" t="n">
        <f aca="false">((W630/1000+1)*0.0112372)/((W630/1000+1)*0.0112372+1)</f>
        <v>0.0109126345751666</v>
      </c>
      <c r="AA630" s="142" t="str">
        <f aca="false">IF(ISNUMBER(X630),((X630/1000+1)*0.0112372)/((X630/1000+1)*0.0112372+1),"")</f>
        <v/>
      </c>
      <c r="AB630" s="143" t="str">
        <f aca="false">IF(ISNUMBER(AA630),(Y630-Z630)/(AA630-Z630),"")</f>
        <v/>
      </c>
      <c r="AC630" s="143" t="str">
        <f aca="false">IF(ISNUMBER(AB630),1-AB630,"")</f>
        <v/>
      </c>
      <c r="AD630" s="144" t="str">
        <f aca="false">IF(ISNUMBER(AB630),AB630*T630,"")</f>
        <v/>
      </c>
      <c r="AE630" s="144" t="n">
        <f aca="false">IF(ISNUMBER(AC630),AC630*T630,T630)</f>
        <v>0.248491553429269</v>
      </c>
      <c r="AF630" s="102"/>
      <c r="AG630" s="145" t="str">
        <f aca="false">IF(ISNUMBER(AD630),U630*AB630,"")</f>
        <v/>
      </c>
      <c r="AH630" s="146" t="n">
        <f aca="false">IF(ISNUMBER(AC630),AC630*U630,U630)</f>
        <v>17.8913918469074</v>
      </c>
      <c r="AI630" s="102"/>
      <c r="AJ630" s="103" t="s">
        <v>327</v>
      </c>
      <c r="AK630" s="136"/>
      <c r="AL630" s="102"/>
      <c r="AM630" s="102"/>
      <c r="AN630" s="147" t="s">
        <v>597</v>
      </c>
    </row>
    <row r="631" customFormat="false" ht="15" hidden="false" customHeight="false" outlineLevel="0" collapsed="false">
      <c r="A631" s="115" t="s">
        <v>318</v>
      </c>
      <c r="B631" s="0" t="s">
        <v>319</v>
      </c>
      <c r="C631" s="92" t="n">
        <f aca="false">C630</f>
        <v>5</v>
      </c>
      <c r="D631" s="90" t="n">
        <f aca="false">D630</f>
        <v>2</v>
      </c>
      <c r="E631" s="92" t="str">
        <f aca="false">E583</f>
        <v>GL</v>
      </c>
      <c r="F631" s="92" t="n">
        <f aca="false">F583</f>
        <v>3</v>
      </c>
      <c r="G631" s="130" t="s">
        <v>321</v>
      </c>
      <c r="H631" s="130" t="s">
        <v>322</v>
      </c>
      <c r="I631" s="130" t="s">
        <v>322</v>
      </c>
      <c r="J631" s="131" t="n">
        <v>41866</v>
      </c>
      <c r="K631" s="108" t="s">
        <v>644</v>
      </c>
      <c r="L631" s="131" t="n">
        <v>41869</v>
      </c>
      <c r="M631" s="108" t="s">
        <v>645</v>
      </c>
      <c r="N631" s="134" t="n">
        <v>70.4333333333333</v>
      </c>
      <c r="O631" s="134" t="n">
        <v>40</v>
      </c>
      <c r="P631" s="135" t="n">
        <v>0.0514166666666667</v>
      </c>
      <c r="Q631" s="134" t="n">
        <v>439.137498461539</v>
      </c>
      <c r="R631" s="134" t="n">
        <v>4765.33194461538</v>
      </c>
      <c r="S631" s="136" t="n">
        <f aca="false">R631-Q631</f>
        <v>4326.19444615385</v>
      </c>
      <c r="T631" s="137" t="n">
        <f aca="false">((S631/1000000)*(0.473-P631))*0.8/(0.08206*296)*1000000/(O631*N631)*12</f>
        <v>0.255858143594938</v>
      </c>
      <c r="U631" s="138" t="n">
        <f aca="false">IF(N631&lt;=48,T631* 48,T631* 72)</f>
        <v>18.4217863388355</v>
      </c>
      <c r="V631" s="139" t="n">
        <v>-9.64531607607299</v>
      </c>
      <c r="W631" s="150" t="n">
        <f aca="false">W583</f>
        <v>-18.16875699075</v>
      </c>
      <c r="X631" s="141" t="s">
        <v>106</v>
      </c>
      <c r="Y631" s="142" t="n">
        <f aca="false">((V631/1000+1)*0.0112372)/((V631/1000+1)*0.0112372+1)</f>
        <v>0.0110063262997825</v>
      </c>
      <c r="Z631" s="142" t="n">
        <f aca="false">((W631/1000+1)*0.0112372)/((W631/1000+1)*0.0112372+1)</f>
        <v>0.0109126345751666</v>
      </c>
      <c r="AA631" s="142" t="str">
        <f aca="false">IF(ISNUMBER(X631),((X631/1000+1)*0.0112372)/((X631/1000+1)*0.0112372+1),"")</f>
        <v/>
      </c>
      <c r="AB631" s="143" t="str">
        <f aca="false">IF(ISNUMBER(AA631),(Y631-Z631)/(AA631-Z631),"")</f>
        <v/>
      </c>
      <c r="AC631" s="143" t="str">
        <f aca="false">IF(ISNUMBER(AB631),1-AB631,"")</f>
        <v/>
      </c>
      <c r="AD631" s="144" t="str">
        <f aca="false">IF(ISNUMBER(AB631),AB631*T631,"")</f>
        <v/>
      </c>
      <c r="AE631" s="144" t="n">
        <f aca="false">IF(ISNUMBER(AC631),AC631*T631,T631)</f>
        <v>0.255858143594938</v>
      </c>
      <c r="AF631" s="102"/>
      <c r="AG631" s="145" t="str">
        <f aca="false">IF(ISNUMBER(AD631),U631*AB631,"")</f>
        <v/>
      </c>
      <c r="AH631" s="146" t="n">
        <f aca="false">IF(ISNUMBER(AC631),AC631*U631,U631)</f>
        <v>18.4217863388355</v>
      </c>
      <c r="AI631" s="102"/>
      <c r="AJ631" s="103" t="s">
        <v>329</v>
      </c>
      <c r="AK631" s="136"/>
      <c r="AL631" s="102"/>
      <c r="AM631" s="102"/>
      <c r="AN631" s="147" t="s">
        <v>598</v>
      </c>
    </row>
    <row r="632" customFormat="false" ht="15" hidden="false" customHeight="false" outlineLevel="0" collapsed="false">
      <c r="A632" s="115" t="s">
        <v>318</v>
      </c>
      <c r="B632" s="0" t="s">
        <v>319</v>
      </c>
      <c r="C632" s="92" t="n">
        <f aca="false">C631</f>
        <v>5</v>
      </c>
      <c r="D632" s="90" t="n">
        <f aca="false">D631</f>
        <v>2</v>
      </c>
      <c r="E632" s="92" t="str">
        <f aca="false">E584</f>
        <v>GL</v>
      </c>
      <c r="F632" s="92" t="n">
        <f aca="false">F584</f>
        <v>4</v>
      </c>
      <c r="G632" s="130" t="s">
        <v>321</v>
      </c>
      <c r="H632" s="130" t="s">
        <v>322</v>
      </c>
      <c r="I632" s="130" t="s">
        <v>322</v>
      </c>
      <c r="J632" s="131" t="n">
        <v>41866</v>
      </c>
      <c r="K632" s="108" t="s">
        <v>644</v>
      </c>
      <c r="L632" s="131" t="n">
        <v>41869</v>
      </c>
      <c r="M632" s="108" t="s">
        <v>645</v>
      </c>
      <c r="N632" s="134" t="n">
        <v>70.4333333333333</v>
      </c>
      <c r="O632" s="134" t="n">
        <v>40</v>
      </c>
      <c r="P632" s="135" t="n">
        <v>0.0514166666666667</v>
      </c>
      <c r="Q632" s="134" t="n">
        <v>439.137498461539</v>
      </c>
      <c r="R632" s="134" t="n">
        <v>5064.00178461538</v>
      </c>
      <c r="S632" s="136" t="n">
        <f aca="false">R632-Q632</f>
        <v>4624.86428615384</v>
      </c>
      <c r="T632" s="137" t="n">
        <f aca="false">((S632/1000000)*(0.473-P632))*0.8/(0.08206*296)*1000000/(O632*N632)*12</f>
        <v>0.273521961474907</v>
      </c>
      <c r="U632" s="138" t="n">
        <f aca="false">IF(N632&lt;=48,T632* 48,T632* 72)</f>
        <v>19.6935812261933</v>
      </c>
      <c r="V632" s="139" t="n">
        <v>-20.8794982881339</v>
      </c>
      <c r="W632" s="150" t="n">
        <f aca="false">W584</f>
        <v>-18.16875699075</v>
      </c>
      <c r="X632" s="141" t="s">
        <v>106</v>
      </c>
      <c r="Y632" s="142" t="n">
        <f aca="false">((V632/1000+1)*0.0112372)/((V632/1000+1)*0.0112372+1)</f>
        <v>0.01088283373034</v>
      </c>
      <c r="Z632" s="142" t="n">
        <f aca="false">((W632/1000+1)*0.0112372)/((W632/1000+1)*0.0112372+1)</f>
        <v>0.0109126345751666</v>
      </c>
      <c r="AA632" s="142" t="str">
        <f aca="false">IF(ISNUMBER(X632),((X632/1000+1)*0.0112372)/((X632/1000+1)*0.0112372+1),"")</f>
        <v/>
      </c>
      <c r="AB632" s="143" t="str">
        <f aca="false">IF(ISNUMBER(AA632),(Y632-Z632)/(AA632-Z632),"")</f>
        <v/>
      </c>
      <c r="AC632" s="143" t="str">
        <f aca="false">IF(ISNUMBER(AB632),1-AB632,"")</f>
        <v/>
      </c>
      <c r="AD632" s="144" t="str">
        <f aca="false">IF(ISNUMBER(AB632),AB632*T632,"")</f>
        <v/>
      </c>
      <c r="AE632" s="144" t="n">
        <f aca="false">IF(ISNUMBER(AC632),AC632*T632,T632)</f>
        <v>0.273521961474907</v>
      </c>
      <c r="AF632" s="102"/>
      <c r="AG632" s="145" t="str">
        <f aca="false">IF(ISNUMBER(AD632),U632*AB632,"")</f>
        <v/>
      </c>
      <c r="AH632" s="146" t="n">
        <f aca="false">IF(ISNUMBER(AC632),AC632*U632,U632)</f>
        <v>19.6935812261933</v>
      </c>
      <c r="AI632" s="102"/>
      <c r="AJ632" s="103" t="s">
        <v>331</v>
      </c>
      <c r="AK632" s="136"/>
      <c r="AL632" s="102"/>
      <c r="AM632" s="102"/>
      <c r="AN632" s="147" t="s">
        <v>599</v>
      </c>
    </row>
    <row r="633" customFormat="false" ht="15" hidden="false" customHeight="false" outlineLevel="0" collapsed="false">
      <c r="A633" s="115" t="s">
        <v>318</v>
      </c>
      <c r="B633" s="0" t="s">
        <v>319</v>
      </c>
      <c r="C633" s="92" t="n">
        <f aca="false">C632</f>
        <v>5</v>
      </c>
      <c r="D633" s="90" t="n">
        <f aca="false">D632</f>
        <v>2</v>
      </c>
      <c r="E633" s="92" t="str">
        <f aca="false">E585</f>
        <v>GL</v>
      </c>
      <c r="F633" s="92" t="n">
        <f aca="false">F585</f>
        <v>1</v>
      </c>
      <c r="G633" s="130" t="s">
        <v>333</v>
      </c>
      <c r="H633" s="130" t="s">
        <v>334</v>
      </c>
      <c r="I633" s="148" t="s">
        <v>335</v>
      </c>
      <c r="J633" s="131" t="n">
        <v>41866</v>
      </c>
      <c r="K633" s="108" t="s">
        <v>644</v>
      </c>
      <c r="L633" s="131" t="n">
        <v>41869</v>
      </c>
      <c r="M633" s="108" t="s">
        <v>645</v>
      </c>
      <c r="N633" s="134" t="n">
        <v>70.4333333333333</v>
      </c>
      <c r="O633" s="134" t="n">
        <v>40</v>
      </c>
      <c r="P633" s="135" t="n">
        <v>0.0514166666666667</v>
      </c>
      <c r="Q633" s="134" t="n">
        <v>439.137498461539</v>
      </c>
      <c r="R633" s="134" t="n">
        <v>17159.4540246154</v>
      </c>
      <c r="S633" s="136" t="n">
        <f aca="false">R633-Q633</f>
        <v>16720.3165261538</v>
      </c>
      <c r="T633" s="137" t="n">
        <f aca="false">((S633/1000000)*(0.473-P633))*0.8/(0.08206*296)*1000000/(O633*N633)*12</f>
        <v>0.988866589319585</v>
      </c>
      <c r="U633" s="138" t="n">
        <f aca="false">IF(N633&lt;=48,T633* 48,T633* 72)</f>
        <v>71.1983944310101</v>
      </c>
      <c r="V633" s="139" t="n">
        <v>747.892925487715</v>
      </c>
      <c r="W633" s="150" t="n">
        <f aca="false">W585</f>
        <v>-18.16875699075</v>
      </c>
      <c r="X633" s="141" t="n">
        <v>1159</v>
      </c>
      <c r="Y633" s="142" t="n">
        <f aca="false">((V633/1000+1)*0.0112372)/((V633/1000+1)*0.0112372+1)</f>
        <v>0.0192630683210185</v>
      </c>
      <c r="Z633" s="142" t="n">
        <f aca="false">((W633/1000+1)*0.0112372)/((W633/1000+1)*0.0112372+1)</f>
        <v>0.0109126345751666</v>
      </c>
      <c r="AA633" s="142" t="n">
        <f aca="false">IF(ISNUMBER(X633),((X633/1000+1)*0.0112372)/((X633/1000+1)*0.0112372+1),"")</f>
        <v>0.0236864549961338</v>
      </c>
      <c r="AB633" s="143" t="n">
        <f aca="false">IF(ISNUMBER(AA633),(Y633-Y629)/(AA633-Y629),"")</f>
        <v>0.651988286502276</v>
      </c>
      <c r="AC633" s="143" t="n">
        <f aca="false">IF(ISNUMBER(AB633),1-AB633,"")</f>
        <v>0.348011713497725</v>
      </c>
      <c r="AD633" s="144" t="n">
        <f aca="false">IF(ISNUMBER(AB633),AB633*T633,"")</f>
        <v>0.644729433149825</v>
      </c>
      <c r="AE633" s="144" t="n">
        <f aca="false">IF(ISNUMBER(AC633),AC633*T633,T633)</f>
        <v>0.344137156169759</v>
      </c>
      <c r="AF633" s="149" t="n">
        <f aca="false">IF(ISNUMBER(AD633),AE633-AE629,"")</f>
        <v>-0.126377461768917</v>
      </c>
      <c r="AG633" s="145" t="n">
        <f aca="false">IF(ISNUMBER(AD633),U633*AB633,"")</f>
        <v>46.4205191867874</v>
      </c>
      <c r="AH633" s="146" t="n">
        <f aca="false">IF(ISNUMBER(AC633),AC633*U633,U633)</f>
        <v>24.7778752442227</v>
      </c>
      <c r="AI633" s="145" t="n">
        <f aca="false">AH633-AH629</f>
        <v>-9.09917724736201</v>
      </c>
      <c r="AJ633" s="103" t="s">
        <v>336</v>
      </c>
      <c r="AK633" s="136"/>
      <c r="AL633" s="102"/>
      <c r="AM633" s="102"/>
      <c r="AN633" s="147" t="s">
        <v>600</v>
      </c>
    </row>
    <row r="634" customFormat="false" ht="15" hidden="false" customHeight="false" outlineLevel="0" collapsed="false">
      <c r="A634" s="115" t="s">
        <v>318</v>
      </c>
      <c r="B634" s="0" t="s">
        <v>319</v>
      </c>
      <c r="C634" s="92" t="n">
        <f aca="false">C633</f>
        <v>5</v>
      </c>
      <c r="D634" s="90" t="n">
        <f aca="false">D633</f>
        <v>2</v>
      </c>
      <c r="E634" s="92" t="str">
        <f aca="false">E586</f>
        <v>GL</v>
      </c>
      <c r="F634" s="92" t="n">
        <f aca="false">F586</f>
        <v>2</v>
      </c>
      <c r="G634" s="130" t="s">
        <v>333</v>
      </c>
      <c r="H634" s="130" t="s">
        <v>334</v>
      </c>
      <c r="I634" s="148" t="s">
        <v>335</v>
      </c>
      <c r="J634" s="131" t="n">
        <v>41866</v>
      </c>
      <c r="K634" s="108" t="s">
        <v>644</v>
      </c>
      <c r="L634" s="131" t="n">
        <v>41869</v>
      </c>
      <c r="M634" s="108" t="s">
        <v>645</v>
      </c>
      <c r="N634" s="134" t="n">
        <v>70.4333333333333</v>
      </c>
      <c r="O634" s="134" t="n">
        <v>40</v>
      </c>
      <c r="P634" s="135" t="n">
        <v>0.0514166666666667</v>
      </c>
      <c r="Q634" s="134" t="n">
        <v>439.137498461539</v>
      </c>
      <c r="R634" s="134" t="n">
        <v>17925.4948246154</v>
      </c>
      <c r="S634" s="136" t="n">
        <f aca="false">R634-Q634</f>
        <v>17486.3573261538</v>
      </c>
      <c r="T634" s="137" t="n">
        <f aca="false">((S634/1000000)*(0.473-P634))*0.8/(0.08206*296)*1000000/(O634*N634)*12</f>
        <v>1.03417148244112</v>
      </c>
      <c r="U634" s="138" t="n">
        <f aca="false">IF(N634&lt;=48,T634* 48,T634* 72)</f>
        <v>74.4603467357607</v>
      </c>
      <c r="V634" s="139" t="n">
        <v>745.001029829374</v>
      </c>
      <c r="W634" s="150" t="n">
        <f aca="false">W586</f>
        <v>-18.16875699075</v>
      </c>
      <c r="X634" s="141" t="n">
        <v>1159</v>
      </c>
      <c r="Y634" s="142" t="n">
        <f aca="false">((V634/1000+1)*0.0112372)/((V634/1000+1)*0.0112372+1)</f>
        <v>0.0192318104329956</v>
      </c>
      <c r="Z634" s="142" t="n">
        <f aca="false">((W634/1000+1)*0.0112372)/((W634/1000+1)*0.0112372+1)</f>
        <v>0.0109126345751666</v>
      </c>
      <c r="AA634" s="142" t="n">
        <f aca="false">IF(ISNUMBER(X634),((X634/1000+1)*0.0112372)/((X634/1000+1)*0.0112372+1),"")</f>
        <v>0.0236864549961338</v>
      </c>
      <c r="AB634" s="143" t="n">
        <f aca="false">IF(ISNUMBER(AA634),(Y634-Y630)/(AA634-Y630),"")</f>
        <v>0.648811615882028</v>
      </c>
      <c r="AC634" s="143" t="n">
        <f aca="false">IF(ISNUMBER(AB634),1-AB634,"")</f>
        <v>0.351188384117972</v>
      </c>
      <c r="AD634" s="144" t="n">
        <f aca="false">IF(ISNUMBER(AB634),AB634*T634,"")</f>
        <v>0.670982470621736</v>
      </c>
      <c r="AE634" s="144" t="n">
        <f aca="false">IF(ISNUMBER(AC634),AC634*T634,T634)</f>
        <v>0.363189011819385</v>
      </c>
      <c r="AF634" s="149" t="n">
        <f aca="false">IF(ISNUMBER(AD634),AE634-AE630,"")</f>
        <v>0.114697458390116</v>
      </c>
      <c r="AG634" s="145" t="n">
        <f aca="false">IF(ISNUMBER(AD634),U634*AB634,"")</f>
        <v>48.310737884765</v>
      </c>
      <c r="AH634" s="146" t="n">
        <f aca="false">IF(ISNUMBER(AC634),AC634*U634,U634)</f>
        <v>26.1496088509957</v>
      </c>
      <c r="AI634" s="145" t="n">
        <f aca="false">AH634-AH630</f>
        <v>8.25821700408833</v>
      </c>
      <c r="AJ634" s="103" t="s">
        <v>338</v>
      </c>
      <c r="AK634" s="136"/>
      <c r="AL634" s="102"/>
      <c r="AM634" s="102"/>
      <c r="AN634" s="147" t="s">
        <v>601</v>
      </c>
    </row>
    <row r="635" customFormat="false" ht="15" hidden="false" customHeight="false" outlineLevel="0" collapsed="false">
      <c r="A635" s="115" t="s">
        <v>318</v>
      </c>
      <c r="B635" s="0" t="s">
        <v>319</v>
      </c>
      <c r="C635" s="92" t="n">
        <f aca="false">C634</f>
        <v>5</v>
      </c>
      <c r="D635" s="90" t="n">
        <f aca="false">D634</f>
        <v>2</v>
      </c>
      <c r="E635" s="92" t="str">
        <f aca="false">E587</f>
        <v>GL</v>
      </c>
      <c r="F635" s="92" t="n">
        <f aca="false">F587</f>
        <v>3</v>
      </c>
      <c r="G635" s="130" t="s">
        <v>333</v>
      </c>
      <c r="H635" s="130" t="s">
        <v>334</v>
      </c>
      <c r="I635" s="148" t="s">
        <v>335</v>
      </c>
      <c r="J635" s="131" t="n">
        <v>41866</v>
      </c>
      <c r="K635" s="108" t="s">
        <v>644</v>
      </c>
      <c r="L635" s="131" t="n">
        <v>41869</v>
      </c>
      <c r="M635" s="108" t="s">
        <v>645</v>
      </c>
      <c r="N635" s="134" t="n">
        <v>70.4333333333333</v>
      </c>
      <c r="O635" s="134" t="n">
        <v>40</v>
      </c>
      <c r="P635" s="135" t="n">
        <v>0.0514166666666667</v>
      </c>
      <c r="Q635" s="134" t="n">
        <v>439.137498461539</v>
      </c>
      <c r="R635" s="134" t="n">
        <v>19616.1948246154</v>
      </c>
      <c r="S635" s="136" t="n">
        <f aca="false">R635-Q635</f>
        <v>19177.0573261538</v>
      </c>
      <c r="T635" s="137" t="n">
        <f aca="false">((S635/1000000)*(0.473-P635))*0.8/(0.08206*296)*1000000/(O635*N635)*12</f>
        <v>1.1341622176612</v>
      </c>
      <c r="U635" s="138" t="n">
        <f aca="false">IF(N635&lt;=48,T635* 48,T635* 72)</f>
        <v>81.6596796716066</v>
      </c>
      <c r="V635" s="139" t="n">
        <v>854.160888824695</v>
      </c>
      <c r="W635" s="150" t="n">
        <f aca="false">W587</f>
        <v>-18.16875699075</v>
      </c>
      <c r="X635" s="141" t="n">
        <v>1159</v>
      </c>
      <c r="Y635" s="142" t="n">
        <f aca="false">((V635/1000+1)*0.0112372)/((V635/1000+1)*0.0112372+1)</f>
        <v>0.0204103160338911</v>
      </c>
      <c r="Z635" s="142" t="n">
        <f aca="false">((W635/1000+1)*0.0112372)/((W635/1000+1)*0.0112372+1)</f>
        <v>0.0109126345751666</v>
      </c>
      <c r="AA635" s="142" t="n">
        <f aca="false">IF(ISNUMBER(X635),((X635/1000+1)*0.0112372)/((X635/1000+1)*0.0112372+1),"")</f>
        <v>0.0236864549961338</v>
      </c>
      <c r="AB635" s="143" t="n">
        <f aca="false">IF(ISNUMBER(AA635),(Y635-Y631)/(AA635-Y631),"")</f>
        <v>0.741632041701172</v>
      </c>
      <c r="AC635" s="143" t="n">
        <f aca="false">IF(ISNUMBER(AB635),1-AB635,"")</f>
        <v>0.258367958298828</v>
      </c>
      <c r="AD635" s="144" t="n">
        <f aca="false">IF(ISNUMBER(AB635),AB635*T635,"")</f>
        <v>0.841131041104407</v>
      </c>
      <c r="AE635" s="144" t="n">
        <f aca="false">IF(ISNUMBER(AC635),AC635*T635,T635)</f>
        <v>0.293031176556796</v>
      </c>
      <c r="AF635" s="149" t="n">
        <f aca="false">IF(ISNUMBER(AD635),AE635-AE631,"")</f>
        <v>0.0371730329618585</v>
      </c>
      <c r="AG635" s="145" t="n">
        <f aca="false">IF(ISNUMBER(AD635),U635*AB635,"")</f>
        <v>60.5614349595173</v>
      </c>
      <c r="AH635" s="146" t="n">
        <f aca="false">IF(ISNUMBER(AC635),AC635*U635,U635)</f>
        <v>21.0982447120893</v>
      </c>
      <c r="AI635" s="145" t="n">
        <f aca="false">AH635-AH631</f>
        <v>2.67645837325381</v>
      </c>
      <c r="AJ635" s="103" t="s">
        <v>340</v>
      </c>
      <c r="AK635" s="136"/>
      <c r="AL635" s="102"/>
      <c r="AM635" s="102"/>
      <c r="AN635" s="147" t="s">
        <v>602</v>
      </c>
    </row>
    <row r="636" customFormat="false" ht="15" hidden="false" customHeight="false" outlineLevel="0" collapsed="false">
      <c r="A636" s="115" t="s">
        <v>318</v>
      </c>
      <c r="B636" s="0" t="s">
        <v>319</v>
      </c>
      <c r="C636" s="92" t="n">
        <f aca="false">C635</f>
        <v>5</v>
      </c>
      <c r="D636" s="90" t="n">
        <f aca="false">D635</f>
        <v>2</v>
      </c>
      <c r="E636" s="92" t="str">
        <f aca="false">E588</f>
        <v>GL</v>
      </c>
      <c r="F636" s="92" t="n">
        <f aca="false">F588</f>
        <v>4</v>
      </c>
      <c r="G636" s="130" t="s">
        <v>333</v>
      </c>
      <c r="H636" s="130" t="s">
        <v>334</v>
      </c>
      <c r="I636" s="148" t="s">
        <v>335</v>
      </c>
      <c r="J636" s="131" t="n">
        <v>41866</v>
      </c>
      <c r="K636" s="108" t="s">
        <v>644</v>
      </c>
      <c r="L636" s="131" t="n">
        <v>41869</v>
      </c>
      <c r="M636" s="108" t="s">
        <v>645</v>
      </c>
      <c r="N636" s="134" t="n">
        <v>70.4333333333333</v>
      </c>
      <c r="O636" s="134" t="n">
        <v>40</v>
      </c>
      <c r="P636" s="135" t="n">
        <v>0.0514166666666667</v>
      </c>
      <c r="Q636" s="134" t="n">
        <v>439.137498461539</v>
      </c>
      <c r="R636" s="134" t="n">
        <v>15895.4252246154</v>
      </c>
      <c r="S636" s="136" t="n">
        <f aca="false">R636-Q636</f>
        <v>15456.2877261538</v>
      </c>
      <c r="T636" s="137" t="n">
        <f aca="false">((S636/1000000)*(0.473-P636))*0.8/(0.08206*296)*1000000/(O636*N636)*12</f>
        <v>0.914109879642316</v>
      </c>
      <c r="U636" s="138" t="n">
        <f aca="false">IF(N636&lt;=48,T636* 48,T636* 72)</f>
        <v>65.8159113342467</v>
      </c>
      <c r="V636" s="139" t="n">
        <v>834.510281746425</v>
      </c>
      <c r="W636" s="150" t="n">
        <f aca="false">W588</f>
        <v>-18.16875699075</v>
      </c>
      <c r="X636" s="141" t="n">
        <v>1159</v>
      </c>
      <c r="Y636" s="142" t="n">
        <f aca="false">((V636/1000+1)*0.0112372)/((V636/1000+1)*0.0112372+1)</f>
        <v>0.0201983743204838</v>
      </c>
      <c r="Z636" s="142" t="n">
        <f aca="false">((W636/1000+1)*0.0112372)/((W636/1000+1)*0.0112372+1)</f>
        <v>0.0109126345751666</v>
      </c>
      <c r="AA636" s="142" t="n">
        <f aca="false">IF(ISNUMBER(X636),((X636/1000+1)*0.0112372)/((X636/1000+1)*0.0112372+1),"")</f>
        <v>0.0236864549961338</v>
      </c>
      <c r="AB636" s="143" t="n">
        <f aca="false">IF(ISNUMBER(AA636),(Y636-Y632)/(AA636-Y632),"")</f>
        <v>0.727570770546869</v>
      </c>
      <c r="AC636" s="143" t="n">
        <f aca="false">IF(ISNUMBER(AB636),1-AB636,"")</f>
        <v>0.272429229453131</v>
      </c>
      <c r="AD636" s="144" t="n">
        <f aca="false">IF(ISNUMBER(AB636),AB636*T636,"")</f>
        <v>0.665079629495865</v>
      </c>
      <c r="AE636" s="144" t="n">
        <f aca="false">IF(ISNUMBER(AC636),AC636*T636,T636)</f>
        <v>0.24903025014645</v>
      </c>
      <c r="AF636" s="149" t="n">
        <f aca="false">IF(ISNUMBER(AD636),AE636-AE632,"")</f>
        <v>-0.024491711328457</v>
      </c>
      <c r="AG636" s="145" t="n">
        <f aca="false">IF(ISNUMBER(AD636),U636*AB636,"")</f>
        <v>47.8857333237023</v>
      </c>
      <c r="AH636" s="146" t="n">
        <f aca="false">IF(ISNUMBER(AC636),AC636*U636,U636)</f>
        <v>17.9301780105444</v>
      </c>
      <c r="AI636" s="145" t="n">
        <f aca="false">AH636-AH632</f>
        <v>-1.7634032156489</v>
      </c>
      <c r="AJ636" s="103" t="s">
        <v>342</v>
      </c>
      <c r="AK636" s="136"/>
      <c r="AL636" s="102"/>
      <c r="AM636" s="102"/>
      <c r="AN636" s="147" t="s">
        <v>603</v>
      </c>
    </row>
    <row r="637" customFormat="false" ht="15" hidden="false" customHeight="false" outlineLevel="0" collapsed="false">
      <c r="A637" s="115" t="s">
        <v>318</v>
      </c>
      <c r="B637" s="0" t="s">
        <v>319</v>
      </c>
      <c r="C637" s="92" t="n">
        <f aca="false">C636</f>
        <v>5</v>
      </c>
      <c r="D637" s="90" t="n">
        <f aca="false">D636</f>
        <v>2</v>
      </c>
      <c r="E637" s="92" t="str">
        <f aca="false">E589</f>
        <v>GL</v>
      </c>
      <c r="F637" s="92" t="n">
        <f aca="false">F589</f>
        <v>1</v>
      </c>
      <c r="G637" s="130" t="s">
        <v>344</v>
      </c>
      <c r="H637" s="130" t="s">
        <v>334</v>
      </c>
      <c r="I637" s="130" t="n">
        <v>10</v>
      </c>
      <c r="J637" s="131" t="n">
        <v>41866</v>
      </c>
      <c r="K637" s="108" t="s">
        <v>644</v>
      </c>
      <c r="L637" s="131" t="n">
        <v>41869</v>
      </c>
      <c r="M637" s="108" t="s">
        <v>645</v>
      </c>
      <c r="N637" s="134" t="n">
        <v>70.4333333333333</v>
      </c>
      <c r="O637" s="134" t="n">
        <v>40</v>
      </c>
      <c r="P637" s="135" t="n">
        <v>0.0514166666666667</v>
      </c>
      <c r="Q637" s="134" t="n">
        <v>439.137498461539</v>
      </c>
      <c r="R637" s="134" t="n">
        <v>15664.2604246154</v>
      </c>
      <c r="S637" s="136" t="n">
        <f aca="false">R637-Q637</f>
        <v>15225.1229261538</v>
      </c>
      <c r="T637" s="137" t="n">
        <f aca="false">((S637/1000000)*(0.473-P637))*0.8/(0.08206*296)*1000000/(O637*N637)*12</f>
        <v>0.900438419117679</v>
      </c>
      <c r="U637" s="138" t="n">
        <f aca="false">IF(N637&lt;=48,T637* 48,T637* 72)</f>
        <v>64.8315661764729</v>
      </c>
      <c r="V637" s="139" t="n">
        <v>855.786250078478</v>
      </c>
      <c r="W637" s="150" t="n">
        <f aca="false">W589</f>
        <v>-18.16875699075</v>
      </c>
      <c r="X637" s="141" t="n">
        <v>1159</v>
      </c>
      <c r="Y637" s="142" t="n">
        <f aca="false">((V637/1000+1)*0.0112372)/((V637/1000+1)*0.0112372+1)</f>
        <v>0.0204278422696237</v>
      </c>
      <c r="Z637" s="142" t="n">
        <f aca="false">((W637/1000+1)*0.0112372)/((W637/1000+1)*0.0112372+1)</f>
        <v>0.0109126345751666</v>
      </c>
      <c r="AA637" s="142" t="n">
        <f aca="false">IF(ISNUMBER(X637),((X637/1000+1)*0.0112372)/((X637/1000+1)*0.0112372+1),"")</f>
        <v>0.0236864549961338</v>
      </c>
      <c r="AB637" s="143" t="n">
        <f aca="false">IF(ISNUMBER(AA637),(Y637-Y629)/(AA637-Y629),"")</f>
        <v>0.743627342154368</v>
      </c>
      <c r="AC637" s="143" t="n">
        <f aca="false">IF(ISNUMBER(AB637),1-AB637,"")</f>
        <v>0.256372657845632</v>
      </c>
      <c r="AD637" s="144" t="n">
        <f aca="false">IF(ISNUMBER(AB637),AB637*T637,"")</f>
        <v>0.669590628382161</v>
      </c>
      <c r="AE637" s="144" t="n">
        <f aca="false">IF(ISNUMBER(AC637),AC637*T637,T637)</f>
        <v>0.230847790735518</v>
      </c>
      <c r="AF637" s="149" t="n">
        <f aca="false">IF(ISNUMBER(AD637),AE637-AE629,"")</f>
        <v>-0.239666827203158</v>
      </c>
      <c r="AG637" s="145" t="n">
        <f aca="false">IF(ISNUMBER(AD637),U637*AB637,"")</f>
        <v>48.2105252435156</v>
      </c>
      <c r="AH637" s="146" t="n">
        <f aca="false">IF(ISNUMBER(AC637),AC637*U637,U637)</f>
        <v>16.6210409329573</v>
      </c>
      <c r="AI637" s="145" t="n">
        <f aca="false">AH637-AH629</f>
        <v>-17.2560115586274</v>
      </c>
      <c r="AJ637" s="103" t="s">
        <v>345</v>
      </c>
      <c r="AK637" s="136"/>
      <c r="AL637" s="102"/>
      <c r="AM637" s="102"/>
      <c r="AN637" s="147" t="s">
        <v>604</v>
      </c>
    </row>
    <row r="638" customFormat="false" ht="15" hidden="false" customHeight="false" outlineLevel="0" collapsed="false">
      <c r="A638" s="115" t="s">
        <v>318</v>
      </c>
      <c r="B638" s="0" t="s">
        <v>319</v>
      </c>
      <c r="C638" s="92" t="n">
        <f aca="false">C637</f>
        <v>5</v>
      </c>
      <c r="D638" s="90" t="n">
        <f aca="false">D637</f>
        <v>2</v>
      </c>
      <c r="E638" s="92" t="str">
        <f aca="false">E590</f>
        <v>GL</v>
      </c>
      <c r="F638" s="92" t="n">
        <f aca="false">F590</f>
        <v>2</v>
      </c>
      <c r="G638" s="130" t="s">
        <v>344</v>
      </c>
      <c r="H638" s="130" t="s">
        <v>334</v>
      </c>
      <c r="I638" s="130" t="n">
        <v>10</v>
      </c>
      <c r="J638" s="131" t="n">
        <v>41866</v>
      </c>
      <c r="K638" s="108" t="s">
        <v>644</v>
      </c>
      <c r="L638" s="131" t="n">
        <v>41869</v>
      </c>
      <c r="M638" s="108" t="s">
        <v>645</v>
      </c>
      <c r="N638" s="134" t="n">
        <v>70.4333333333333</v>
      </c>
      <c r="O638" s="134" t="n">
        <v>40</v>
      </c>
      <c r="P638" s="135" t="n">
        <v>0.0514166666666667</v>
      </c>
      <c r="Q638" s="134" t="n">
        <v>439.137498461539</v>
      </c>
      <c r="R638" s="134" t="n">
        <v>15069.1340246154</v>
      </c>
      <c r="S638" s="136" t="n">
        <f aca="false">R638-Q638</f>
        <v>14629.9965261538</v>
      </c>
      <c r="T638" s="137" t="n">
        <f aca="false">((S638/1000000)*(0.473-P638))*0.8/(0.08206*296)*1000000/(O638*N638)*12</f>
        <v>0.86524168032021</v>
      </c>
      <c r="U638" s="138" t="n">
        <f aca="false">IF(N638&lt;=48,T638* 48,T638* 72)</f>
        <v>62.2974009830551</v>
      </c>
      <c r="V638" s="139" t="n">
        <v>825.149126252039</v>
      </c>
      <c r="W638" s="150" t="n">
        <f aca="false">W590</f>
        <v>-18.16875699075</v>
      </c>
      <c r="X638" s="141" t="n">
        <v>1159</v>
      </c>
      <c r="Y638" s="142" t="n">
        <f aca="false">((V638/1000+1)*0.0112372)/((V638/1000+1)*0.0112372+1)</f>
        <v>0.0200973772805499</v>
      </c>
      <c r="Z638" s="142" t="n">
        <f aca="false">((W638/1000+1)*0.0112372)/((W638/1000+1)*0.0112372+1)</f>
        <v>0.0109126345751666</v>
      </c>
      <c r="AA638" s="142" t="n">
        <f aca="false">IF(ISNUMBER(X638),((X638/1000+1)*0.0112372)/((X638/1000+1)*0.0112372+1),"")</f>
        <v>0.0236864549961338</v>
      </c>
      <c r="AB638" s="143" t="n">
        <f aca="false">IF(ISNUMBER(AA638),(Y638-Y630)/(AA638-Y630),"")</f>
        <v>0.717049837412447</v>
      </c>
      <c r="AC638" s="143" t="n">
        <f aca="false">IF(ISNUMBER(AB638),1-AB638,"")</f>
        <v>0.282950162587553</v>
      </c>
      <c r="AD638" s="144" t="n">
        <f aca="false">IF(ISNUMBER(AB638),AB638*T638,"")</f>
        <v>0.620421406196079</v>
      </c>
      <c r="AE638" s="144" t="n">
        <f aca="false">IF(ISNUMBER(AC638),AC638*T638,T638)</f>
        <v>0.244820274124131</v>
      </c>
      <c r="AF638" s="149" t="n">
        <f aca="false">IF(ISNUMBER(AD638),AE638-AE630,"")</f>
        <v>-0.00367127930513808</v>
      </c>
      <c r="AG638" s="145" t="n">
        <f aca="false">IF(ISNUMBER(AD638),U638*AB638,"")</f>
        <v>44.6703412461177</v>
      </c>
      <c r="AH638" s="146" t="n">
        <f aca="false">IF(ISNUMBER(AC638),AC638*U638,U638)</f>
        <v>17.6270597369375</v>
      </c>
      <c r="AI638" s="145" t="n">
        <f aca="false">AH638-AH630</f>
        <v>-0.264332109969938</v>
      </c>
      <c r="AJ638" s="103" t="s">
        <v>347</v>
      </c>
      <c r="AK638" s="136"/>
      <c r="AL638" s="102"/>
      <c r="AM638" s="102"/>
      <c r="AN638" s="147" t="s">
        <v>605</v>
      </c>
    </row>
    <row r="639" customFormat="false" ht="15" hidden="false" customHeight="false" outlineLevel="0" collapsed="false">
      <c r="A639" s="115" t="s">
        <v>318</v>
      </c>
      <c r="B639" s="0" t="s">
        <v>319</v>
      </c>
      <c r="C639" s="92" t="n">
        <f aca="false">C638</f>
        <v>5</v>
      </c>
      <c r="D639" s="90" t="n">
        <f aca="false">D638</f>
        <v>2</v>
      </c>
      <c r="E639" s="92" t="str">
        <f aca="false">E591</f>
        <v>GL</v>
      </c>
      <c r="F639" s="92" t="n">
        <f aca="false">F591</f>
        <v>3</v>
      </c>
      <c r="G639" s="130" t="s">
        <v>344</v>
      </c>
      <c r="H639" s="130" t="s">
        <v>334</v>
      </c>
      <c r="I639" s="130" t="n">
        <v>10</v>
      </c>
      <c r="J639" s="131" t="n">
        <v>41866</v>
      </c>
      <c r="K639" s="108" t="s">
        <v>644</v>
      </c>
      <c r="L639" s="131" t="n">
        <v>41869</v>
      </c>
      <c r="M639" s="108" t="s">
        <v>645</v>
      </c>
      <c r="N639" s="134" t="n">
        <v>70.4333333333333</v>
      </c>
      <c r="O639" s="134" t="n">
        <v>40</v>
      </c>
      <c r="P639" s="135" t="n">
        <v>0.0514166666666667</v>
      </c>
      <c r="Q639" s="134" t="n">
        <v>439.137498461539</v>
      </c>
      <c r="R639" s="134" t="n">
        <v>14386.7060246154</v>
      </c>
      <c r="S639" s="136" t="n">
        <f aca="false">R639-Q639</f>
        <v>13947.5685261538</v>
      </c>
      <c r="T639" s="137" t="n">
        <f aca="false">((S639/1000000)*(0.473-P639))*0.8/(0.08206*296)*1000000/(O639*N639)*12</f>
        <v>0.824881783558649</v>
      </c>
      <c r="U639" s="138" t="n">
        <f aca="false">IF(N639&lt;=48,T639* 48,T639* 72)</f>
        <v>59.3914884162228</v>
      </c>
      <c r="V639" s="139" t="n">
        <v>868.012842234184</v>
      </c>
      <c r="W639" s="150" t="n">
        <f aca="false">W591</f>
        <v>-18.16875699075</v>
      </c>
      <c r="X639" s="141" t="n">
        <v>1159</v>
      </c>
      <c r="Y639" s="142" t="n">
        <f aca="false">((V639/1000+1)*0.0112372)/((V639/1000+1)*0.0112372+1)</f>
        <v>0.0205596612522815</v>
      </c>
      <c r="Z639" s="142" t="n">
        <f aca="false">((W639/1000+1)*0.0112372)/((W639/1000+1)*0.0112372+1)</f>
        <v>0.0109126345751666</v>
      </c>
      <c r="AA639" s="142" t="n">
        <f aca="false">IF(ISNUMBER(X639),((X639/1000+1)*0.0112372)/((X639/1000+1)*0.0112372+1),"")</f>
        <v>0.0236864549961338</v>
      </c>
      <c r="AB639" s="143" t="n">
        <f aca="false">IF(ISNUMBER(AA639),(Y639-Y631)/(AA639-Y631),"")</f>
        <v>0.753409936229431</v>
      </c>
      <c r="AC639" s="143" t="n">
        <f aca="false">IF(ISNUMBER(AB639),1-AB639,"")</f>
        <v>0.246590063770569</v>
      </c>
      <c r="AD639" s="144" t="n">
        <f aca="false">IF(ISNUMBER(AB639),AB639*T639,"")</f>
        <v>0.621474131947741</v>
      </c>
      <c r="AE639" s="144" t="n">
        <f aca="false">IF(ISNUMBER(AC639),AC639*T639,T639)</f>
        <v>0.203407651610908</v>
      </c>
      <c r="AF639" s="149" t="n">
        <f aca="false">IF(ISNUMBER(AD639),AE639-AE631,"")</f>
        <v>-0.0524504919840295</v>
      </c>
      <c r="AG639" s="145" t="n">
        <f aca="false">IF(ISNUMBER(AD639),U639*AB639,"")</f>
        <v>44.7461375002374</v>
      </c>
      <c r="AH639" s="146" t="n">
        <f aca="false">IF(ISNUMBER(AC639),AC639*U639,U639)</f>
        <v>14.6453509159854</v>
      </c>
      <c r="AI639" s="145" t="n">
        <f aca="false">AH639-AH631</f>
        <v>-3.77643542285012</v>
      </c>
      <c r="AJ639" s="103" t="s">
        <v>349</v>
      </c>
      <c r="AK639" s="136"/>
      <c r="AL639" s="102"/>
      <c r="AM639" s="102"/>
      <c r="AN639" s="147" t="s">
        <v>606</v>
      </c>
    </row>
    <row r="640" customFormat="false" ht="15" hidden="false" customHeight="false" outlineLevel="0" collapsed="false">
      <c r="A640" s="115" t="s">
        <v>318</v>
      </c>
      <c r="B640" s="0" t="s">
        <v>319</v>
      </c>
      <c r="C640" s="92" t="n">
        <f aca="false">C639</f>
        <v>5</v>
      </c>
      <c r="D640" s="90" t="n">
        <f aca="false">D639</f>
        <v>2</v>
      </c>
      <c r="E640" s="92" t="str">
        <f aca="false">E592</f>
        <v>GL</v>
      </c>
      <c r="F640" s="92" t="n">
        <f aca="false">F592</f>
        <v>4</v>
      </c>
      <c r="G640" s="130" t="s">
        <v>344</v>
      </c>
      <c r="H640" s="130" t="s">
        <v>334</v>
      </c>
      <c r="I640" s="130" t="n">
        <v>10</v>
      </c>
      <c r="J640" s="131" t="n">
        <v>41866</v>
      </c>
      <c r="K640" s="108" t="s">
        <v>644</v>
      </c>
      <c r="L640" s="131" t="n">
        <v>41869</v>
      </c>
      <c r="M640" s="108" t="s">
        <v>645</v>
      </c>
      <c r="N640" s="134" t="n">
        <v>70.4333333333333</v>
      </c>
      <c r="O640" s="134" t="n">
        <v>40</v>
      </c>
      <c r="P640" s="135" t="n">
        <v>0.0514166666666667</v>
      </c>
      <c r="Q640" s="134" t="n">
        <v>439.137498461539</v>
      </c>
      <c r="R640" s="134" t="n">
        <v>16331.9332246154</v>
      </c>
      <c r="S640" s="136" t="n">
        <f aca="false">R640-Q640</f>
        <v>15892.7957261538</v>
      </c>
      <c r="T640" s="137" t="n">
        <f aca="false">((S640/1000000)*(0.473-P640))*0.8/(0.08206*296)*1000000/(O640*N640)*12</f>
        <v>0.939925669462773</v>
      </c>
      <c r="U640" s="138" t="n">
        <f aca="false">IF(N640&lt;=48,T640* 48,T640* 72)</f>
        <v>67.6746482013197</v>
      </c>
      <c r="V640" s="139" t="n">
        <v>886.313870077578</v>
      </c>
      <c r="W640" s="150" t="n">
        <f aca="false">W592</f>
        <v>-18.16875699075</v>
      </c>
      <c r="X640" s="141" t="n">
        <v>1159</v>
      </c>
      <c r="Y640" s="142" t="n">
        <f aca="false">((V640/1000+1)*0.0112372)/((V640/1000+1)*0.0112372+1)</f>
        <v>0.0207569044783122</v>
      </c>
      <c r="Z640" s="142" t="n">
        <f aca="false">((W640/1000+1)*0.0112372)/((W640/1000+1)*0.0112372+1)</f>
        <v>0.0109126345751666</v>
      </c>
      <c r="AA640" s="142" t="n">
        <f aca="false">IF(ISNUMBER(X640),((X640/1000+1)*0.0112372)/((X640/1000+1)*0.0112372+1),"")</f>
        <v>0.0236864549961338</v>
      </c>
      <c r="AB640" s="143" t="n">
        <f aca="false">IF(ISNUMBER(AA640),(Y640-Y632)/(AA640-Y632),"")</f>
        <v>0.771193597732531</v>
      </c>
      <c r="AC640" s="143" t="n">
        <f aca="false">IF(ISNUMBER(AB640),1-AB640,"")</f>
        <v>0.228806402267469</v>
      </c>
      <c r="AD640" s="144" t="n">
        <f aca="false">IF(ISNUMBER(AB640),AB640*T640,"")</f>
        <v>0.724864658634154</v>
      </c>
      <c r="AE640" s="144" t="n">
        <f aca="false">IF(ISNUMBER(AC640),AC640*T640,T640)</f>
        <v>0.21506101082862</v>
      </c>
      <c r="AF640" s="149" t="n">
        <f aca="false">IF(ISNUMBER(AD640),AE640-AE632,"")</f>
        <v>-0.0584609506462875</v>
      </c>
      <c r="AG640" s="145" t="n">
        <f aca="false">IF(ISNUMBER(AD640),U640*AB640,"")</f>
        <v>52.1902554216591</v>
      </c>
      <c r="AH640" s="146" t="n">
        <f aca="false">IF(ISNUMBER(AC640),AC640*U640,U640)</f>
        <v>15.4843927796606</v>
      </c>
      <c r="AI640" s="145" t="n">
        <f aca="false">AH640-AH632</f>
        <v>-4.2091884465327</v>
      </c>
      <c r="AJ640" s="103" t="s">
        <v>351</v>
      </c>
      <c r="AK640" s="136"/>
      <c r="AL640" s="102"/>
      <c r="AM640" s="102"/>
      <c r="AN640" s="147" t="s">
        <v>607</v>
      </c>
    </row>
    <row r="641" customFormat="false" ht="15" hidden="false" customHeight="false" outlineLevel="0" collapsed="false">
      <c r="A641" s="115" t="s">
        <v>318</v>
      </c>
      <c r="B641" s="0" t="s">
        <v>319</v>
      </c>
      <c r="C641" s="92" t="n">
        <f aca="false">C640</f>
        <v>5</v>
      </c>
      <c r="D641" s="90" t="n">
        <f aca="false">D640</f>
        <v>2</v>
      </c>
      <c r="E641" s="92" t="str">
        <f aca="false">E593</f>
        <v>MC</v>
      </c>
      <c r="F641" s="92" t="n">
        <f aca="false">F593</f>
        <v>1</v>
      </c>
      <c r="G641" s="130" t="s">
        <v>321</v>
      </c>
      <c r="H641" s="130" t="s">
        <v>322</v>
      </c>
      <c r="I641" s="130" t="s">
        <v>322</v>
      </c>
      <c r="J641" s="131" t="n">
        <v>41866</v>
      </c>
      <c r="K641" s="108" t="s">
        <v>644</v>
      </c>
      <c r="L641" s="131" t="n">
        <v>41869</v>
      </c>
      <c r="M641" s="108" t="s">
        <v>645</v>
      </c>
      <c r="N641" s="134" t="n">
        <v>70.4333333333333</v>
      </c>
      <c r="O641" s="134" t="n">
        <v>40</v>
      </c>
      <c r="P641" s="135" t="n">
        <v>0.0756666666666667</v>
      </c>
      <c r="Q641" s="134" t="n">
        <v>439.137498461539</v>
      </c>
      <c r="R641" s="134" t="n">
        <v>6964.84042461538</v>
      </c>
      <c r="S641" s="136" t="n">
        <f aca="false">R641-Q641</f>
        <v>6525.70292615385</v>
      </c>
      <c r="T641" s="137" t="n">
        <f aca="false">((S641/1000000)*(0.473-P641))*0.8/(0.08206*296)*1000000/(O641*N641)*12</f>
        <v>0.363740848549346</v>
      </c>
      <c r="U641" s="138" t="n">
        <f aca="false">IF(N641&lt;=48,T641* 48,T641* 72)</f>
        <v>26.1893410955529</v>
      </c>
      <c r="V641" s="139" t="n">
        <v>-25.3506534631799</v>
      </c>
      <c r="W641" s="150" t="n">
        <f aca="false">W593</f>
        <v>-21.3230515566104</v>
      </c>
      <c r="X641" s="141" t="s">
        <v>106</v>
      </c>
      <c r="Y641" s="142" t="n">
        <f aca="false">((V641/1000+1)*0.0112372)/((V641/1000+1)*0.0112372+1)</f>
        <v>0.0108336756500054</v>
      </c>
      <c r="Z641" s="142" t="n">
        <f aca="false">((W641/1000+1)*0.0112372)/((W641/1000+1)*0.0112372+1)</f>
        <v>0.0108779573057363</v>
      </c>
      <c r="AA641" s="142" t="str">
        <f aca="false">IF(ISNUMBER(X641),((X641/1000+1)*0.0112372)/((X641/1000+1)*0.0112372+1),"")</f>
        <v/>
      </c>
      <c r="AB641" s="143" t="str">
        <f aca="false">IF(ISNUMBER(AA641),(Y641-Z641)/(AA641-Z641),"")</f>
        <v/>
      </c>
      <c r="AC641" s="143" t="str">
        <f aca="false">IF(ISNUMBER(AB641),1-AB641,"")</f>
        <v/>
      </c>
      <c r="AD641" s="144" t="str">
        <f aca="false">IF(ISNUMBER(AB641),AB641*T641,"")</f>
        <v/>
      </c>
      <c r="AE641" s="144" t="n">
        <f aca="false">IF(ISNUMBER(AC641),AC641*T641,T641)</f>
        <v>0.363740848549346</v>
      </c>
      <c r="AF641" s="102"/>
      <c r="AG641" s="145" t="str">
        <f aca="false">IF(ISNUMBER(AD641),U641*AB641,"")</f>
        <v/>
      </c>
      <c r="AH641" s="146" t="n">
        <f aca="false">IF(ISNUMBER(AC641),AC641*U641,U641)</f>
        <v>26.1893410955529</v>
      </c>
      <c r="AI641" s="102"/>
      <c r="AJ641" s="103" t="s">
        <v>354</v>
      </c>
      <c r="AK641" s="136"/>
      <c r="AL641" s="102"/>
      <c r="AM641" s="102"/>
      <c r="AN641" s="147" t="s">
        <v>608</v>
      </c>
    </row>
    <row r="642" customFormat="false" ht="15" hidden="false" customHeight="false" outlineLevel="0" collapsed="false">
      <c r="A642" s="115" t="s">
        <v>318</v>
      </c>
      <c r="B642" s="0" t="s">
        <v>319</v>
      </c>
      <c r="C642" s="92" t="n">
        <f aca="false">C641</f>
        <v>5</v>
      </c>
      <c r="D642" s="90" t="n">
        <f aca="false">D641</f>
        <v>2</v>
      </c>
      <c r="E642" s="92" t="str">
        <f aca="false">E594</f>
        <v>MC</v>
      </c>
      <c r="F642" s="92" t="n">
        <f aca="false">F594</f>
        <v>2</v>
      </c>
      <c r="G642" s="130" t="s">
        <v>321</v>
      </c>
      <c r="H642" s="130" t="s">
        <v>322</v>
      </c>
      <c r="I642" s="130" t="s">
        <v>322</v>
      </c>
      <c r="J642" s="131" t="n">
        <v>41866</v>
      </c>
      <c r="K642" s="108" t="s">
        <v>644</v>
      </c>
      <c r="L642" s="131" t="n">
        <v>41869</v>
      </c>
      <c r="M642" s="108" t="s">
        <v>645</v>
      </c>
      <c r="N642" s="134" t="n">
        <v>70.4333333333333</v>
      </c>
      <c r="O642" s="134" t="n">
        <v>40</v>
      </c>
      <c r="P642" s="135" t="n">
        <v>0.0756666666666667</v>
      </c>
      <c r="Q642" s="134" t="n">
        <v>439.137498461539</v>
      </c>
      <c r="R642" s="134" t="n">
        <v>4205.12618461539</v>
      </c>
      <c r="S642" s="136" t="n">
        <f aca="false">R642-Q642</f>
        <v>3765.98868615385</v>
      </c>
      <c r="T642" s="137" t="n">
        <f aca="false">((S642/1000000)*(0.473-P642))*0.8/(0.08206*296)*1000000/(O642*N642)*12</f>
        <v>0.209915151797479</v>
      </c>
      <c r="U642" s="138" t="n">
        <f aca="false">IF(N642&lt;=48,T642* 48,T642* 72)</f>
        <v>15.1138909294185</v>
      </c>
      <c r="V642" s="139" t="n">
        <v>-22.0315302047362</v>
      </c>
      <c r="W642" s="150" t="n">
        <f aca="false">W594</f>
        <v>-21.3230515566104</v>
      </c>
      <c r="X642" s="141" t="s">
        <v>106</v>
      </c>
      <c r="Y642" s="142" t="n">
        <f aca="false">((V642/1000+1)*0.0112372)/((V642/1000+1)*0.0112372+1)</f>
        <v>0.0108701681917892</v>
      </c>
      <c r="Z642" s="142" t="n">
        <f aca="false">((W642/1000+1)*0.0112372)/((W642/1000+1)*0.0112372+1)</f>
        <v>0.0108779573057363</v>
      </c>
      <c r="AA642" s="142" t="str">
        <f aca="false">IF(ISNUMBER(X642),((X642/1000+1)*0.0112372)/((X642/1000+1)*0.0112372+1),"")</f>
        <v/>
      </c>
      <c r="AB642" s="143" t="str">
        <f aca="false">IF(ISNUMBER(AA642),(Y642-Z642)/(AA642-Z642),"")</f>
        <v/>
      </c>
      <c r="AC642" s="143" t="str">
        <f aca="false">IF(ISNUMBER(AB642),1-AB642,"")</f>
        <v/>
      </c>
      <c r="AD642" s="144" t="str">
        <f aca="false">IF(ISNUMBER(AB642),AB642*T642,"")</f>
        <v/>
      </c>
      <c r="AE642" s="144" t="n">
        <f aca="false">IF(ISNUMBER(AC642),AC642*T642,T642)</f>
        <v>0.209915151797479</v>
      </c>
      <c r="AF642" s="102"/>
      <c r="AG642" s="145" t="str">
        <f aca="false">IF(ISNUMBER(AD642),U642*AB642,"")</f>
        <v/>
      </c>
      <c r="AH642" s="146" t="n">
        <f aca="false">IF(ISNUMBER(AC642),AC642*U642,U642)</f>
        <v>15.1138909294185</v>
      </c>
      <c r="AI642" s="102"/>
      <c r="AJ642" s="103" t="s">
        <v>356</v>
      </c>
      <c r="AK642" s="136"/>
      <c r="AL642" s="102"/>
      <c r="AM642" s="102"/>
      <c r="AN642" s="147" t="s">
        <v>609</v>
      </c>
    </row>
    <row r="643" customFormat="false" ht="15" hidden="false" customHeight="false" outlineLevel="0" collapsed="false">
      <c r="A643" s="115" t="s">
        <v>318</v>
      </c>
      <c r="B643" s="0" t="s">
        <v>319</v>
      </c>
      <c r="C643" s="92" t="n">
        <f aca="false">C642</f>
        <v>5</v>
      </c>
      <c r="D643" s="90" t="n">
        <f aca="false">D642</f>
        <v>2</v>
      </c>
      <c r="E643" s="92" t="str">
        <f aca="false">E595</f>
        <v>MC</v>
      </c>
      <c r="F643" s="92" t="n">
        <f aca="false">F595</f>
        <v>3</v>
      </c>
      <c r="G643" s="130" t="s">
        <v>321</v>
      </c>
      <c r="H643" s="130" t="s">
        <v>322</v>
      </c>
      <c r="I643" s="130" t="s">
        <v>322</v>
      </c>
      <c r="J643" s="131" t="n">
        <v>41866</v>
      </c>
      <c r="K643" s="108" t="s">
        <v>644</v>
      </c>
      <c r="L643" s="131" t="n">
        <v>41869</v>
      </c>
      <c r="M643" s="108" t="s">
        <v>645</v>
      </c>
      <c r="N643" s="134" t="n">
        <v>70.4333333333333</v>
      </c>
      <c r="O643" s="134" t="n">
        <v>40</v>
      </c>
      <c r="P643" s="135" t="n">
        <v>0.0756666666666667</v>
      </c>
      <c r="Q643" s="134" t="n">
        <v>439.137498461539</v>
      </c>
      <c r="R643" s="134" t="n">
        <v>5169.62442461538</v>
      </c>
      <c r="S643" s="136" t="n">
        <f aca="false">R643-Q643</f>
        <v>4730.48692615385</v>
      </c>
      <c r="T643" s="137" t="n">
        <f aca="false">((S643/1000000)*(0.473-P643))*0.8/(0.08206*296)*1000000/(O643*N643)*12</f>
        <v>0.263676012843712</v>
      </c>
      <c r="U643" s="138" t="n">
        <f aca="false">IF(N643&lt;=48,T643* 48,T643* 72)</f>
        <v>18.9846729247473</v>
      </c>
      <c r="V643" s="139" t="n">
        <v>-24.0016280905495</v>
      </c>
      <c r="W643" s="150" t="n">
        <f aca="false">W595</f>
        <v>-21.3230515566104</v>
      </c>
      <c r="X643" s="141" t="s">
        <v>106</v>
      </c>
      <c r="Y643" s="142" t="n">
        <f aca="false">((V643/1000+1)*0.0112372)/((V643/1000+1)*0.0112372+1)</f>
        <v>0.0108485080135484</v>
      </c>
      <c r="Z643" s="142" t="n">
        <f aca="false">((W643/1000+1)*0.0112372)/((W643/1000+1)*0.0112372+1)</f>
        <v>0.0108779573057363</v>
      </c>
      <c r="AA643" s="142" t="str">
        <f aca="false">IF(ISNUMBER(X643),((X643/1000+1)*0.0112372)/((X643/1000+1)*0.0112372+1),"")</f>
        <v/>
      </c>
      <c r="AB643" s="143" t="str">
        <f aca="false">IF(ISNUMBER(AA643),(Y643-Z643)/(AA643-Z643),"")</f>
        <v/>
      </c>
      <c r="AC643" s="143" t="str">
        <f aca="false">IF(ISNUMBER(AB643),1-AB643,"")</f>
        <v/>
      </c>
      <c r="AD643" s="144" t="str">
        <f aca="false">IF(ISNUMBER(AB643),AB643*T643,"")</f>
        <v/>
      </c>
      <c r="AE643" s="144" t="n">
        <f aca="false">IF(ISNUMBER(AC643),AC643*T643,T643)</f>
        <v>0.263676012843712</v>
      </c>
      <c r="AF643" s="102"/>
      <c r="AG643" s="145" t="str">
        <f aca="false">IF(ISNUMBER(AD643),U643*AB643,"")</f>
        <v/>
      </c>
      <c r="AH643" s="146" t="n">
        <f aca="false">IF(ISNUMBER(AC643),AC643*U643,U643)</f>
        <v>18.9846729247473</v>
      </c>
      <c r="AI643" s="102"/>
      <c r="AJ643" s="103" t="s">
        <v>358</v>
      </c>
      <c r="AK643" s="136"/>
      <c r="AL643" s="102"/>
      <c r="AM643" s="102"/>
      <c r="AN643" s="147" t="s">
        <v>610</v>
      </c>
    </row>
    <row r="644" customFormat="false" ht="15" hidden="false" customHeight="false" outlineLevel="0" collapsed="false">
      <c r="A644" s="115" t="s">
        <v>318</v>
      </c>
      <c r="B644" s="0" t="s">
        <v>319</v>
      </c>
      <c r="C644" s="92" t="n">
        <f aca="false">C643</f>
        <v>5</v>
      </c>
      <c r="D644" s="90" t="n">
        <f aca="false">D643</f>
        <v>2</v>
      </c>
      <c r="E644" s="92" t="str">
        <f aca="false">E596</f>
        <v>MC</v>
      </c>
      <c r="F644" s="92" t="n">
        <f aca="false">F596</f>
        <v>4</v>
      </c>
      <c r="G644" s="130" t="s">
        <v>321</v>
      </c>
      <c r="H644" s="130" t="s">
        <v>322</v>
      </c>
      <c r="I644" s="130" t="s">
        <v>322</v>
      </c>
      <c r="J644" s="131" t="n">
        <v>41866</v>
      </c>
      <c r="K644" s="108" t="s">
        <v>644</v>
      </c>
      <c r="L644" s="131" t="n">
        <v>41869</v>
      </c>
      <c r="M644" s="108" t="s">
        <v>645</v>
      </c>
      <c r="N644" s="134" t="n">
        <v>70.4333333333333</v>
      </c>
      <c r="O644" s="134" t="n">
        <v>40</v>
      </c>
      <c r="P644" s="135" t="n">
        <v>0.0756666666666667</v>
      </c>
      <c r="Q644" s="134" t="n">
        <v>439.137498461539</v>
      </c>
      <c r="R644" s="134" t="n">
        <v>3843.99266461538</v>
      </c>
      <c r="S644" s="136" t="n">
        <f aca="false">R644-Q644</f>
        <v>3404.85516615385</v>
      </c>
      <c r="T644" s="137" t="n">
        <f aca="false">((S644/1000000)*(0.473-P644))*0.8/(0.08206*296)*1000000/(O644*N644)*12</f>
        <v>0.189785670806558</v>
      </c>
      <c r="U644" s="138" t="n">
        <f aca="false">IF(N644&lt;=48,T644* 48,T644* 72)</f>
        <v>13.6645682980722</v>
      </c>
      <c r="V644" s="139" t="n">
        <v>-15.6181271417426</v>
      </c>
      <c r="W644" s="150" t="n">
        <f aca="false">W596</f>
        <v>-21.3230515566104</v>
      </c>
      <c r="X644" s="141" t="s">
        <v>106</v>
      </c>
      <c r="Y644" s="142" t="n">
        <f aca="false">((V644/1000+1)*0.0112372)/((V644/1000+1)*0.0112372+1)</f>
        <v>0.0109406735767421</v>
      </c>
      <c r="Z644" s="142" t="n">
        <f aca="false">((W644/1000+1)*0.0112372)/((W644/1000+1)*0.0112372+1)</f>
        <v>0.0108779573057363</v>
      </c>
      <c r="AA644" s="142" t="str">
        <f aca="false">IF(ISNUMBER(X644),((X644/1000+1)*0.0112372)/((X644/1000+1)*0.0112372+1),"")</f>
        <v/>
      </c>
      <c r="AB644" s="143" t="str">
        <f aca="false">IF(ISNUMBER(AA644),(Y644-Z644)/(AA644-Z644),"")</f>
        <v/>
      </c>
      <c r="AC644" s="143" t="str">
        <f aca="false">IF(ISNUMBER(AB644),1-AB644,"")</f>
        <v/>
      </c>
      <c r="AD644" s="144" t="str">
        <f aca="false">IF(ISNUMBER(AB644),AB644*T644,"")</f>
        <v/>
      </c>
      <c r="AE644" s="144" t="n">
        <f aca="false">IF(ISNUMBER(AC644),AC644*T644,T644)</f>
        <v>0.189785670806558</v>
      </c>
      <c r="AF644" s="102"/>
      <c r="AG644" s="145" t="str">
        <f aca="false">IF(ISNUMBER(AD644),U644*AB644,"")</f>
        <v/>
      </c>
      <c r="AH644" s="146" t="n">
        <f aca="false">IF(ISNUMBER(AC644),AC644*U644,U644)</f>
        <v>13.6645682980722</v>
      </c>
      <c r="AI644" s="102"/>
      <c r="AJ644" s="103" t="s">
        <v>360</v>
      </c>
      <c r="AK644" s="136"/>
      <c r="AL644" s="102"/>
      <c r="AM644" s="102"/>
      <c r="AN644" s="147" t="s">
        <v>611</v>
      </c>
    </row>
    <row r="645" customFormat="false" ht="15" hidden="false" customHeight="false" outlineLevel="0" collapsed="false">
      <c r="A645" s="115" t="s">
        <v>318</v>
      </c>
      <c r="B645" s="0" t="s">
        <v>319</v>
      </c>
      <c r="C645" s="92" t="n">
        <f aca="false">C644</f>
        <v>5</v>
      </c>
      <c r="D645" s="90" t="n">
        <f aca="false">D644</f>
        <v>2</v>
      </c>
      <c r="E645" s="92" t="str">
        <f aca="false">E597</f>
        <v>MC</v>
      </c>
      <c r="F645" s="92" t="n">
        <f aca="false">F597</f>
        <v>1</v>
      </c>
      <c r="G645" s="130" t="s">
        <v>333</v>
      </c>
      <c r="H645" s="130" t="s">
        <v>334</v>
      </c>
      <c r="I645" s="148" t="s">
        <v>335</v>
      </c>
      <c r="J645" s="131" t="n">
        <v>41866</v>
      </c>
      <c r="K645" s="108" t="s">
        <v>644</v>
      </c>
      <c r="L645" s="131" t="n">
        <v>41869</v>
      </c>
      <c r="M645" s="108" t="s">
        <v>645</v>
      </c>
      <c r="N645" s="134" t="n">
        <v>70.4333333333333</v>
      </c>
      <c r="O645" s="134" t="n">
        <v>40</v>
      </c>
      <c r="P645" s="135" t="n">
        <v>0.0756666666666667</v>
      </c>
      <c r="Q645" s="134" t="n">
        <v>439.137498461539</v>
      </c>
      <c r="R645" s="134" t="n">
        <v>14378.0988246154</v>
      </c>
      <c r="S645" s="136" t="n">
        <f aca="false">R645-Q645</f>
        <v>13938.9613261538</v>
      </c>
      <c r="T645" s="137" t="n">
        <f aca="false">((S645/1000000)*(0.473-P645))*0.8/(0.08206*296)*1000000/(O645*N645)*12</f>
        <v>0.776953789966655</v>
      </c>
      <c r="U645" s="138" t="n">
        <f aca="false">IF(N645&lt;=48,T645* 48,T645* 72)</f>
        <v>55.9406728775992</v>
      </c>
      <c r="V645" s="139" t="n">
        <v>541.775838306987</v>
      </c>
      <c r="W645" s="150" t="n">
        <f aca="false">W597</f>
        <v>-21.3230515566104</v>
      </c>
      <c r="X645" s="141" t="n">
        <v>1159</v>
      </c>
      <c r="Y645" s="142" t="n">
        <f aca="false">((V645/1000+1)*0.0112372)/((V645/1000+1)*0.0112372+1)</f>
        <v>0.0170301912409696</v>
      </c>
      <c r="Z645" s="142" t="n">
        <f aca="false">((W645/1000+1)*0.0112372)/((W645/1000+1)*0.0112372+1)</f>
        <v>0.0108779573057363</v>
      </c>
      <c r="AA645" s="142" t="n">
        <f aca="false">IF(ISNUMBER(X645),((X645/1000+1)*0.0112372)/((X645/1000+1)*0.0112372+1),"")</f>
        <v>0.0236864549961338</v>
      </c>
      <c r="AB645" s="143" t="n">
        <f aca="false">IF(ISNUMBER(AA645),(Y645-Y641)/(AA645-Y641),"")</f>
        <v>0.482114834783248</v>
      </c>
      <c r="AC645" s="143" t="n">
        <f aca="false">IF(ISNUMBER(AB645),1-AB645,"")</f>
        <v>0.517885165216752</v>
      </c>
      <c r="AD645" s="144" t="n">
        <f aca="false">IF(ISNUMBER(AB645),AB645*T645,"")</f>
        <v>0.374580948083992</v>
      </c>
      <c r="AE645" s="144" t="n">
        <f aca="false">IF(ISNUMBER(AC645),AC645*T645,T645)</f>
        <v>0.402372841882663</v>
      </c>
      <c r="AF645" s="149" t="n">
        <f aca="false">IF(ISNUMBER(AD645),AE645-AE641,"")</f>
        <v>0.0386319933333168</v>
      </c>
      <c r="AG645" s="145" t="n">
        <f aca="false">IF(ISNUMBER(AD645),U645*AB645,"")</f>
        <v>26.9698282620474</v>
      </c>
      <c r="AH645" s="146" t="n">
        <f aca="false">IF(ISNUMBER(AC645),AC645*U645,U645)</f>
        <v>28.9708446155517</v>
      </c>
      <c r="AI645" s="145" t="n">
        <f aca="false">AH645-AH641</f>
        <v>2.78150351999881</v>
      </c>
      <c r="AJ645" s="103" t="s">
        <v>362</v>
      </c>
      <c r="AK645" s="136"/>
      <c r="AL645" s="102"/>
      <c r="AM645" s="102"/>
      <c r="AN645" s="147" t="s">
        <v>612</v>
      </c>
    </row>
    <row r="646" customFormat="false" ht="15" hidden="false" customHeight="false" outlineLevel="0" collapsed="false">
      <c r="A646" s="115" t="s">
        <v>318</v>
      </c>
      <c r="B646" s="0" t="s">
        <v>319</v>
      </c>
      <c r="C646" s="92" t="n">
        <f aca="false">C645</f>
        <v>5</v>
      </c>
      <c r="D646" s="90" t="n">
        <f aca="false">D645</f>
        <v>2</v>
      </c>
      <c r="E646" s="92" t="str">
        <f aca="false">E598</f>
        <v>MC</v>
      </c>
      <c r="F646" s="92" t="n">
        <f aca="false">F598</f>
        <v>2</v>
      </c>
      <c r="G646" s="130" t="s">
        <v>333</v>
      </c>
      <c r="H646" s="130" t="s">
        <v>334</v>
      </c>
      <c r="I646" s="148" t="s">
        <v>335</v>
      </c>
      <c r="J646" s="131" t="n">
        <v>41866</v>
      </c>
      <c r="K646" s="108" t="s">
        <v>644</v>
      </c>
      <c r="L646" s="131" t="n">
        <v>41869</v>
      </c>
      <c r="M646" s="108" t="s">
        <v>645</v>
      </c>
      <c r="N646" s="134" t="n">
        <v>70.4333333333333</v>
      </c>
      <c r="O646" s="134" t="n">
        <v>40</v>
      </c>
      <c r="P646" s="135" t="n">
        <v>0.0756666666666667</v>
      </c>
      <c r="Q646" s="134" t="n">
        <v>439.137498461539</v>
      </c>
      <c r="R646" s="134" t="n">
        <v>12397.2132246154</v>
      </c>
      <c r="S646" s="136" t="n">
        <f aca="false">R646-Q646</f>
        <v>11958.0757261538</v>
      </c>
      <c r="T646" s="137" t="n">
        <f aca="false">((S646/1000000)*(0.473-P646))*0.8/(0.08206*296)*1000000/(O646*N646)*12</f>
        <v>0.666539782896945</v>
      </c>
      <c r="U646" s="138" t="n">
        <f aca="false">IF(N646&lt;=48,T646* 48,T646* 72)</f>
        <v>47.99086436858</v>
      </c>
      <c r="V646" s="139" t="n">
        <v>669.296153601087</v>
      </c>
      <c r="W646" s="150" t="n">
        <f aca="false">W598</f>
        <v>-21.3230515566104</v>
      </c>
      <c r="X646" s="141" t="n">
        <v>1159</v>
      </c>
      <c r="Y646" s="142" t="n">
        <f aca="false">((V646/1000+1)*0.0112372)/((V646/1000+1)*0.0112372+1)</f>
        <v>0.0184128230485819</v>
      </c>
      <c r="Z646" s="142" t="n">
        <f aca="false">((W646/1000+1)*0.0112372)/((W646/1000+1)*0.0112372+1)</f>
        <v>0.0108779573057363</v>
      </c>
      <c r="AA646" s="142" t="n">
        <f aca="false">IF(ISNUMBER(X646),((X646/1000+1)*0.0112372)/((X646/1000+1)*0.0112372+1),"")</f>
        <v>0.0236864549961338</v>
      </c>
      <c r="AB646" s="143" t="n">
        <f aca="false">IF(ISNUMBER(AA646),(Y646-Y642)/(AA646-Y642),"")</f>
        <v>0.588521072596148</v>
      </c>
      <c r="AC646" s="143" t="n">
        <f aca="false">IF(ISNUMBER(AB646),1-AB646,"")</f>
        <v>0.411478927403852</v>
      </c>
      <c r="AD646" s="144" t="n">
        <f aca="false">IF(ISNUMBER(AB646),AB646*T646,"")</f>
        <v>0.392272707958514</v>
      </c>
      <c r="AE646" s="144" t="n">
        <f aca="false">IF(ISNUMBER(AC646),AC646*T646,T646)</f>
        <v>0.274267074938431</v>
      </c>
      <c r="AF646" s="149" t="n">
        <f aca="false">IF(ISNUMBER(AD646),AE646-AE642,"")</f>
        <v>0.0643519231409518</v>
      </c>
      <c r="AG646" s="145" t="n">
        <f aca="false">IF(ISNUMBER(AD646),U646*AB646,"")</f>
        <v>28.243634973013</v>
      </c>
      <c r="AH646" s="146" t="n">
        <f aca="false">IF(ISNUMBER(AC646),AC646*U646,U646)</f>
        <v>19.747229395567</v>
      </c>
      <c r="AI646" s="145" t="n">
        <f aca="false">AH646-AH642</f>
        <v>4.63333846614853</v>
      </c>
      <c r="AJ646" s="103" t="s">
        <v>364</v>
      </c>
      <c r="AK646" s="136"/>
      <c r="AL646" s="102"/>
      <c r="AM646" s="102"/>
      <c r="AN646" s="147" t="s">
        <v>613</v>
      </c>
    </row>
    <row r="647" customFormat="false" ht="15" hidden="false" customHeight="false" outlineLevel="0" collapsed="false">
      <c r="A647" s="115" t="s">
        <v>318</v>
      </c>
      <c r="B647" s="0" t="s">
        <v>319</v>
      </c>
      <c r="C647" s="92" t="n">
        <f aca="false">C646</f>
        <v>5</v>
      </c>
      <c r="D647" s="90" t="n">
        <f aca="false">D646</f>
        <v>2</v>
      </c>
      <c r="E647" s="92" t="str">
        <f aca="false">E599</f>
        <v>MC</v>
      </c>
      <c r="F647" s="92" t="n">
        <f aca="false">F599</f>
        <v>3</v>
      </c>
      <c r="G647" s="130" t="s">
        <v>333</v>
      </c>
      <c r="H647" s="130" t="s">
        <v>334</v>
      </c>
      <c r="I647" s="148" t="s">
        <v>335</v>
      </c>
      <c r="J647" s="131" t="n">
        <v>41866</v>
      </c>
      <c r="K647" s="108" t="s">
        <v>644</v>
      </c>
      <c r="L647" s="131" t="n">
        <v>41869</v>
      </c>
      <c r="M647" s="108" t="s">
        <v>645</v>
      </c>
      <c r="N647" s="134" t="n">
        <v>70.4333333333333</v>
      </c>
      <c r="O647" s="134" t="n">
        <v>40</v>
      </c>
      <c r="P647" s="135" t="n">
        <v>0.0756666666666667</v>
      </c>
      <c r="Q647" s="134" t="n">
        <v>439.137498461539</v>
      </c>
      <c r="R647" s="134" t="n">
        <v>11933.6540246154</v>
      </c>
      <c r="S647" s="136" t="n">
        <f aca="false">R647-Q647</f>
        <v>11494.5165261538</v>
      </c>
      <c r="T647" s="137" t="n">
        <f aca="false">((S647/1000000)*(0.473-P647))*0.8/(0.08206*296)*1000000/(O647*N647)*12</f>
        <v>0.640701123266106</v>
      </c>
      <c r="U647" s="138" t="n">
        <f aca="false">IF(N647&lt;=48,T647* 48,T647* 72)</f>
        <v>46.1304808751597</v>
      </c>
      <c r="V647" s="139" t="n">
        <v>642.904618840494</v>
      </c>
      <c r="W647" s="150" t="n">
        <f aca="false">W599</f>
        <v>-21.3230515566104</v>
      </c>
      <c r="X647" s="141" t="n">
        <v>1159</v>
      </c>
      <c r="Y647" s="142" t="n">
        <f aca="false">((V647/1000+1)*0.0112372)/((V647/1000+1)*0.0112372+1)</f>
        <v>0.0181269936114187</v>
      </c>
      <c r="Z647" s="142" t="n">
        <f aca="false">((W647/1000+1)*0.0112372)/((W647/1000+1)*0.0112372+1)</f>
        <v>0.0108779573057363</v>
      </c>
      <c r="AA647" s="142" t="n">
        <f aca="false">IF(ISNUMBER(X647),((X647/1000+1)*0.0112372)/((X647/1000+1)*0.0112372+1),"")</f>
        <v>0.0236864549961338</v>
      </c>
      <c r="AB647" s="143" t="n">
        <f aca="false">IF(ISNUMBER(AA647),(Y647-Y643)/(AA647-Y643),"")</f>
        <v>0.566950900151211</v>
      </c>
      <c r="AC647" s="143" t="n">
        <f aca="false">IF(ISNUMBER(AB647),1-AB647,"")</f>
        <v>0.433049099848789</v>
      </c>
      <c r="AD647" s="144" t="n">
        <f aca="false">IF(ISNUMBER(AB647),AB647*T647,"")</f>
        <v>0.363246078563611</v>
      </c>
      <c r="AE647" s="144" t="n">
        <f aca="false">IF(ISNUMBER(AC647),AC647*T647,T647)</f>
        <v>0.277455044702495</v>
      </c>
      <c r="AF647" s="149" t="n">
        <f aca="false">IF(ISNUMBER(AD647),AE647-AE643,"")</f>
        <v>0.0137790318587838</v>
      </c>
      <c r="AG647" s="145" t="n">
        <f aca="false">IF(ISNUMBER(AD647),U647*AB647,"")</f>
        <v>26.15371765658</v>
      </c>
      <c r="AH647" s="146" t="n">
        <f aca="false">IF(ISNUMBER(AC647),AC647*U647,U647)</f>
        <v>19.9767632185797</v>
      </c>
      <c r="AI647" s="145" t="n">
        <f aca="false">AH647-AH643</f>
        <v>0.992090293832434</v>
      </c>
      <c r="AJ647" s="103" t="s">
        <v>366</v>
      </c>
      <c r="AK647" s="136"/>
      <c r="AL647" s="102"/>
      <c r="AM647" s="102"/>
      <c r="AN647" s="147" t="s">
        <v>614</v>
      </c>
    </row>
    <row r="648" customFormat="false" ht="15" hidden="false" customHeight="false" outlineLevel="0" collapsed="false">
      <c r="A648" s="115" t="s">
        <v>318</v>
      </c>
      <c r="B648" s="0" t="s">
        <v>319</v>
      </c>
      <c r="C648" s="92" t="n">
        <f aca="false">C647</f>
        <v>5</v>
      </c>
      <c r="D648" s="90" t="n">
        <f aca="false">D647</f>
        <v>2</v>
      </c>
      <c r="E648" s="92" t="str">
        <f aca="false">E600</f>
        <v>MC</v>
      </c>
      <c r="F648" s="92" t="n">
        <f aca="false">F600</f>
        <v>4</v>
      </c>
      <c r="G648" s="130" t="s">
        <v>333</v>
      </c>
      <c r="H648" s="130" t="s">
        <v>334</v>
      </c>
      <c r="I648" s="148" t="s">
        <v>335</v>
      </c>
      <c r="J648" s="131" t="n">
        <v>41866</v>
      </c>
      <c r="K648" s="108" t="s">
        <v>644</v>
      </c>
      <c r="L648" s="131" t="n">
        <v>41869</v>
      </c>
      <c r="M648" s="108" t="s">
        <v>645</v>
      </c>
      <c r="N648" s="134" t="n">
        <v>70.4333333333333</v>
      </c>
      <c r="O648" s="134" t="n">
        <v>40</v>
      </c>
      <c r="P648" s="135" t="n">
        <v>0.0756666666666667</v>
      </c>
      <c r="Q648" s="134" t="n">
        <v>439.137498461539</v>
      </c>
      <c r="R648" s="134" t="n">
        <v>10131.0604246154</v>
      </c>
      <c r="S648" s="136" t="n">
        <f aca="false">R648-Q648</f>
        <v>9691.92292615384</v>
      </c>
      <c r="T648" s="137" t="n">
        <f aca="false">((S648/1000000)*(0.473-P648))*0.8/(0.08206*296)*1000000/(O648*N648)*12</f>
        <v>0.540225062208257</v>
      </c>
      <c r="U648" s="138" t="n">
        <f aca="false">IF(N648&lt;=48,T648* 48,T648* 72)</f>
        <v>38.8962044789945</v>
      </c>
      <c r="V648" s="139" t="n">
        <v>736.430554740885</v>
      </c>
      <c r="W648" s="150" t="n">
        <f aca="false">W600</f>
        <v>-21.3230515566104</v>
      </c>
      <c r="X648" s="141" t="n">
        <v>1159</v>
      </c>
      <c r="Y648" s="142" t="n">
        <f aca="false">((V648/1000+1)*0.0112372)/((V648/1000+1)*0.0112372+1)</f>
        <v>0.0191391622782727</v>
      </c>
      <c r="Z648" s="142" t="n">
        <f aca="false">((W648/1000+1)*0.0112372)/((W648/1000+1)*0.0112372+1)</f>
        <v>0.0108779573057363</v>
      </c>
      <c r="AA648" s="142" t="n">
        <f aca="false">IF(ISNUMBER(X648),((X648/1000+1)*0.0112372)/((X648/1000+1)*0.0112372+1),"")</f>
        <v>0.0236864549961338</v>
      </c>
      <c r="AB648" s="143" t="n">
        <f aca="false">IF(ISNUMBER(AA648),(Y648-Y644)/(AA648-Y644),"")</f>
        <v>0.643231547110742</v>
      </c>
      <c r="AC648" s="143" t="n">
        <f aca="false">IF(ISNUMBER(AB648),1-AB648,"")</f>
        <v>0.356768452889258</v>
      </c>
      <c r="AD648" s="144" t="n">
        <f aca="false">IF(ISNUMBER(AB648),AB648*T648,"")</f>
        <v>0.347489802552214</v>
      </c>
      <c r="AE648" s="144" t="n">
        <f aca="false">IF(ISNUMBER(AC648),AC648*T648,T648)</f>
        <v>0.192735259656043</v>
      </c>
      <c r="AF648" s="149" t="n">
        <f aca="false">IF(ISNUMBER(AD648),AE648-AE644,"")</f>
        <v>0.00294958884948507</v>
      </c>
      <c r="AG648" s="145" t="n">
        <f aca="false">IF(ISNUMBER(AD648),U648*AB648,"")</f>
        <v>25.0192657837594</v>
      </c>
      <c r="AH648" s="146" t="n">
        <f aca="false">IF(ISNUMBER(AC648),AC648*U648,U648)</f>
        <v>13.8769386952351</v>
      </c>
      <c r="AI648" s="145" t="n">
        <f aca="false">AH648-AH644</f>
        <v>0.212370397162925</v>
      </c>
      <c r="AJ648" s="103" t="s">
        <v>368</v>
      </c>
      <c r="AK648" s="136"/>
      <c r="AL648" s="102"/>
      <c r="AM648" s="102"/>
      <c r="AN648" s="147" t="s">
        <v>615</v>
      </c>
    </row>
    <row r="649" customFormat="false" ht="15" hidden="false" customHeight="false" outlineLevel="0" collapsed="false">
      <c r="A649" s="115" t="s">
        <v>318</v>
      </c>
      <c r="B649" s="0" t="s">
        <v>319</v>
      </c>
      <c r="C649" s="92" t="n">
        <f aca="false">C648</f>
        <v>5</v>
      </c>
      <c r="D649" s="90" t="n">
        <f aca="false">D648</f>
        <v>2</v>
      </c>
      <c r="E649" s="92" t="str">
        <f aca="false">E601</f>
        <v>MC</v>
      </c>
      <c r="F649" s="92" t="n">
        <f aca="false">F601</f>
        <v>1</v>
      </c>
      <c r="G649" s="130" t="s">
        <v>344</v>
      </c>
      <c r="H649" s="130" t="s">
        <v>334</v>
      </c>
      <c r="I649" s="130" t="n">
        <v>10</v>
      </c>
      <c r="J649" s="131" t="n">
        <v>41866</v>
      </c>
      <c r="K649" s="108" t="s">
        <v>644</v>
      </c>
      <c r="L649" s="131" t="n">
        <v>41869</v>
      </c>
      <c r="M649" s="108" t="s">
        <v>645</v>
      </c>
      <c r="N649" s="134" t="n">
        <v>70.4333333333333</v>
      </c>
      <c r="O649" s="134" t="n">
        <v>40</v>
      </c>
      <c r="P649" s="135" t="n">
        <v>0.0756666666666667</v>
      </c>
      <c r="Q649" s="134" t="n">
        <v>439.137498461539</v>
      </c>
      <c r="R649" s="134" t="n">
        <v>13391.9596246154</v>
      </c>
      <c r="S649" s="136" t="n">
        <f aca="false">R649-Q649</f>
        <v>12952.8221261538</v>
      </c>
      <c r="T649" s="137" t="n">
        <f aca="false">((S649/1000000)*(0.473-P649))*0.8/(0.08206*296)*1000000/(O649*N649)*12</f>
        <v>0.721986667887258</v>
      </c>
      <c r="U649" s="138" t="n">
        <f aca="false">IF(N649&lt;=48,T649* 48,T649* 72)</f>
        <v>51.9830400878826</v>
      </c>
      <c r="V649" s="139" t="n">
        <v>568.567410040829</v>
      </c>
      <c r="W649" s="150" t="n">
        <f aca="false">W601</f>
        <v>-21.3230515566104</v>
      </c>
      <c r="X649" s="141" t="n">
        <v>1159</v>
      </c>
      <c r="Y649" s="142" t="n">
        <f aca="false">((V649/1000+1)*0.0112372)/((V649/1000+1)*0.0112372+1)</f>
        <v>0.0173210004511275</v>
      </c>
      <c r="Z649" s="142" t="n">
        <f aca="false">((W649/1000+1)*0.0112372)/((W649/1000+1)*0.0112372+1)</f>
        <v>0.0108779573057363</v>
      </c>
      <c r="AA649" s="142" t="n">
        <f aca="false">IF(ISNUMBER(X649),((X649/1000+1)*0.0112372)/((X649/1000+1)*0.0112372+1),"")</f>
        <v>0.0236864549961338</v>
      </c>
      <c r="AB649" s="143" t="n">
        <f aca="false">IF(ISNUMBER(AA649),(Y649-Y641)/(AA649-Y641),"")</f>
        <v>0.504741007872063</v>
      </c>
      <c r="AC649" s="143" t="n">
        <f aca="false">IF(ISNUMBER(AB649),1-AB649,"")</f>
        <v>0.495258992127937</v>
      </c>
      <c r="AD649" s="144" t="n">
        <f aca="false">IF(ISNUMBER(AB649),AB649*T649,"")</f>
        <v>0.364416278419607</v>
      </c>
      <c r="AE649" s="144" t="n">
        <f aca="false">IF(ISNUMBER(AC649),AC649*T649,T649)</f>
        <v>0.357570389467651</v>
      </c>
      <c r="AF649" s="149" t="n">
        <f aca="false">IF(ISNUMBER(AD649),AE649-AE641,"")</f>
        <v>-0.00617045908169533</v>
      </c>
      <c r="AG649" s="145" t="n">
        <f aca="false">IF(ISNUMBER(AD649),U649*AB649,"")</f>
        <v>26.2379720462117</v>
      </c>
      <c r="AH649" s="146" t="n">
        <f aca="false">IF(ISNUMBER(AC649),AC649*U649,U649)</f>
        <v>25.7450680416709</v>
      </c>
      <c r="AI649" s="145" t="n">
        <f aca="false">AH649-AH641</f>
        <v>-0.444273053882064</v>
      </c>
      <c r="AJ649" s="103" t="s">
        <v>370</v>
      </c>
      <c r="AK649" s="136"/>
      <c r="AL649" s="102"/>
      <c r="AM649" s="102"/>
      <c r="AN649" s="147" t="s">
        <v>616</v>
      </c>
    </row>
    <row r="650" customFormat="false" ht="15" hidden="false" customHeight="false" outlineLevel="0" collapsed="false">
      <c r="A650" s="115" t="s">
        <v>318</v>
      </c>
      <c r="B650" s="0" t="s">
        <v>319</v>
      </c>
      <c r="C650" s="92" t="n">
        <f aca="false">C649</f>
        <v>5</v>
      </c>
      <c r="D650" s="90" t="n">
        <f aca="false">D649</f>
        <v>2</v>
      </c>
      <c r="E650" s="92" t="str">
        <f aca="false">E602</f>
        <v>MC</v>
      </c>
      <c r="F650" s="92" t="n">
        <f aca="false">F602</f>
        <v>2</v>
      </c>
      <c r="G650" s="130" t="s">
        <v>344</v>
      </c>
      <c r="H650" s="130" t="s">
        <v>334</v>
      </c>
      <c r="I650" s="130" t="n">
        <v>10</v>
      </c>
      <c r="J650" s="131" t="n">
        <v>41866</v>
      </c>
      <c r="K650" s="108" t="s">
        <v>644</v>
      </c>
      <c r="L650" s="131" t="n">
        <v>41869</v>
      </c>
      <c r="M650" s="108" t="s">
        <v>645</v>
      </c>
      <c r="N650" s="134" t="n">
        <v>70.4333333333333</v>
      </c>
      <c r="O650" s="134" t="n">
        <v>40</v>
      </c>
      <c r="P650" s="135" t="n">
        <v>0.0756666666666667</v>
      </c>
      <c r="Q650" s="134" t="n">
        <v>439.137498461539</v>
      </c>
      <c r="R650" s="134" t="n">
        <v>11739.3772246154</v>
      </c>
      <c r="S650" s="136" t="n">
        <f aca="false">R650-Q650</f>
        <v>11300.2397261538</v>
      </c>
      <c r="T650" s="137" t="n">
        <f aca="false">((S650/1000000)*(0.473-P650))*0.8/(0.08206*296)*1000000/(O650*N650)*12</f>
        <v>0.629872188991113</v>
      </c>
      <c r="U650" s="138" t="n">
        <f aca="false">IF(N650&lt;=48,T650* 48,T650* 72)</f>
        <v>45.3507976073601</v>
      </c>
      <c r="V650" s="139" t="n">
        <v>706.5036029867</v>
      </c>
      <c r="W650" s="150" t="n">
        <f aca="false">W602</f>
        <v>-21.3230515566104</v>
      </c>
      <c r="X650" s="141" t="n">
        <v>1159</v>
      </c>
      <c r="Y650" s="142" t="n">
        <f aca="false">((V650/1000+1)*0.0112372)/((V650/1000+1)*0.0112372+1)</f>
        <v>0.0188155100036488</v>
      </c>
      <c r="Z650" s="142" t="n">
        <f aca="false">((W650/1000+1)*0.0112372)/((W650/1000+1)*0.0112372+1)</f>
        <v>0.0108779573057363</v>
      </c>
      <c r="AA650" s="142" t="n">
        <f aca="false">IF(ISNUMBER(X650),((X650/1000+1)*0.0112372)/((X650/1000+1)*0.0112372+1),"")</f>
        <v>0.0236864549961338</v>
      </c>
      <c r="AB650" s="143" t="n">
        <f aca="false">IF(ISNUMBER(AA650),(Y650-Y642)/(AA650-Y642),"")</f>
        <v>0.619941012022785</v>
      </c>
      <c r="AC650" s="143" t="n">
        <f aca="false">IF(ISNUMBER(AB650),1-AB650,"")</f>
        <v>0.380058987977215</v>
      </c>
      <c r="AD650" s="144" t="n">
        <f aca="false">IF(ISNUMBER(AB650),AB650*T650,"")</f>
        <v>0.390483602288158</v>
      </c>
      <c r="AE650" s="144" t="n">
        <f aca="false">IF(ISNUMBER(AC650),AC650*T650,T650)</f>
        <v>0.239388586702955</v>
      </c>
      <c r="AF650" s="149" t="n">
        <f aca="false">IF(ISNUMBER(AD650),AE650-AE642,"")</f>
        <v>0.029473434905476</v>
      </c>
      <c r="AG650" s="145" t="n">
        <f aca="false">IF(ISNUMBER(AD650),U650*AB650,"")</f>
        <v>28.1148193647473</v>
      </c>
      <c r="AH650" s="146" t="n">
        <f aca="false">IF(ISNUMBER(AC650),AC650*U650,U650)</f>
        <v>17.2359782426128</v>
      </c>
      <c r="AI650" s="145" t="n">
        <f aca="false">AH650-AH642</f>
        <v>2.12208731319428</v>
      </c>
      <c r="AJ650" s="103" t="s">
        <v>372</v>
      </c>
      <c r="AK650" s="136"/>
      <c r="AL650" s="102"/>
      <c r="AM650" s="102"/>
      <c r="AN650" s="147" t="s">
        <v>617</v>
      </c>
    </row>
    <row r="651" customFormat="false" ht="15" hidden="false" customHeight="false" outlineLevel="0" collapsed="false">
      <c r="A651" s="115" t="s">
        <v>318</v>
      </c>
      <c r="B651" s="0" t="s">
        <v>319</v>
      </c>
      <c r="C651" s="92" t="n">
        <f aca="false">C650</f>
        <v>5</v>
      </c>
      <c r="D651" s="90" t="n">
        <f aca="false">D650</f>
        <v>2</v>
      </c>
      <c r="E651" s="92" t="str">
        <f aca="false">E603</f>
        <v>MC</v>
      </c>
      <c r="F651" s="92" t="n">
        <f aca="false">F603</f>
        <v>3</v>
      </c>
      <c r="G651" s="130" t="s">
        <v>344</v>
      </c>
      <c r="H651" s="130" t="s">
        <v>334</v>
      </c>
      <c r="I651" s="130" t="n">
        <v>10</v>
      </c>
      <c r="J651" s="131" t="n">
        <v>41866</v>
      </c>
      <c r="K651" s="108" t="s">
        <v>644</v>
      </c>
      <c r="L651" s="131" t="n">
        <v>41869</v>
      </c>
      <c r="M651" s="108" t="s">
        <v>645</v>
      </c>
      <c r="N651" s="134" t="n">
        <v>70.4333333333333</v>
      </c>
      <c r="O651" s="134" t="n">
        <v>40</v>
      </c>
      <c r="P651" s="135" t="n">
        <v>0.0756666666666667</v>
      </c>
      <c r="Q651" s="134" t="n">
        <v>439.137498461539</v>
      </c>
      <c r="R651" s="134" t="n">
        <v>10970.8772246154</v>
      </c>
      <c r="S651" s="136" t="n">
        <f aca="false">R651-Q651</f>
        <v>10531.7397261538</v>
      </c>
      <c r="T651" s="137" t="n">
        <f aca="false">((S651/1000000)*(0.473-P651))*0.8/(0.08206*296)*1000000/(O651*N651)*12</f>
        <v>0.587036214802057</v>
      </c>
      <c r="U651" s="138" t="n">
        <f aca="false">IF(N651&lt;=48,T651* 48,T651* 72)</f>
        <v>42.2666074657481</v>
      </c>
      <c r="V651" s="139" t="n">
        <v>720.922704434883</v>
      </c>
      <c r="W651" s="150" t="n">
        <f aca="false">W603</f>
        <v>-21.3230515566104</v>
      </c>
      <c r="X651" s="141" t="n">
        <v>1159</v>
      </c>
      <c r="Y651" s="142" t="n">
        <f aca="false">((V651/1000+1)*0.0112372)/((V651/1000+1)*0.0112372+1)</f>
        <v>0.018971475530847</v>
      </c>
      <c r="Z651" s="142" t="n">
        <f aca="false">((W651/1000+1)*0.0112372)/((W651/1000+1)*0.0112372+1)</f>
        <v>0.0108779573057363</v>
      </c>
      <c r="AA651" s="142" t="n">
        <f aca="false">IF(ISNUMBER(X651),((X651/1000+1)*0.0112372)/((X651/1000+1)*0.0112372+1),"")</f>
        <v>0.0236864549961338</v>
      </c>
      <c r="AB651" s="143" t="n">
        <f aca="false">IF(ISNUMBER(AA651),(Y651-Y643)/(AA651-Y643),"")</f>
        <v>0.632731037783332</v>
      </c>
      <c r="AC651" s="143" t="n">
        <f aca="false">IF(ISNUMBER(AB651),1-AB651,"")</f>
        <v>0.367268962216668</v>
      </c>
      <c r="AD651" s="144" t="n">
        <f aca="false">IF(ISNUMBER(AB651),AB651*T651,"")</f>
        <v>0.371436033408105</v>
      </c>
      <c r="AE651" s="144" t="n">
        <f aca="false">IF(ISNUMBER(AC651),AC651*T651,T651)</f>
        <v>0.215600181393952</v>
      </c>
      <c r="AF651" s="149" t="n">
        <f aca="false">IF(ISNUMBER(AD651),AE651-AE643,"")</f>
        <v>-0.0480758314497595</v>
      </c>
      <c r="AG651" s="145" t="n">
        <f aca="false">IF(ISNUMBER(AD651),U651*AB651,"")</f>
        <v>26.7433944053835</v>
      </c>
      <c r="AH651" s="146" t="n">
        <f aca="false">IF(ISNUMBER(AC651),AC651*U651,U651)</f>
        <v>15.5232130603646</v>
      </c>
      <c r="AI651" s="145" t="n">
        <f aca="false">AH651-AH643</f>
        <v>-3.46145986438268</v>
      </c>
      <c r="AJ651" s="103" t="s">
        <v>374</v>
      </c>
      <c r="AK651" s="136"/>
      <c r="AL651" s="102"/>
      <c r="AM651" s="102"/>
      <c r="AN651" s="147" t="s">
        <v>618</v>
      </c>
    </row>
    <row r="652" customFormat="false" ht="15" hidden="false" customHeight="false" outlineLevel="0" collapsed="false">
      <c r="A652" s="115" t="s">
        <v>318</v>
      </c>
      <c r="B652" s="0" t="s">
        <v>319</v>
      </c>
      <c r="C652" s="92" t="n">
        <f aca="false">C651</f>
        <v>5</v>
      </c>
      <c r="D652" s="90" t="n">
        <f aca="false">D651</f>
        <v>2</v>
      </c>
      <c r="E652" s="92" t="str">
        <f aca="false">E604</f>
        <v>MC</v>
      </c>
      <c r="F652" s="92" t="n">
        <f aca="false">F604</f>
        <v>4</v>
      </c>
      <c r="G652" s="130" t="s">
        <v>344</v>
      </c>
      <c r="H652" s="130" t="s">
        <v>334</v>
      </c>
      <c r="I652" s="130" t="n">
        <v>10</v>
      </c>
      <c r="J652" s="131" t="n">
        <v>41866</v>
      </c>
      <c r="K652" s="108" t="s">
        <v>644</v>
      </c>
      <c r="L652" s="131" t="n">
        <v>41869</v>
      </c>
      <c r="M652" s="108" t="s">
        <v>645</v>
      </c>
      <c r="N652" s="134" t="n">
        <v>70.4333333333333</v>
      </c>
      <c r="O652" s="134" t="n">
        <v>40</v>
      </c>
      <c r="P652" s="135" t="n">
        <v>0.0756666666666667</v>
      </c>
      <c r="Q652" s="134" t="n">
        <v>439.137498461539</v>
      </c>
      <c r="R652" s="134" t="n">
        <v>10914.3156246154</v>
      </c>
      <c r="S652" s="136" t="n">
        <f aca="false">R652-Q652</f>
        <v>10475.1781261538</v>
      </c>
      <c r="T652" s="137" t="n">
        <f aca="false">((S652/1000000)*(0.473-P652))*0.8/(0.08206*296)*1000000/(O652*N652)*12</f>
        <v>0.583883487101742</v>
      </c>
      <c r="U652" s="138" t="n">
        <f aca="false">IF(N652&lt;=48,T652* 48,T652* 72)</f>
        <v>42.0396110713255</v>
      </c>
      <c r="V652" s="139" t="n">
        <v>757.016650220547</v>
      </c>
      <c r="W652" s="150" t="n">
        <f aca="false">W604</f>
        <v>-21.3230515566104</v>
      </c>
      <c r="X652" s="141" t="n">
        <v>1159</v>
      </c>
      <c r="Y652" s="142" t="n">
        <f aca="false">((V652/1000+1)*0.0112372)/((V652/1000+1)*0.0112372+1)</f>
        <v>0.0193616716728023</v>
      </c>
      <c r="Z652" s="142" t="n">
        <f aca="false">((W652/1000+1)*0.0112372)/((W652/1000+1)*0.0112372+1)</f>
        <v>0.0108779573057363</v>
      </c>
      <c r="AA652" s="142" t="n">
        <f aca="false">IF(ISNUMBER(X652),((X652/1000+1)*0.0112372)/((X652/1000+1)*0.0112372+1),"")</f>
        <v>0.0236864549961338</v>
      </c>
      <c r="AB652" s="143" t="n">
        <f aca="false">IF(ISNUMBER(AA652),(Y652-Y644)/(AA652-Y644),"")</f>
        <v>0.660689040473294</v>
      </c>
      <c r="AC652" s="143" t="n">
        <f aca="false">IF(ISNUMBER(AB652),1-AB652,"")</f>
        <v>0.339310959526706</v>
      </c>
      <c r="AD652" s="144" t="n">
        <f aca="false">IF(ISNUMBER(AB652),AB652*T652,"")</f>
        <v>0.385765420841451</v>
      </c>
      <c r="AE652" s="144" t="n">
        <f aca="false">IF(ISNUMBER(AC652),AC652*T652,T652)</f>
        <v>0.198118066260291</v>
      </c>
      <c r="AF652" s="149" t="n">
        <f aca="false">IF(ISNUMBER(AD652),AE652-AE644,"")</f>
        <v>0.00833239545373307</v>
      </c>
      <c r="AG652" s="145" t="n">
        <f aca="false">IF(ISNUMBER(AD652),U652*AB652,"")</f>
        <v>27.7751103005845</v>
      </c>
      <c r="AH652" s="146" t="n">
        <f aca="false">IF(ISNUMBER(AC652),AC652*U652,U652)</f>
        <v>14.264500770741</v>
      </c>
      <c r="AI652" s="145" t="n">
        <f aca="false">AH652-AH644</f>
        <v>0.599932472668781</v>
      </c>
      <c r="AJ652" s="103" t="s">
        <v>376</v>
      </c>
      <c r="AK652" s="136"/>
      <c r="AL652" s="102"/>
      <c r="AM652" s="102"/>
      <c r="AN652" s="147" t="s">
        <v>619</v>
      </c>
    </row>
    <row r="653" customFormat="false" ht="15" hidden="false" customHeight="false" outlineLevel="0" collapsed="false">
      <c r="A653" s="115" t="s">
        <v>318</v>
      </c>
      <c r="B653" s="0" t="s">
        <v>319</v>
      </c>
      <c r="C653" s="92" t="n">
        <f aca="false">C652</f>
        <v>5</v>
      </c>
      <c r="D653" s="90" t="n">
        <f aca="false">D652</f>
        <v>2</v>
      </c>
      <c r="E653" s="92" t="str">
        <f aca="false">E605</f>
        <v>PJ</v>
      </c>
      <c r="F653" s="92" t="n">
        <f aca="false">F605</f>
        <v>1</v>
      </c>
      <c r="G653" s="130" t="s">
        <v>321</v>
      </c>
      <c r="H653" s="130" t="s">
        <v>322</v>
      </c>
      <c r="I653" s="130" t="s">
        <v>322</v>
      </c>
      <c r="J653" s="131" t="n">
        <v>41866</v>
      </c>
      <c r="K653" s="108" t="s">
        <v>644</v>
      </c>
      <c r="L653" s="131" t="n">
        <v>41869</v>
      </c>
      <c r="M653" s="108" t="s">
        <v>645</v>
      </c>
      <c r="N653" s="134" t="n">
        <v>70.4333333333333</v>
      </c>
      <c r="O653" s="134" t="n">
        <v>40</v>
      </c>
      <c r="P653" s="135" t="n">
        <v>0.04875</v>
      </c>
      <c r="Q653" s="134" t="n">
        <v>439.137498461539</v>
      </c>
      <c r="R653" s="134" t="n">
        <v>3983.07789384615</v>
      </c>
      <c r="S653" s="136" t="n">
        <f aca="false">R653-Q653</f>
        <v>3543.94039538461</v>
      </c>
      <c r="T653" s="137" t="n">
        <f aca="false">((S653/1000000)*(0.473-P653))*0.8/(0.08206*296)*1000000/(O653*N653)*12</f>
        <v>0.21092013259016</v>
      </c>
      <c r="U653" s="138" t="n">
        <f aca="false">IF(N653&lt;=48,T653* 48,T653* 72)</f>
        <v>15.1862495464915</v>
      </c>
      <c r="V653" s="139" t="n">
        <v>-12.4487096113214</v>
      </c>
      <c r="W653" s="150" t="n">
        <f aca="false">W605</f>
        <v>-18.8575504316435</v>
      </c>
      <c r="X653" s="141" t="s">
        <v>106</v>
      </c>
      <c r="Y653" s="142" t="n">
        <f aca="false">((V653/1000+1)*0.0112372)/((V653/1000+1)*0.0112372+1)</f>
        <v>0.0109755126788193</v>
      </c>
      <c r="Z653" s="142" t="n">
        <f aca="false">((W653/1000+1)*0.0112372)/((W653/1000+1)*0.0112372+1)</f>
        <v>0.0109050624157837</v>
      </c>
      <c r="AA653" s="142" t="str">
        <f aca="false">IF(ISNUMBER(X653),((X653/1000+1)*0.0112372)/((X653/1000+1)*0.0112372+1),"")</f>
        <v/>
      </c>
      <c r="AB653" s="143" t="str">
        <f aca="false">IF(ISNUMBER(AA653),(Y653-Z653)/(AA653-Z653),"")</f>
        <v/>
      </c>
      <c r="AC653" s="143" t="str">
        <f aca="false">IF(ISNUMBER(AB653),1-AB653,"")</f>
        <v/>
      </c>
      <c r="AD653" s="144" t="str">
        <f aca="false">IF(ISNUMBER(AB653),AB653*T653,"")</f>
        <v/>
      </c>
      <c r="AE653" s="144" t="n">
        <f aca="false">IF(ISNUMBER(AC653),AC653*T653,T653)</f>
        <v>0.21092013259016</v>
      </c>
      <c r="AF653" s="102"/>
      <c r="AG653" s="145" t="str">
        <f aca="false">IF(ISNUMBER(AD653),U653*AB653,"")</f>
        <v/>
      </c>
      <c r="AH653" s="146" t="n">
        <f aca="false">IF(ISNUMBER(AC653),AC653*U653,U653)</f>
        <v>15.1862495464915</v>
      </c>
      <c r="AI653" s="102"/>
      <c r="AJ653" s="103" t="s">
        <v>379</v>
      </c>
      <c r="AK653" s="136"/>
      <c r="AL653" s="102"/>
      <c r="AM653" s="102"/>
      <c r="AN653" s="147" t="s">
        <v>620</v>
      </c>
    </row>
    <row r="654" customFormat="false" ht="15" hidden="false" customHeight="false" outlineLevel="0" collapsed="false">
      <c r="A654" s="115" t="s">
        <v>318</v>
      </c>
      <c r="B654" s="0" t="s">
        <v>319</v>
      </c>
      <c r="C654" s="92" t="n">
        <f aca="false">C653</f>
        <v>5</v>
      </c>
      <c r="D654" s="90" t="n">
        <f aca="false">D653</f>
        <v>2</v>
      </c>
      <c r="E654" s="92" t="str">
        <f aca="false">E606</f>
        <v>PJ</v>
      </c>
      <c r="F654" s="92" t="n">
        <f aca="false">F606</f>
        <v>2</v>
      </c>
      <c r="G654" s="130" t="s">
        <v>321</v>
      </c>
      <c r="H654" s="130" t="s">
        <v>322</v>
      </c>
      <c r="I654" s="130" t="s">
        <v>322</v>
      </c>
      <c r="J654" s="131" t="n">
        <v>41866</v>
      </c>
      <c r="K654" s="108" t="s">
        <v>644</v>
      </c>
      <c r="L654" s="131" t="n">
        <v>41869</v>
      </c>
      <c r="M654" s="108" t="s">
        <v>645</v>
      </c>
      <c r="N654" s="134" t="n">
        <v>70.4333333333333</v>
      </c>
      <c r="O654" s="134" t="n">
        <v>40</v>
      </c>
      <c r="P654" s="135" t="n">
        <v>0.04875</v>
      </c>
      <c r="Q654" s="134" t="n">
        <v>439.137498461539</v>
      </c>
      <c r="R654" s="134" t="n">
        <v>3891.56728076923</v>
      </c>
      <c r="S654" s="136" t="n">
        <f aca="false">R654-Q654</f>
        <v>3452.42978230769</v>
      </c>
      <c r="T654" s="137" t="n">
        <f aca="false">((S654/1000000)*(0.473-P654))*0.8/(0.08206*296)*1000000/(O654*N654)*12</f>
        <v>0.205473813383232</v>
      </c>
      <c r="U654" s="138" t="n">
        <f aca="false">IF(N654&lt;=48,T654* 48,T654* 72)</f>
        <v>14.7941145635927</v>
      </c>
      <c r="V654" s="139" t="n">
        <v>-4.11846778758337</v>
      </c>
      <c r="W654" s="150" t="n">
        <f aca="false">W606</f>
        <v>-18.8575504316435</v>
      </c>
      <c r="X654" s="141" t="s">
        <v>106</v>
      </c>
      <c r="Y654" s="142" t="n">
        <f aca="false">((V654/1000+1)*0.0112372)/((V654/1000+1)*0.0112372+1)</f>
        <v>0.0110670692674821</v>
      </c>
      <c r="Z654" s="142" t="n">
        <f aca="false">((W654/1000+1)*0.0112372)/((W654/1000+1)*0.0112372+1)</f>
        <v>0.0109050624157837</v>
      </c>
      <c r="AA654" s="142" t="str">
        <f aca="false">IF(ISNUMBER(X654),((X654/1000+1)*0.0112372)/((X654/1000+1)*0.0112372+1),"")</f>
        <v/>
      </c>
      <c r="AB654" s="143" t="str">
        <f aca="false">IF(ISNUMBER(AA654),(Y654-Z654)/(AA654-Z654),"")</f>
        <v/>
      </c>
      <c r="AC654" s="143" t="str">
        <f aca="false">IF(ISNUMBER(AB654),1-AB654,"")</f>
        <v/>
      </c>
      <c r="AD654" s="144" t="str">
        <f aca="false">IF(ISNUMBER(AB654),AB654*T654,"")</f>
        <v/>
      </c>
      <c r="AE654" s="144" t="n">
        <f aca="false">IF(ISNUMBER(AC654),AC654*T654,T654)</f>
        <v>0.205473813383232</v>
      </c>
      <c r="AF654" s="102"/>
      <c r="AG654" s="145" t="str">
        <f aca="false">IF(ISNUMBER(AD654),U654*AB654,"")</f>
        <v/>
      </c>
      <c r="AH654" s="146" t="n">
        <f aca="false">IF(ISNUMBER(AC654),AC654*U654,U654)</f>
        <v>14.7941145635927</v>
      </c>
      <c r="AI654" s="102"/>
      <c r="AJ654" s="103" t="s">
        <v>381</v>
      </c>
      <c r="AK654" s="136"/>
      <c r="AL654" s="102"/>
      <c r="AM654" s="102"/>
      <c r="AN654" s="147" t="s">
        <v>621</v>
      </c>
    </row>
    <row r="655" customFormat="false" ht="15" hidden="false" customHeight="false" outlineLevel="0" collapsed="false">
      <c r="A655" s="115" t="s">
        <v>318</v>
      </c>
      <c r="B655" s="0" t="s">
        <v>319</v>
      </c>
      <c r="C655" s="92" t="n">
        <f aca="false">C654</f>
        <v>5</v>
      </c>
      <c r="D655" s="90" t="n">
        <f aca="false">D654</f>
        <v>2</v>
      </c>
      <c r="E655" s="92" t="str">
        <f aca="false">E607</f>
        <v>PJ</v>
      </c>
      <c r="F655" s="92" t="n">
        <f aca="false">F607</f>
        <v>3</v>
      </c>
      <c r="G655" s="130" t="s">
        <v>321</v>
      </c>
      <c r="H655" s="130" t="s">
        <v>322</v>
      </c>
      <c r="I655" s="130" t="s">
        <v>322</v>
      </c>
      <c r="J655" s="131" t="n">
        <v>41866</v>
      </c>
      <c r="K655" s="108" t="s">
        <v>644</v>
      </c>
      <c r="L655" s="131" t="n">
        <v>41869</v>
      </c>
      <c r="M655" s="108" t="s">
        <v>645</v>
      </c>
      <c r="N655" s="134" t="n">
        <v>70.4333333333333</v>
      </c>
      <c r="O655" s="134" t="n">
        <v>40</v>
      </c>
      <c r="P655" s="135" t="n">
        <v>0.04875</v>
      </c>
      <c r="Q655" s="134" t="n">
        <v>439.137498461539</v>
      </c>
      <c r="R655" s="134" t="n">
        <v>3441.85653076923</v>
      </c>
      <c r="S655" s="136" t="n">
        <f aca="false">R655-Q655</f>
        <v>3002.71903230769</v>
      </c>
      <c r="T655" s="137" t="n">
        <f aca="false">((S655/1000000)*(0.473-P655))*0.8/(0.08206*296)*1000000/(O655*N655)*12</f>
        <v>0.178708958325074</v>
      </c>
      <c r="U655" s="138" t="n">
        <f aca="false">IF(N655&lt;=48,T655* 48,T655* 72)</f>
        <v>12.8670449994054</v>
      </c>
      <c r="V655" s="139" t="n">
        <v>-6.68289772392168</v>
      </c>
      <c r="W655" s="150" t="n">
        <f aca="false">W607</f>
        <v>-18.8575504316435</v>
      </c>
      <c r="X655" s="141" t="s">
        <v>106</v>
      </c>
      <c r="Y655" s="142" t="n">
        <f aca="false">((V655/1000+1)*0.0112372)/((V655/1000+1)*0.0112372+1)</f>
        <v>0.0110388857624546</v>
      </c>
      <c r="Z655" s="142" t="n">
        <f aca="false">((W655/1000+1)*0.0112372)/((W655/1000+1)*0.0112372+1)</f>
        <v>0.0109050624157837</v>
      </c>
      <c r="AA655" s="142" t="str">
        <f aca="false">IF(ISNUMBER(X655),((X655/1000+1)*0.0112372)/((X655/1000+1)*0.0112372+1),"")</f>
        <v/>
      </c>
      <c r="AB655" s="143" t="str">
        <f aca="false">IF(ISNUMBER(AA655),(Y655-Z655)/(AA655-Z655),"")</f>
        <v/>
      </c>
      <c r="AC655" s="143" t="str">
        <f aca="false">IF(ISNUMBER(AB655),1-AB655,"")</f>
        <v/>
      </c>
      <c r="AD655" s="144" t="str">
        <f aca="false">IF(ISNUMBER(AB655),AB655*T655,"")</f>
        <v/>
      </c>
      <c r="AE655" s="144" t="n">
        <f aca="false">IF(ISNUMBER(AC655),AC655*T655,T655)</f>
        <v>0.178708958325074</v>
      </c>
      <c r="AF655" s="102"/>
      <c r="AG655" s="145" t="str">
        <f aca="false">IF(ISNUMBER(AD655),U655*AB655,"")</f>
        <v/>
      </c>
      <c r="AH655" s="146" t="n">
        <f aca="false">IF(ISNUMBER(AC655),AC655*U655,U655)</f>
        <v>12.8670449994054</v>
      </c>
      <c r="AI655" s="102"/>
      <c r="AJ655" s="103" t="s">
        <v>383</v>
      </c>
      <c r="AK655" s="136"/>
      <c r="AL655" s="102"/>
      <c r="AM655" s="102"/>
      <c r="AN655" s="147" t="s">
        <v>622</v>
      </c>
    </row>
    <row r="656" customFormat="false" ht="15" hidden="false" customHeight="false" outlineLevel="0" collapsed="false">
      <c r="A656" s="115" t="s">
        <v>318</v>
      </c>
      <c r="B656" s="0" t="s">
        <v>319</v>
      </c>
      <c r="C656" s="92" t="n">
        <f aca="false">C655</f>
        <v>5</v>
      </c>
      <c r="D656" s="90" t="n">
        <f aca="false">D655</f>
        <v>2</v>
      </c>
      <c r="E656" s="92" t="str">
        <f aca="false">E608</f>
        <v>PJ</v>
      </c>
      <c r="F656" s="92" t="n">
        <f aca="false">F608</f>
        <v>4</v>
      </c>
      <c r="G656" s="130" t="s">
        <v>321</v>
      </c>
      <c r="H656" s="130" t="s">
        <v>322</v>
      </c>
      <c r="I656" s="130" t="s">
        <v>322</v>
      </c>
      <c r="J656" s="131" t="n">
        <v>41866</v>
      </c>
      <c r="K656" s="108" t="s">
        <v>644</v>
      </c>
      <c r="L656" s="131" t="n">
        <v>41869</v>
      </c>
      <c r="M656" s="108" t="s">
        <v>645</v>
      </c>
      <c r="N656" s="134" t="n">
        <v>70.4333333333333</v>
      </c>
      <c r="O656" s="134" t="n">
        <v>40</v>
      </c>
      <c r="P656" s="135" t="n">
        <v>0.04875</v>
      </c>
      <c r="Q656" s="134" t="n">
        <v>439.137498461539</v>
      </c>
      <c r="R656" s="134" t="n">
        <v>3183.04983076923</v>
      </c>
      <c r="S656" s="136" t="n">
        <f aca="false">R656-Q656</f>
        <v>2743.91233230769</v>
      </c>
      <c r="T656" s="137" t="n">
        <f aca="false">((S656/1000000)*(0.473-P656))*0.8/(0.08206*296)*1000000/(O656*N656)*12</f>
        <v>0.163305893547147</v>
      </c>
      <c r="U656" s="138" t="n">
        <f aca="false">IF(N656&lt;=48,T656* 48,T656* 72)</f>
        <v>11.7580243353946</v>
      </c>
      <c r="V656" s="139" t="n">
        <v>-1.48973618914975</v>
      </c>
      <c r="W656" s="150" t="n">
        <f aca="false">W608</f>
        <v>-18.8575504316435</v>
      </c>
      <c r="X656" s="141" t="s">
        <v>106</v>
      </c>
      <c r="Y656" s="142" t="n">
        <f aca="false">((V656/1000+1)*0.0112372)/((V656/1000+1)*0.0112372+1)</f>
        <v>0.0110959577910818</v>
      </c>
      <c r="Z656" s="142" t="n">
        <f aca="false">((W656/1000+1)*0.0112372)/((W656/1000+1)*0.0112372+1)</f>
        <v>0.0109050624157837</v>
      </c>
      <c r="AA656" s="142" t="str">
        <f aca="false">IF(ISNUMBER(X656),((X656/1000+1)*0.0112372)/((X656/1000+1)*0.0112372+1),"")</f>
        <v/>
      </c>
      <c r="AB656" s="143" t="str">
        <f aca="false">IF(ISNUMBER(AA656),(Y656-Z656)/(AA656-Z656),"")</f>
        <v/>
      </c>
      <c r="AC656" s="143" t="str">
        <f aca="false">IF(ISNUMBER(AB656),1-AB656,"")</f>
        <v/>
      </c>
      <c r="AD656" s="144" t="str">
        <f aca="false">IF(ISNUMBER(AB656),AB656*T656,"")</f>
        <v/>
      </c>
      <c r="AE656" s="144" t="n">
        <f aca="false">IF(ISNUMBER(AC656),AC656*T656,T656)</f>
        <v>0.163305893547147</v>
      </c>
      <c r="AF656" s="102"/>
      <c r="AG656" s="145" t="str">
        <f aca="false">IF(ISNUMBER(AD656),U656*AB656,"")</f>
        <v/>
      </c>
      <c r="AH656" s="146" t="n">
        <f aca="false">IF(ISNUMBER(AC656),AC656*U656,U656)</f>
        <v>11.7580243353946</v>
      </c>
      <c r="AI656" s="102"/>
      <c r="AJ656" s="103" t="s">
        <v>385</v>
      </c>
      <c r="AK656" s="136"/>
      <c r="AL656" s="102"/>
      <c r="AM656" s="102"/>
      <c r="AN656" s="147" t="s">
        <v>623</v>
      </c>
    </row>
    <row r="657" customFormat="false" ht="15" hidden="false" customHeight="false" outlineLevel="0" collapsed="false">
      <c r="A657" s="115" t="s">
        <v>318</v>
      </c>
      <c r="B657" s="0" t="s">
        <v>319</v>
      </c>
      <c r="C657" s="92" t="n">
        <f aca="false">C656</f>
        <v>5</v>
      </c>
      <c r="D657" s="90" t="n">
        <f aca="false">D656</f>
        <v>2</v>
      </c>
      <c r="E657" s="92" t="str">
        <f aca="false">E609</f>
        <v>PJ</v>
      </c>
      <c r="F657" s="92" t="n">
        <f aca="false">F609</f>
        <v>1</v>
      </c>
      <c r="G657" s="130" t="s">
        <v>333</v>
      </c>
      <c r="H657" s="130" t="s">
        <v>334</v>
      </c>
      <c r="I657" s="148" t="s">
        <v>335</v>
      </c>
      <c r="J657" s="131" t="n">
        <v>41866</v>
      </c>
      <c r="K657" s="108" t="s">
        <v>644</v>
      </c>
      <c r="L657" s="131" t="n">
        <v>41869</v>
      </c>
      <c r="M657" s="108" t="s">
        <v>645</v>
      </c>
      <c r="N657" s="134" t="n">
        <v>70.4333333333333</v>
      </c>
      <c r="O657" s="134" t="n">
        <v>40</v>
      </c>
      <c r="P657" s="135" t="n">
        <v>0.04875</v>
      </c>
      <c r="Q657" s="134" t="n">
        <v>439.137498461539</v>
      </c>
      <c r="R657" s="134" t="n">
        <v>18139.0913238462</v>
      </c>
      <c r="S657" s="136" t="n">
        <f aca="false">R657-Q657</f>
        <v>17699.9538253846</v>
      </c>
      <c r="T657" s="137" t="n">
        <f aca="false">((S657/1000000)*(0.473-P657))*0.8/(0.08206*296)*1000000/(O657*N657)*12</f>
        <v>1.05342533766984</v>
      </c>
      <c r="U657" s="138" t="n">
        <f aca="false">IF(N657&lt;=48,T657* 48,T657* 72)</f>
        <v>75.8466243122288</v>
      </c>
      <c r="V657" s="139" t="n">
        <v>945.219686330423</v>
      </c>
      <c r="W657" s="150" t="n">
        <f aca="false">W609</f>
        <v>-18.8575504316435</v>
      </c>
      <c r="X657" s="141" t="n">
        <v>1159</v>
      </c>
      <c r="Y657" s="142" t="n">
        <f aca="false">((V657/1000+1)*0.0112372)/((V657/1000+1)*0.0112372+1)</f>
        <v>0.0213912354373454</v>
      </c>
      <c r="Z657" s="142" t="n">
        <f aca="false">((W657/1000+1)*0.0112372)/((W657/1000+1)*0.0112372+1)</f>
        <v>0.0109050624157837</v>
      </c>
      <c r="AA657" s="142" t="n">
        <f aca="false">IF(ISNUMBER(X657),((X657/1000+1)*0.0112372)/((X657/1000+1)*0.0112372+1),"")</f>
        <v>0.0236864549961338</v>
      </c>
      <c r="AB657" s="143" t="n">
        <f aca="false">IF(ISNUMBER(AA657),(Y657-Y653)/(AA657-Y653),"")</f>
        <v>0.819429629881817</v>
      </c>
      <c r="AC657" s="143" t="n">
        <f aca="false">IF(ISNUMBER(AB657),1-AB657,"")</f>
        <v>0.180570370118183</v>
      </c>
      <c r="AD657" s="144" t="n">
        <f aca="false">IF(ISNUMBER(AB657),AB657*T657,"")</f>
        <v>0.863207934554929</v>
      </c>
      <c r="AE657" s="144" t="n">
        <f aca="false">IF(ISNUMBER(AC657),AC657*T657,T657)</f>
        <v>0.190217403114915</v>
      </c>
      <c r="AF657" s="149" t="n">
        <f aca="false">IF(ISNUMBER(AD657),AE657-AE653,"")</f>
        <v>-0.020702729475245</v>
      </c>
      <c r="AG657" s="145" t="n">
        <f aca="false">IF(ISNUMBER(AD657),U657*AB657,"")</f>
        <v>62.1509712879549</v>
      </c>
      <c r="AH657" s="146" t="n">
        <f aca="false">IF(ISNUMBER(AC657),AC657*U657,U657)</f>
        <v>13.6956530242739</v>
      </c>
      <c r="AI657" s="145" t="n">
        <f aca="false">AH657-AH653</f>
        <v>-1.49059652221764</v>
      </c>
      <c r="AJ657" s="103" t="s">
        <v>387</v>
      </c>
      <c r="AK657" s="136"/>
      <c r="AL657" s="102"/>
      <c r="AM657" s="102"/>
      <c r="AN657" s="147" t="s">
        <v>624</v>
      </c>
    </row>
    <row r="658" customFormat="false" ht="15" hidden="false" customHeight="false" outlineLevel="0" collapsed="false">
      <c r="A658" s="115" t="s">
        <v>318</v>
      </c>
      <c r="B658" s="0" t="s">
        <v>319</v>
      </c>
      <c r="C658" s="92" t="n">
        <f aca="false">C657</f>
        <v>5</v>
      </c>
      <c r="D658" s="90" t="n">
        <f aca="false">D657</f>
        <v>2</v>
      </c>
      <c r="E658" s="92" t="str">
        <f aca="false">E610</f>
        <v>PJ</v>
      </c>
      <c r="F658" s="92" t="n">
        <f aca="false">F610</f>
        <v>2</v>
      </c>
      <c r="G658" s="130" t="s">
        <v>333</v>
      </c>
      <c r="H658" s="130" t="s">
        <v>334</v>
      </c>
      <c r="I658" s="148" t="s">
        <v>335</v>
      </c>
      <c r="J658" s="131" t="n">
        <v>41866</v>
      </c>
      <c r="K658" s="108" t="s">
        <v>644</v>
      </c>
      <c r="L658" s="131" t="n">
        <v>41869</v>
      </c>
      <c r="M658" s="108" t="s">
        <v>645</v>
      </c>
      <c r="N658" s="134" t="n">
        <v>70.4333333333333</v>
      </c>
      <c r="O658" s="134" t="n">
        <v>40</v>
      </c>
      <c r="P658" s="135" t="n">
        <v>0.04875</v>
      </c>
      <c r="Q658" s="134" t="n">
        <v>439.137498461539</v>
      </c>
      <c r="R658" s="134" t="n">
        <v>17690.6315238462</v>
      </c>
      <c r="S658" s="136" t="n">
        <f aca="false">R658-Q658</f>
        <v>17251.4940253846</v>
      </c>
      <c r="T658" s="137" t="n">
        <f aca="false">((S658/1000000)*(0.473-P658))*0.8/(0.08206*296)*1000000/(O658*N658)*12</f>
        <v>1.02673493379044</v>
      </c>
      <c r="U658" s="138" t="n">
        <f aca="false">IF(N658&lt;=48,T658* 48,T658* 72)</f>
        <v>73.9249152329115</v>
      </c>
      <c r="V658" s="139" t="n">
        <v>864.984522139688</v>
      </c>
      <c r="W658" s="150" t="n">
        <f aca="false">W610</f>
        <v>-18.8575504316435</v>
      </c>
      <c r="X658" s="141" t="n">
        <v>1159</v>
      </c>
      <c r="Y658" s="142" t="n">
        <f aca="false">((V658/1000+1)*0.0112372)/((V658/1000+1)*0.0112372+1)</f>
        <v>0.0205270152251223</v>
      </c>
      <c r="Z658" s="142" t="n">
        <f aca="false">((W658/1000+1)*0.0112372)/((W658/1000+1)*0.0112372+1)</f>
        <v>0.0109050624157837</v>
      </c>
      <c r="AA658" s="142" t="n">
        <f aca="false">IF(ISNUMBER(X658),((X658/1000+1)*0.0112372)/((X658/1000+1)*0.0112372+1),"")</f>
        <v>0.0236864549961338</v>
      </c>
      <c r="AB658" s="143" t="n">
        <f aca="false">IF(ISNUMBER(AA658),(Y658-Y654)/(AA658-Y654),"")</f>
        <v>0.749636009315564</v>
      </c>
      <c r="AC658" s="143" t="n">
        <f aca="false">IF(ISNUMBER(AB658),1-AB658,"")</f>
        <v>0.250363990684436</v>
      </c>
      <c r="AD658" s="144" t="n">
        <f aca="false">IF(ISNUMBER(AB658),AB658*T658,"")</f>
        <v>0.769677478391544</v>
      </c>
      <c r="AE658" s="144" t="n">
        <f aca="false">IF(ISNUMBER(AC658),AC658*T658,T658)</f>
        <v>0.257057455398894</v>
      </c>
      <c r="AF658" s="149" t="n">
        <f aca="false">IF(ISNUMBER(AD658),AE658-AE654,"")</f>
        <v>0.0515836420156622</v>
      </c>
      <c r="AG658" s="145" t="n">
        <f aca="false">IF(ISNUMBER(AD658),U658*AB658,"")</f>
        <v>55.4167784441911</v>
      </c>
      <c r="AH658" s="146" t="n">
        <f aca="false">IF(ISNUMBER(AC658),AC658*U658,U658)</f>
        <v>18.5081367887204</v>
      </c>
      <c r="AI658" s="145" t="n">
        <f aca="false">AH658-AH654</f>
        <v>3.71402222512768</v>
      </c>
      <c r="AJ658" s="103" t="s">
        <v>389</v>
      </c>
      <c r="AK658" s="136"/>
      <c r="AL658" s="102"/>
      <c r="AM658" s="102"/>
      <c r="AN658" s="147" t="s">
        <v>625</v>
      </c>
    </row>
    <row r="659" customFormat="false" ht="15" hidden="false" customHeight="false" outlineLevel="0" collapsed="false">
      <c r="A659" s="115" t="s">
        <v>318</v>
      </c>
      <c r="B659" s="0" t="s">
        <v>319</v>
      </c>
      <c r="C659" s="92" t="n">
        <f aca="false">C658</f>
        <v>5</v>
      </c>
      <c r="D659" s="90" t="n">
        <f aca="false">D658</f>
        <v>2</v>
      </c>
      <c r="E659" s="92" t="str">
        <f aca="false">E611</f>
        <v>PJ</v>
      </c>
      <c r="F659" s="92" t="n">
        <f aca="false">F611</f>
        <v>3</v>
      </c>
      <c r="G659" s="130" t="s">
        <v>333</v>
      </c>
      <c r="H659" s="130" t="s">
        <v>334</v>
      </c>
      <c r="I659" s="148" t="s">
        <v>335</v>
      </c>
      <c r="J659" s="131" t="n">
        <v>41866</v>
      </c>
      <c r="K659" s="108" t="s">
        <v>644</v>
      </c>
      <c r="L659" s="131" t="n">
        <v>41869</v>
      </c>
      <c r="M659" s="108" t="s">
        <v>645</v>
      </c>
      <c r="N659" s="134" t="n">
        <v>70.4333333333333</v>
      </c>
      <c r="O659" s="134" t="n">
        <v>40</v>
      </c>
      <c r="P659" s="135" t="n">
        <v>0.04875</v>
      </c>
      <c r="Q659" s="134" t="n">
        <v>439.137498461539</v>
      </c>
      <c r="R659" s="134" t="n">
        <v>15398.0952238462</v>
      </c>
      <c r="S659" s="136" t="n">
        <f aca="false">R659-Q659</f>
        <v>14958.9577253846</v>
      </c>
      <c r="T659" s="137" t="n">
        <f aca="false">((S659/1000000)*(0.473-P659))*0.8/(0.08206*296)*1000000/(O659*N659)*12</f>
        <v>0.890293005762109</v>
      </c>
      <c r="U659" s="138" t="n">
        <f aca="false">IF(N659&lt;=48,T659* 48,T659* 72)</f>
        <v>64.1010964148718</v>
      </c>
      <c r="V659" s="139" t="n">
        <v>936.20718753684</v>
      </c>
      <c r="W659" s="150" t="n">
        <f aca="false">W611</f>
        <v>-18.8575504316435</v>
      </c>
      <c r="X659" s="141" t="n">
        <v>1159</v>
      </c>
      <c r="Y659" s="142" t="n">
        <f aca="false">((V659/1000+1)*0.0112372)/((V659/1000+1)*0.0112372+1)</f>
        <v>0.0212942370359662</v>
      </c>
      <c r="Z659" s="142" t="n">
        <f aca="false">((W659/1000+1)*0.0112372)/((W659/1000+1)*0.0112372+1)</f>
        <v>0.0109050624157837</v>
      </c>
      <c r="AA659" s="142" t="n">
        <f aca="false">IF(ISNUMBER(X659),((X659/1000+1)*0.0112372)/((X659/1000+1)*0.0112372+1),"")</f>
        <v>0.0236864549961338</v>
      </c>
      <c r="AB659" s="143" t="n">
        <f aca="false">IF(ISNUMBER(AA659),(Y659-Y655)/(AA659-Y655),"")</f>
        <v>0.810855515714649</v>
      </c>
      <c r="AC659" s="143" t="n">
        <f aca="false">IF(ISNUMBER(AB659),1-AB659,"")</f>
        <v>0.18914448428535</v>
      </c>
      <c r="AD659" s="144" t="n">
        <f aca="false">IF(ISNUMBER(AB659),AB659*T659,"")</f>
        <v>0.72189899432438</v>
      </c>
      <c r="AE659" s="144" t="n">
        <f aca="false">IF(ISNUMBER(AC659),AC659*T659,T659)</f>
        <v>0.168394011437729</v>
      </c>
      <c r="AF659" s="149" t="n">
        <f aca="false">IF(ISNUMBER(AD659),AE659-AE655,"")</f>
        <v>-0.0103149468873456</v>
      </c>
      <c r="AG659" s="145" t="n">
        <f aca="false">IF(ISNUMBER(AD659),U659*AB659,"")</f>
        <v>51.9767275913554</v>
      </c>
      <c r="AH659" s="146" t="n">
        <f aca="false">IF(ISNUMBER(AC659),AC659*U659,U659)</f>
        <v>12.1243688235165</v>
      </c>
      <c r="AI659" s="145" t="n">
        <f aca="false">AH659-AH655</f>
        <v>-0.742676175888883</v>
      </c>
      <c r="AJ659" s="103" t="s">
        <v>391</v>
      </c>
      <c r="AK659" s="136"/>
      <c r="AL659" s="102"/>
      <c r="AM659" s="102"/>
      <c r="AN659" s="147" t="s">
        <v>626</v>
      </c>
    </row>
    <row r="660" customFormat="false" ht="15" hidden="false" customHeight="false" outlineLevel="0" collapsed="false">
      <c r="A660" s="115" t="s">
        <v>318</v>
      </c>
      <c r="B660" s="0" t="s">
        <v>319</v>
      </c>
      <c r="C660" s="92" t="n">
        <f aca="false">C659</f>
        <v>5</v>
      </c>
      <c r="D660" s="90" t="n">
        <f aca="false">D659</f>
        <v>2</v>
      </c>
      <c r="E660" s="92" t="str">
        <f aca="false">E612</f>
        <v>PJ</v>
      </c>
      <c r="F660" s="92" t="n">
        <f aca="false">F612</f>
        <v>4</v>
      </c>
      <c r="G660" s="130" t="s">
        <v>333</v>
      </c>
      <c r="H660" s="130" t="s">
        <v>334</v>
      </c>
      <c r="I660" s="148" t="s">
        <v>335</v>
      </c>
      <c r="J660" s="131" t="n">
        <v>41866</v>
      </c>
      <c r="K660" s="108" t="s">
        <v>644</v>
      </c>
      <c r="L660" s="131" t="n">
        <v>41869</v>
      </c>
      <c r="M660" s="108" t="s">
        <v>645</v>
      </c>
      <c r="N660" s="134" t="n">
        <v>70.4333333333333</v>
      </c>
      <c r="O660" s="134" t="n">
        <v>40</v>
      </c>
      <c r="P660" s="135" t="n">
        <v>0.04875</v>
      </c>
      <c r="Q660" s="134" t="n">
        <v>439.137498461539</v>
      </c>
      <c r="R660" s="134" t="n">
        <v>19581.2694238462</v>
      </c>
      <c r="S660" s="136" t="n">
        <f aca="false">R660-Q660</f>
        <v>19142.1319253846</v>
      </c>
      <c r="T660" s="137" t="n">
        <f aca="false">((S660/1000000)*(0.473-P660))*0.8/(0.08206*296)*1000000/(O660*N660)*12</f>
        <v>1.13925759276837</v>
      </c>
      <c r="U660" s="138" t="n">
        <f aca="false">IF(N660&lt;=48,T660* 48,T660* 72)</f>
        <v>82.0265466793227</v>
      </c>
      <c r="V660" s="139" t="n">
        <v>968.336772545861</v>
      </c>
      <c r="W660" s="150" t="n">
        <f aca="false">W612</f>
        <v>-18.8575504316435</v>
      </c>
      <c r="X660" s="141" t="n">
        <v>1159</v>
      </c>
      <c r="Y660" s="142" t="n">
        <f aca="false">((V660/1000+1)*0.0112372)/((V660/1000+1)*0.0112372+1)</f>
        <v>0.0216399487405034</v>
      </c>
      <c r="Z660" s="142" t="n">
        <f aca="false">((W660/1000+1)*0.0112372)/((W660/1000+1)*0.0112372+1)</f>
        <v>0.0109050624157837</v>
      </c>
      <c r="AA660" s="142" t="n">
        <f aca="false">IF(ISNUMBER(X660),((X660/1000+1)*0.0112372)/((X660/1000+1)*0.0112372+1),"")</f>
        <v>0.0236864549961338</v>
      </c>
      <c r="AB660" s="143" t="n">
        <f aca="false">IF(ISNUMBER(AA660),(Y660-Y656)/(AA660-Y656),"")</f>
        <v>0.837456279740149</v>
      </c>
      <c r="AC660" s="143" t="n">
        <f aca="false">IF(ISNUMBER(AB660),1-AB660,"")</f>
        <v>0.162543720259851</v>
      </c>
      <c r="AD660" s="144" t="n">
        <f aca="false">IF(ISNUMBER(AB660),AB660*T660,"")</f>
        <v>0.954078425305517</v>
      </c>
      <c r="AE660" s="144" t="n">
        <f aca="false">IF(ISNUMBER(AC660),AC660*T660,T660)</f>
        <v>0.185179167462854</v>
      </c>
      <c r="AF660" s="149" t="n">
        <f aca="false">IF(ISNUMBER(AD660),AE660-AE656,"")</f>
        <v>0.0218732739157064</v>
      </c>
      <c r="AG660" s="145" t="n">
        <f aca="false">IF(ISNUMBER(AD660),U660*AB660,"")</f>
        <v>68.6936466219972</v>
      </c>
      <c r="AH660" s="146" t="n">
        <f aca="false">IF(ISNUMBER(AC660),AC660*U660,U660)</f>
        <v>13.3329000573255</v>
      </c>
      <c r="AI660" s="145" t="n">
        <f aca="false">AH660-AH656</f>
        <v>1.57487572193086</v>
      </c>
      <c r="AJ660" s="103" t="s">
        <v>393</v>
      </c>
      <c r="AK660" s="136"/>
      <c r="AL660" s="102"/>
      <c r="AM660" s="102"/>
      <c r="AN660" s="147" t="s">
        <v>627</v>
      </c>
    </row>
    <row r="661" customFormat="false" ht="15" hidden="false" customHeight="false" outlineLevel="0" collapsed="false">
      <c r="A661" s="115" t="s">
        <v>318</v>
      </c>
      <c r="B661" s="0" t="s">
        <v>319</v>
      </c>
      <c r="C661" s="92" t="n">
        <f aca="false">C660</f>
        <v>5</v>
      </c>
      <c r="D661" s="90" t="n">
        <f aca="false">D660</f>
        <v>2</v>
      </c>
      <c r="E661" s="92" t="str">
        <f aca="false">E613</f>
        <v>PJ</v>
      </c>
      <c r="F661" s="92" t="n">
        <f aca="false">F613</f>
        <v>1</v>
      </c>
      <c r="G661" s="130" t="s">
        <v>344</v>
      </c>
      <c r="H661" s="130" t="s">
        <v>334</v>
      </c>
      <c r="I661" s="130" t="n">
        <v>10</v>
      </c>
      <c r="J661" s="131" t="n">
        <v>41866</v>
      </c>
      <c r="K661" s="108" t="s">
        <v>644</v>
      </c>
      <c r="L661" s="131" t="n">
        <v>41869</v>
      </c>
      <c r="M661" s="108" t="s">
        <v>645</v>
      </c>
      <c r="N661" s="134" t="n">
        <v>70.4333333333333</v>
      </c>
      <c r="O661" s="134" t="n">
        <v>40</v>
      </c>
      <c r="P661" s="135" t="n">
        <v>0.04875</v>
      </c>
      <c r="Q661" s="134" t="n">
        <v>439.137498461539</v>
      </c>
      <c r="R661" s="134" t="n">
        <v>17833.9916238462</v>
      </c>
      <c r="S661" s="136" t="n">
        <f aca="false">R661-Q661</f>
        <v>17394.8541253846</v>
      </c>
      <c r="T661" s="137" t="n">
        <f aca="false">((S661/1000000)*(0.473-P661))*0.8/(0.08206*296)*1000000/(O661*N661)*12</f>
        <v>1.03526711207976</v>
      </c>
      <c r="U661" s="138" t="n">
        <f aca="false">IF(N661&lt;=48,T661* 48,T661* 72)</f>
        <v>74.5392320697425</v>
      </c>
      <c r="V661" s="139" t="n">
        <v>899.559156863463</v>
      </c>
      <c r="W661" s="150" t="n">
        <f aca="false">W613</f>
        <v>-18.8575504316435</v>
      </c>
      <c r="X661" s="141" t="n">
        <v>1159</v>
      </c>
      <c r="Y661" s="142" t="n">
        <f aca="false">((V661/1000+1)*0.0112372)/((V661/1000+1)*0.0112372+1)</f>
        <v>0.0208996088306089</v>
      </c>
      <c r="Z661" s="142" t="n">
        <f aca="false">((W661/1000+1)*0.0112372)/((W661/1000+1)*0.0112372+1)</f>
        <v>0.0109050624157837</v>
      </c>
      <c r="AA661" s="142" t="n">
        <f aca="false">IF(ISNUMBER(X661),((X661/1000+1)*0.0112372)/((X661/1000+1)*0.0112372+1),"")</f>
        <v>0.0236864549961338</v>
      </c>
      <c r="AB661" s="143" t="n">
        <f aca="false">IF(ISNUMBER(AA661),(Y661-Y653)/(AA661-Y653),"")</f>
        <v>0.780752197913079</v>
      </c>
      <c r="AC661" s="143" t="n">
        <f aca="false">IF(ISNUMBER(AB661),1-AB661,"")</f>
        <v>0.219247802086921</v>
      </c>
      <c r="AD661" s="144" t="n">
        <f aca="false">IF(ISNUMBER(AB661),AB661*T661,"")</f>
        <v>0.808287073183396</v>
      </c>
      <c r="AE661" s="144" t="n">
        <f aca="false">IF(ISNUMBER(AC661),AC661*T661,T661)</f>
        <v>0.226980038896361</v>
      </c>
      <c r="AF661" s="149" t="n">
        <f aca="false">IF(ISNUMBER(AD661),AE661-AE653,"")</f>
        <v>0.0160599063062003</v>
      </c>
      <c r="AG661" s="145" t="n">
        <f aca="false">IF(ISNUMBER(AD661),U661*AB661,"")</f>
        <v>58.1966692692045</v>
      </c>
      <c r="AH661" s="146" t="n">
        <f aca="false">IF(ISNUMBER(AC661),AC661*U661,U661)</f>
        <v>16.342562800538</v>
      </c>
      <c r="AI661" s="145" t="n">
        <f aca="false">AH661-AH653</f>
        <v>1.15631325404642</v>
      </c>
      <c r="AJ661" s="103" t="s">
        <v>395</v>
      </c>
      <c r="AK661" s="136"/>
      <c r="AL661" s="102"/>
      <c r="AM661" s="102"/>
      <c r="AN661" s="147" t="s">
        <v>628</v>
      </c>
    </row>
    <row r="662" customFormat="false" ht="15" hidden="false" customHeight="false" outlineLevel="0" collapsed="false">
      <c r="A662" s="115" t="s">
        <v>318</v>
      </c>
      <c r="B662" s="0" t="s">
        <v>319</v>
      </c>
      <c r="C662" s="92" t="n">
        <f aca="false">C661</f>
        <v>5</v>
      </c>
      <c r="D662" s="90" t="n">
        <f aca="false">D661</f>
        <v>2</v>
      </c>
      <c r="E662" s="92" t="str">
        <f aca="false">E614</f>
        <v>PJ</v>
      </c>
      <c r="F662" s="92" t="n">
        <f aca="false">F614</f>
        <v>2</v>
      </c>
      <c r="G662" s="130" t="s">
        <v>344</v>
      </c>
      <c r="H662" s="130" t="s">
        <v>334</v>
      </c>
      <c r="I662" s="130" t="n">
        <v>10</v>
      </c>
      <c r="J662" s="131" t="n">
        <v>41866</v>
      </c>
      <c r="K662" s="108" t="s">
        <v>644</v>
      </c>
      <c r="L662" s="131" t="n">
        <v>41869</v>
      </c>
      <c r="M662" s="108" t="s">
        <v>645</v>
      </c>
      <c r="N662" s="134" t="n">
        <v>70.4333333333333</v>
      </c>
      <c r="O662" s="134" t="n">
        <v>40</v>
      </c>
      <c r="P662" s="135" t="n">
        <v>0.04875</v>
      </c>
      <c r="Q662" s="134" t="n">
        <v>439.137498461539</v>
      </c>
      <c r="R662" s="134" t="n">
        <v>14000.0279238462</v>
      </c>
      <c r="S662" s="136" t="n">
        <f aca="false">R662-Q662</f>
        <v>13560.8904253846</v>
      </c>
      <c r="T662" s="137" t="n">
        <f aca="false">((S662/1000000)*(0.473-P662))*0.8/(0.08206*296)*1000000/(O662*N662)*12</f>
        <v>0.807086036291065</v>
      </c>
      <c r="U662" s="138" t="n">
        <f aca="false">IF(N662&lt;=48,T662* 48,T662* 72)</f>
        <v>58.1101946129567</v>
      </c>
      <c r="V662" s="139" t="n">
        <v>926.102438356504</v>
      </c>
      <c r="W662" s="150" t="n">
        <f aca="false">W614</f>
        <v>-18.8575504316435</v>
      </c>
      <c r="X662" s="141" t="n">
        <v>1159</v>
      </c>
      <c r="Y662" s="142" t="n">
        <f aca="false">((V662/1000+1)*0.0112372)/((V662/1000+1)*0.0112372+1)</f>
        <v>0.0211854602541442</v>
      </c>
      <c r="Z662" s="142" t="n">
        <f aca="false">((W662/1000+1)*0.0112372)/((W662/1000+1)*0.0112372+1)</f>
        <v>0.0109050624157837</v>
      </c>
      <c r="AA662" s="142" t="n">
        <f aca="false">IF(ISNUMBER(X662),((X662/1000+1)*0.0112372)/((X662/1000+1)*0.0112372+1),"")</f>
        <v>0.0236864549961338</v>
      </c>
      <c r="AB662" s="143" t="n">
        <f aca="false">IF(ISNUMBER(AA662),(Y662-Y654)/(AA662-Y654),"")</f>
        <v>0.801813273976471</v>
      </c>
      <c r="AC662" s="143" t="n">
        <f aca="false">IF(ISNUMBER(AB662),1-AB662,"")</f>
        <v>0.198186726023529</v>
      </c>
      <c r="AD662" s="144" t="n">
        <f aca="false">IF(ISNUMBER(AB662),AB662*T662,"")</f>
        <v>0.647132297139232</v>
      </c>
      <c r="AE662" s="144" t="n">
        <f aca="false">IF(ISNUMBER(AC662),AC662*T662,T662)</f>
        <v>0.159953739151834</v>
      </c>
      <c r="AF662" s="149" t="n">
        <f aca="false">IF(ISNUMBER(AD662),AE662-AE654,"")</f>
        <v>-0.0455200742313988</v>
      </c>
      <c r="AG662" s="145" t="n">
        <f aca="false">IF(ISNUMBER(AD662),U662*AB662,"")</f>
        <v>46.5935253940247</v>
      </c>
      <c r="AH662" s="146" t="n">
        <f aca="false">IF(ISNUMBER(AC662),AC662*U662,U662)</f>
        <v>11.516669218932</v>
      </c>
      <c r="AI662" s="145" t="n">
        <f aca="false">AH662-AH654</f>
        <v>-3.27744534466072</v>
      </c>
      <c r="AJ662" s="103" t="s">
        <v>397</v>
      </c>
      <c r="AK662" s="136"/>
      <c r="AL662" s="102"/>
      <c r="AM662" s="102"/>
      <c r="AN662" s="147" t="s">
        <v>629</v>
      </c>
    </row>
    <row r="663" customFormat="false" ht="15" hidden="false" customHeight="false" outlineLevel="0" collapsed="false">
      <c r="A663" s="115" t="s">
        <v>318</v>
      </c>
      <c r="B663" s="0" t="s">
        <v>319</v>
      </c>
      <c r="C663" s="92" t="n">
        <f aca="false">C662</f>
        <v>5</v>
      </c>
      <c r="D663" s="90" t="n">
        <f aca="false">D662</f>
        <v>2</v>
      </c>
      <c r="E663" s="92" t="str">
        <f aca="false">E615</f>
        <v>PJ</v>
      </c>
      <c r="F663" s="92" t="n">
        <f aca="false">F615</f>
        <v>3</v>
      </c>
      <c r="G663" s="130" t="s">
        <v>344</v>
      </c>
      <c r="H663" s="130" t="s">
        <v>334</v>
      </c>
      <c r="I663" s="130" t="n">
        <v>10</v>
      </c>
      <c r="J663" s="131" t="n">
        <v>41866</v>
      </c>
      <c r="K663" s="108" t="s">
        <v>644</v>
      </c>
      <c r="L663" s="131" t="n">
        <v>41869</v>
      </c>
      <c r="M663" s="108" t="s">
        <v>645</v>
      </c>
      <c r="N663" s="134" t="n">
        <v>70.4333333333333</v>
      </c>
      <c r="O663" s="134" t="n">
        <v>40</v>
      </c>
      <c r="P663" s="135" t="n">
        <v>0.04875</v>
      </c>
      <c r="Q663" s="134" t="n">
        <v>439.137498461539</v>
      </c>
      <c r="R663" s="134" t="n">
        <v>13810.1064238462</v>
      </c>
      <c r="S663" s="136" t="n">
        <f aca="false">R663-Q663</f>
        <v>13370.9689253846</v>
      </c>
      <c r="T663" s="137" t="n">
        <f aca="false">((S663/1000000)*(0.473-P663))*0.8/(0.08206*296)*1000000/(O663*N663)*12</f>
        <v>0.795782723172737</v>
      </c>
      <c r="U663" s="138" t="n">
        <f aca="false">IF(N663&lt;=48,T663* 48,T663* 72)</f>
        <v>57.2963560684371</v>
      </c>
      <c r="V663" s="139" t="n">
        <v>932.212636985065</v>
      </c>
      <c r="W663" s="150" t="n">
        <f aca="false">W615</f>
        <v>-18.8575504316435</v>
      </c>
      <c r="X663" s="141" t="n">
        <v>1159</v>
      </c>
      <c r="Y663" s="142" t="n">
        <f aca="false">((V663/1000+1)*0.0112372)/((V663/1000+1)*0.0112372+1)</f>
        <v>0.0212512389223373</v>
      </c>
      <c r="Z663" s="142" t="n">
        <f aca="false">((W663/1000+1)*0.0112372)/((W663/1000+1)*0.0112372+1)</f>
        <v>0.0109050624157837</v>
      </c>
      <c r="AA663" s="142" t="n">
        <f aca="false">IF(ISNUMBER(X663),((X663/1000+1)*0.0112372)/((X663/1000+1)*0.0112372+1),"")</f>
        <v>0.0236864549961338</v>
      </c>
      <c r="AB663" s="143" t="n">
        <f aca="false">IF(ISNUMBER(AA663),(Y663-Y655)/(AA663-Y655),"")</f>
        <v>0.807455802075253</v>
      </c>
      <c r="AC663" s="143" t="n">
        <f aca="false">IF(ISNUMBER(AB663),1-AB663,"")</f>
        <v>0.192544197924747</v>
      </c>
      <c r="AD663" s="144" t="n">
        <f aca="false">IF(ISNUMBER(AB663),AB663*T663,"")</f>
        <v>0.642559377017072</v>
      </c>
      <c r="AE663" s="144" t="n">
        <f aca="false">IF(ISNUMBER(AC663),AC663*T663,T663)</f>
        <v>0.153223346155665</v>
      </c>
      <c r="AF663" s="149" t="n">
        <f aca="false">IF(ISNUMBER(AD663),AE663-AE655,"")</f>
        <v>-0.0254856121694089</v>
      </c>
      <c r="AG663" s="145" t="n">
        <f aca="false">IF(ISNUMBER(AD663),U663*AB663,"")</f>
        <v>46.2642751452292</v>
      </c>
      <c r="AH663" s="146" t="n">
        <f aca="false">IF(ISNUMBER(AC663),AC663*U663,U663)</f>
        <v>11.0320809232079</v>
      </c>
      <c r="AI663" s="145" t="n">
        <f aca="false">AH663-AH655</f>
        <v>-1.83496407619744</v>
      </c>
      <c r="AJ663" s="103" t="s">
        <v>399</v>
      </c>
      <c r="AK663" s="136"/>
      <c r="AL663" s="102"/>
      <c r="AM663" s="102"/>
      <c r="AN663" s="147" t="s">
        <v>630</v>
      </c>
    </row>
    <row r="664" customFormat="false" ht="15" hidden="false" customHeight="false" outlineLevel="0" collapsed="false">
      <c r="A664" s="115" t="s">
        <v>318</v>
      </c>
      <c r="B664" s="0" t="s">
        <v>319</v>
      </c>
      <c r="C664" s="92" t="n">
        <f aca="false">C663</f>
        <v>5</v>
      </c>
      <c r="D664" s="90" t="n">
        <f aca="false">D663</f>
        <v>2</v>
      </c>
      <c r="E664" s="92" t="str">
        <f aca="false">E616</f>
        <v>PJ</v>
      </c>
      <c r="F664" s="92" t="n">
        <f aca="false">F616</f>
        <v>4</v>
      </c>
      <c r="G664" s="130" t="s">
        <v>344</v>
      </c>
      <c r="H664" s="130" t="s">
        <v>334</v>
      </c>
      <c r="I664" s="130" t="n">
        <v>10</v>
      </c>
      <c r="J664" s="131" t="n">
        <v>41866</v>
      </c>
      <c r="K664" s="108" t="s">
        <v>644</v>
      </c>
      <c r="L664" s="131" t="n">
        <v>41869</v>
      </c>
      <c r="M664" s="108" t="s">
        <v>645</v>
      </c>
      <c r="N664" s="134" t="n">
        <v>70.4333333333333</v>
      </c>
      <c r="O664" s="134" t="n">
        <v>40</v>
      </c>
      <c r="P664" s="135" t="n">
        <v>0.04875</v>
      </c>
      <c r="Q664" s="134" t="n">
        <v>439.137498461539</v>
      </c>
      <c r="R664" s="134" t="n">
        <v>14291.6493238462</v>
      </c>
      <c r="S664" s="136" t="n">
        <f aca="false">R664-Q664</f>
        <v>13852.5118253846</v>
      </c>
      <c r="T664" s="137" t="n">
        <f aca="false">((S664/1000000)*(0.473-P664))*0.8/(0.08206*296)*1000000/(O664*N664)*12</f>
        <v>0.824442091272755</v>
      </c>
      <c r="U664" s="138" t="n">
        <f aca="false">IF(N664&lt;=48,T664* 48,T664* 72)</f>
        <v>59.3598305716384</v>
      </c>
      <c r="V664" s="139" t="n">
        <v>901.967522936269</v>
      </c>
      <c r="W664" s="150" t="n">
        <f aca="false">W616</f>
        <v>-18.8575504316435</v>
      </c>
      <c r="X664" s="141" t="n">
        <v>1159</v>
      </c>
      <c r="Y664" s="142" t="n">
        <f aca="false">((V664/1000+1)*0.0112372)/((V664/1000+1)*0.0112372+1)</f>
        <v>0.0209255520310805</v>
      </c>
      <c r="Z664" s="142" t="n">
        <f aca="false">((W664/1000+1)*0.0112372)/((W664/1000+1)*0.0112372+1)</f>
        <v>0.0109050624157837</v>
      </c>
      <c r="AA664" s="142" t="n">
        <f aca="false">IF(ISNUMBER(X664),((X664/1000+1)*0.0112372)/((X664/1000+1)*0.0112372+1),"")</f>
        <v>0.0236864549961338</v>
      </c>
      <c r="AB664" s="143" t="n">
        <f aca="false">IF(ISNUMBER(AA664),(Y664-Y656)/(AA664-Y656),"")</f>
        <v>0.780715334741076</v>
      </c>
      <c r="AC664" s="143" t="n">
        <f aca="false">IF(ISNUMBER(AB664),1-AB664,"")</f>
        <v>0.219284665258924</v>
      </c>
      <c r="AD664" s="144" t="n">
        <f aca="false">IF(ISNUMBER(AB664),AB664*T664,"")</f>
        <v>0.643654583262642</v>
      </c>
      <c r="AE664" s="144" t="n">
        <f aca="false">IF(ISNUMBER(AC664),AC664*T664,T664)</f>
        <v>0.180787508010114</v>
      </c>
      <c r="AF664" s="149" t="n">
        <f aca="false">IF(ISNUMBER(AD664),AE664-AE656,"")</f>
        <v>0.0174816144629664</v>
      </c>
      <c r="AG664" s="145" t="n">
        <f aca="false">IF(ISNUMBER(AD664),U664*AB664,"")</f>
        <v>46.3431299949102</v>
      </c>
      <c r="AH664" s="146" t="n">
        <f aca="false">IF(ISNUMBER(AC664),AC664*U664,U664)</f>
        <v>13.0167005767282</v>
      </c>
      <c r="AI664" s="145" t="n">
        <f aca="false">AH664-AH656</f>
        <v>1.25867624133358</v>
      </c>
      <c r="AJ664" s="103" t="s">
        <v>401</v>
      </c>
      <c r="AK664" s="136"/>
      <c r="AL664" s="102"/>
      <c r="AM664" s="102"/>
      <c r="AN664" s="147" t="s">
        <v>631</v>
      </c>
    </row>
    <row r="665" customFormat="false" ht="15" hidden="false" customHeight="false" outlineLevel="0" collapsed="false">
      <c r="A665" s="115" t="s">
        <v>318</v>
      </c>
      <c r="B665" s="0" t="s">
        <v>319</v>
      </c>
      <c r="C665" s="92" t="n">
        <f aca="false">C664</f>
        <v>5</v>
      </c>
      <c r="D665" s="90" t="n">
        <f aca="false">D664</f>
        <v>2</v>
      </c>
      <c r="E665" s="92" t="str">
        <f aca="false">E617</f>
        <v>PP</v>
      </c>
      <c r="F665" s="92" t="n">
        <f aca="false">F617</f>
        <v>1</v>
      </c>
      <c r="G665" s="130" t="s">
        <v>321</v>
      </c>
      <c r="H665" s="130" t="s">
        <v>322</v>
      </c>
      <c r="I665" s="130" t="s">
        <v>322</v>
      </c>
      <c r="J665" s="131" t="n">
        <v>41866</v>
      </c>
      <c r="K665" s="108" t="s">
        <v>644</v>
      </c>
      <c r="L665" s="131" t="n">
        <v>41869</v>
      </c>
      <c r="M665" s="108" t="s">
        <v>645</v>
      </c>
      <c r="N665" s="134" t="n">
        <v>70.4333333333333</v>
      </c>
      <c r="O665" s="134" t="n">
        <v>40</v>
      </c>
      <c r="P665" s="135" t="n">
        <v>0.0481666666666667</v>
      </c>
      <c r="Q665" s="134" t="n">
        <v>439.137498461539</v>
      </c>
      <c r="R665" s="134" t="n">
        <v>4941.38502384616</v>
      </c>
      <c r="S665" s="136" t="n">
        <f aca="false">R665-Q665</f>
        <v>4502.24752538462</v>
      </c>
      <c r="T665" s="137" t="n">
        <f aca="false">((S665/1000000)*(0.473-P665))*0.8/(0.08206*296)*1000000/(O665*N665)*12</f>
        <v>0.268322893654512</v>
      </c>
      <c r="U665" s="138" t="n">
        <f aca="false">IF(N665&lt;=48,T665* 48,T665* 72)</f>
        <v>19.3192483431249</v>
      </c>
      <c r="V665" s="139" t="n">
        <v>-23.9305328857548</v>
      </c>
      <c r="W665" s="150" t="n">
        <f aca="false">W617</f>
        <v>-20.5015371074412</v>
      </c>
      <c r="X665" s="141" t="s">
        <v>106</v>
      </c>
      <c r="Y665" s="142" t="n">
        <f aca="false">((V665/1000+1)*0.0112372)/((V665/1000+1)*0.0112372+1)</f>
        <v>0.0108492896840044</v>
      </c>
      <c r="Z665" s="142" t="n">
        <f aca="false">((W665/1000+1)*0.0112372)/((W665/1000+1)*0.0112372+1)</f>
        <v>0.0108869889975928</v>
      </c>
      <c r="AA665" s="142" t="str">
        <f aca="false">IF(ISNUMBER(X665),((X665/1000+1)*0.0112372)/((X665/1000+1)*0.0112372+1),"")</f>
        <v/>
      </c>
      <c r="AB665" s="143" t="str">
        <f aca="false">IF(ISNUMBER(AA665),(Y665-Z665)/(AA665-Z665),"")</f>
        <v/>
      </c>
      <c r="AC665" s="143" t="str">
        <f aca="false">IF(ISNUMBER(AB665),1-AB665,"")</f>
        <v/>
      </c>
      <c r="AD665" s="144" t="str">
        <f aca="false">IF(ISNUMBER(AB665),AB665*T665,"")</f>
        <v/>
      </c>
      <c r="AE665" s="144" t="n">
        <f aca="false">IF(ISNUMBER(AC665),AC665*T665,T665)</f>
        <v>0.268322893654512</v>
      </c>
      <c r="AF665" s="102"/>
      <c r="AG665" s="145" t="str">
        <f aca="false">IF(ISNUMBER(AD665),U665*AB665,"")</f>
        <v/>
      </c>
      <c r="AH665" s="146" t="n">
        <f aca="false">IF(ISNUMBER(AC665),AC665*U665,U665)</f>
        <v>19.3192483431249</v>
      </c>
      <c r="AI665" s="102"/>
      <c r="AJ665" s="103" t="s">
        <v>404</v>
      </c>
      <c r="AK665" s="136"/>
      <c r="AL665" s="102"/>
      <c r="AM665" s="102"/>
      <c r="AN665" s="147" t="s">
        <v>632</v>
      </c>
    </row>
    <row r="666" customFormat="false" ht="15" hidden="false" customHeight="false" outlineLevel="0" collapsed="false">
      <c r="A666" s="115" t="s">
        <v>318</v>
      </c>
      <c r="B666" s="0" t="s">
        <v>319</v>
      </c>
      <c r="C666" s="92" t="n">
        <f aca="false">C665</f>
        <v>5</v>
      </c>
      <c r="D666" s="90" t="n">
        <f aca="false">D665</f>
        <v>2</v>
      </c>
      <c r="E666" s="92" t="str">
        <f aca="false">E618</f>
        <v>PP</v>
      </c>
      <c r="F666" s="92" t="n">
        <f aca="false">F618</f>
        <v>2</v>
      </c>
      <c r="G666" s="130" t="s">
        <v>321</v>
      </c>
      <c r="H666" s="130" t="s">
        <v>322</v>
      </c>
      <c r="I666" s="130" t="s">
        <v>322</v>
      </c>
      <c r="J666" s="131" t="n">
        <v>41866</v>
      </c>
      <c r="K666" s="108" t="s">
        <v>644</v>
      </c>
      <c r="L666" s="131" t="n">
        <v>41869</v>
      </c>
      <c r="M666" s="108" t="s">
        <v>645</v>
      </c>
      <c r="N666" s="134" t="n">
        <v>70.4333333333333</v>
      </c>
      <c r="O666" s="134" t="n">
        <v>40</v>
      </c>
      <c r="P666" s="135" t="n">
        <v>0.0481666666666667</v>
      </c>
      <c r="Q666" s="134" t="n">
        <v>439.137498461539</v>
      </c>
      <c r="R666" s="134" t="n">
        <v>5228.96293384615</v>
      </c>
      <c r="S666" s="136" t="n">
        <f aca="false">R666-Q666</f>
        <v>4789.82543538461</v>
      </c>
      <c r="T666" s="137" t="n">
        <f aca="false">((S666/1000000)*(0.473-P666))*0.8/(0.08206*296)*1000000/(O666*N666)*12</f>
        <v>0.28546183071367</v>
      </c>
      <c r="U666" s="138" t="n">
        <f aca="false">IF(N666&lt;=48,T666* 48,T666* 72)</f>
        <v>20.5532518113842</v>
      </c>
      <c r="V666" s="139" t="n">
        <v>-9.21835904819162</v>
      </c>
      <c r="W666" s="150" t="n">
        <f aca="false">W618</f>
        <v>-20.5015371074412</v>
      </c>
      <c r="X666" s="141" t="s">
        <v>106</v>
      </c>
      <c r="Y666" s="142" t="n">
        <f aca="false">((V666/1000+1)*0.0112372)/((V666/1000+1)*0.0112372+1)</f>
        <v>0.0110110190478931</v>
      </c>
      <c r="Z666" s="142" t="n">
        <f aca="false">((W666/1000+1)*0.0112372)/((W666/1000+1)*0.0112372+1)</f>
        <v>0.0108869889975928</v>
      </c>
      <c r="AA666" s="142" t="str">
        <f aca="false">IF(ISNUMBER(X666),((X666/1000+1)*0.0112372)/((X666/1000+1)*0.0112372+1),"")</f>
        <v/>
      </c>
      <c r="AB666" s="143" t="str">
        <f aca="false">IF(ISNUMBER(AA666),(Y666-Z666)/(AA666-Z666),"")</f>
        <v/>
      </c>
      <c r="AC666" s="143" t="str">
        <f aca="false">IF(ISNUMBER(AB666),1-AB666,"")</f>
        <v/>
      </c>
      <c r="AD666" s="144" t="str">
        <f aca="false">IF(ISNUMBER(AB666),AB666*T666,"")</f>
        <v/>
      </c>
      <c r="AE666" s="144" t="n">
        <f aca="false">IF(ISNUMBER(AC666),AC666*T666,T666)</f>
        <v>0.28546183071367</v>
      </c>
      <c r="AF666" s="102"/>
      <c r="AG666" s="145" t="str">
        <f aca="false">IF(ISNUMBER(AD666),U666*AB666,"")</f>
        <v/>
      </c>
      <c r="AH666" s="146" t="n">
        <f aca="false">IF(ISNUMBER(AC666),AC666*U666,U666)</f>
        <v>20.5532518113842</v>
      </c>
      <c r="AI666" s="102"/>
      <c r="AJ666" s="103" t="s">
        <v>406</v>
      </c>
      <c r="AK666" s="136"/>
      <c r="AL666" s="102"/>
      <c r="AM666" s="102"/>
      <c r="AN666" s="147" t="s">
        <v>633</v>
      </c>
    </row>
    <row r="667" customFormat="false" ht="15" hidden="false" customHeight="false" outlineLevel="0" collapsed="false">
      <c r="A667" s="115" t="s">
        <v>318</v>
      </c>
      <c r="B667" s="0" t="s">
        <v>319</v>
      </c>
      <c r="C667" s="92" t="n">
        <f aca="false">C666</f>
        <v>5</v>
      </c>
      <c r="D667" s="90" t="n">
        <f aca="false">D666</f>
        <v>2</v>
      </c>
      <c r="E667" s="92" t="str">
        <f aca="false">E619</f>
        <v>PP</v>
      </c>
      <c r="F667" s="92" t="n">
        <f aca="false">F619</f>
        <v>3</v>
      </c>
      <c r="G667" s="130" t="s">
        <v>321</v>
      </c>
      <c r="H667" s="130" t="s">
        <v>322</v>
      </c>
      <c r="I667" s="130" t="s">
        <v>322</v>
      </c>
      <c r="J667" s="131" t="n">
        <v>41866</v>
      </c>
      <c r="K667" s="108" t="s">
        <v>644</v>
      </c>
      <c r="L667" s="131" t="n">
        <v>41869</v>
      </c>
      <c r="M667" s="108" t="s">
        <v>645</v>
      </c>
      <c r="N667" s="134" t="n">
        <v>70.4333333333333</v>
      </c>
      <c r="O667" s="134" t="n">
        <v>40</v>
      </c>
      <c r="P667" s="135" t="n">
        <v>0.0481666666666667</v>
      </c>
      <c r="Q667" s="134" t="n">
        <v>439.137498461539</v>
      </c>
      <c r="R667" s="134" t="n">
        <v>3831.75334384615</v>
      </c>
      <c r="S667" s="136" t="n">
        <f aca="false">R667-Q667</f>
        <v>3392.61584538461</v>
      </c>
      <c r="T667" s="137" t="n">
        <f aca="false">((S667/1000000)*(0.473-P667))*0.8/(0.08206*296)*1000000/(O667*N667)*12</f>
        <v>0.202191571111804</v>
      </c>
      <c r="U667" s="138" t="n">
        <f aca="false">IF(N667&lt;=48,T667* 48,T667* 72)</f>
        <v>14.5577931200499</v>
      </c>
      <c r="V667" s="139" t="n">
        <v>-11.2908589910581</v>
      </c>
      <c r="W667" s="150" t="n">
        <f aca="false">W619</f>
        <v>-20.5015371074412</v>
      </c>
      <c r="X667" s="141" t="s">
        <v>106</v>
      </c>
      <c r="Y667" s="142" t="n">
        <f aca="false">((V667/1000+1)*0.0112372)/((V667/1000+1)*0.0112372+1)</f>
        <v>0.010988239476599</v>
      </c>
      <c r="Z667" s="142" t="n">
        <f aca="false">((W667/1000+1)*0.0112372)/((W667/1000+1)*0.0112372+1)</f>
        <v>0.0108869889975928</v>
      </c>
      <c r="AA667" s="142" t="str">
        <f aca="false">IF(ISNUMBER(X667),((X667/1000+1)*0.0112372)/((X667/1000+1)*0.0112372+1),"")</f>
        <v/>
      </c>
      <c r="AB667" s="143" t="str">
        <f aca="false">IF(ISNUMBER(AA667),(Y667-Z667)/(AA667-Z667),"")</f>
        <v/>
      </c>
      <c r="AC667" s="143" t="str">
        <f aca="false">IF(ISNUMBER(AB667),1-AB667,"")</f>
        <v/>
      </c>
      <c r="AD667" s="144" t="str">
        <f aca="false">IF(ISNUMBER(AB667),AB667*T667,"")</f>
        <v/>
      </c>
      <c r="AE667" s="144" t="n">
        <f aca="false">IF(ISNUMBER(AC667),AC667*T667,T667)</f>
        <v>0.202191571111804</v>
      </c>
      <c r="AF667" s="102"/>
      <c r="AG667" s="145" t="str">
        <f aca="false">IF(ISNUMBER(AD667),U667*AB667,"")</f>
        <v/>
      </c>
      <c r="AH667" s="146" t="n">
        <f aca="false">IF(ISNUMBER(AC667),AC667*U667,U667)</f>
        <v>14.5577931200499</v>
      </c>
      <c r="AI667" s="102"/>
      <c r="AJ667" s="103" t="s">
        <v>408</v>
      </c>
      <c r="AK667" s="136"/>
      <c r="AL667" s="102"/>
      <c r="AM667" s="102"/>
      <c r="AN667" s="147" t="s">
        <v>634</v>
      </c>
    </row>
    <row r="668" customFormat="false" ht="15" hidden="false" customHeight="false" outlineLevel="0" collapsed="false">
      <c r="A668" s="115" t="s">
        <v>318</v>
      </c>
      <c r="B668" s="0" t="s">
        <v>319</v>
      </c>
      <c r="C668" s="92" t="n">
        <f aca="false">C667</f>
        <v>5</v>
      </c>
      <c r="D668" s="90" t="n">
        <f aca="false">D667</f>
        <v>2</v>
      </c>
      <c r="E668" s="92" t="str">
        <f aca="false">E620</f>
        <v>PP</v>
      </c>
      <c r="F668" s="92" t="n">
        <f aca="false">F620</f>
        <v>4</v>
      </c>
      <c r="G668" s="130" t="s">
        <v>321</v>
      </c>
      <c r="H668" s="130" t="s">
        <v>322</v>
      </c>
      <c r="I668" s="130" t="s">
        <v>322</v>
      </c>
      <c r="J668" s="131" t="n">
        <v>41866</v>
      </c>
      <c r="K668" s="108" t="s">
        <v>644</v>
      </c>
      <c r="L668" s="131" t="n">
        <v>41869</v>
      </c>
      <c r="M668" s="108" t="s">
        <v>645</v>
      </c>
      <c r="N668" s="134" t="n">
        <v>70.4333333333333</v>
      </c>
      <c r="O668" s="134" t="n">
        <v>40</v>
      </c>
      <c r="P668" s="135" t="n">
        <v>0.0481666666666667</v>
      </c>
      <c r="Q668" s="134" t="n">
        <v>439.137498461539</v>
      </c>
      <c r="R668" s="134" t="n">
        <v>3968.00670384615</v>
      </c>
      <c r="S668" s="136" t="n">
        <f aca="false">R668-Q668</f>
        <v>3528.86920538462</v>
      </c>
      <c r="T668" s="137" t="n">
        <f aca="false">((S668/1000000)*(0.473-P668))*0.8/(0.08206*296)*1000000/(O668*N668)*12</f>
        <v>0.210311936689045</v>
      </c>
      <c r="U668" s="138" t="n">
        <f aca="false">IF(N668&lt;=48,T668* 48,T668* 72)</f>
        <v>15.1424594416112</v>
      </c>
      <c r="V668" s="139" t="n">
        <v>-5.75588845426958</v>
      </c>
      <c r="W668" s="150" t="n">
        <f aca="false">W620</f>
        <v>-20.5015371074412</v>
      </c>
      <c r="X668" s="141" t="s">
        <v>106</v>
      </c>
      <c r="Y668" s="142" t="n">
        <f aca="false">((V668/1000+1)*0.0112372)/((V668/1000+1)*0.0112372+1)</f>
        <v>0.0110490739315505</v>
      </c>
      <c r="Z668" s="142" t="n">
        <f aca="false">((W668/1000+1)*0.0112372)/((W668/1000+1)*0.0112372+1)</f>
        <v>0.0108869889975928</v>
      </c>
      <c r="AA668" s="142" t="str">
        <f aca="false">IF(ISNUMBER(X668),((X668/1000+1)*0.0112372)/((X668/1000+1)*0.0112372+1),"")</f>
        <v/>
      </c>
      <c r="AB668" s="143" t="str">
        <f aca="false">IF(ISNUMBER(AA668),(Y668-Z668)/(AA668-Z668),"")</f>
        <v/>
      </c>
      <c r="AC668" s="143" t="str">
        <f aca="false">IF(ISNUMBER(AB668),1-AB668,"")</f>
        <v/>
      </c>
      <c r="AD668" s="144" t="str">
        <f aca="false">IF(ISNUMBER(AB668),AB668*T668,"")</f>
        <v/>
      </c>
      <c r="AE668" s="144" t="n">
        <f aca="false">IF(ISNUMBER(AC668),AC668*T668,T668)</f>
        <v>0.210311936689045</v>
      </c>
      <c r="AF668" s="102"/>
      <c r="AG668" s="145" t="str">
        <f aca="false">IF(ISNUMBER(AD668),U668*AB668,"")</f>
        <v/>
      </c>
      <c r="AH668" s="146" t="n">
        <f aca="false">IF(ISNUMBER(AC668),AC668*U668,U668)</f>
        <v>15.1424594416112</v>
      </c>
      <c r="AI668" s="102"/>
      <c r="AJ668" s="103" t="s">
        <v>410</v>
      </c>
      <c r="AK668" s="136"/>
      <c r="AL668" s="102"/>
      <c r="AM668" s="102"/>
      <c r="AN668" s="147" t="s">
        <v>635</v>
      </c>
    </row>
    <row r="669" customFormat="false" ht="15" hidden="false" customHeight="false" outlineLevel="0" collapsed="false">
      <c r="A669" s="115" t="s">
        <v>318</v>
      </c>
      <c r="B669" s="0" t="s">
        <v>319</v>
      </c>
      <c r="C669" s="92" t="n">
        <f aca="false">C668</f>
        <v>5</v>
      </c>
      <c r="D669" s="90" t="n">
        <f aca="false">D668</f>
        <v>2</v>
      </c>
      <c r="E669" s="92" t="str">
        <f aca="false">E621</f>
        <v>PP</v>
      </c>
      <c r="F669" s="92" t="n">
        <f aca="false">F621</f>
        <v>1</v>
      </c>
      <c r="G669" s="130" t="s">
        <v>333</v>
      </c>
      <c r="H669" s="130" t="s">
        <v>334</v>
      </c>
      <c r="I669" s="148" t="s">
        <v>335</v>
      </c>
      <c r="J669" s="131" t="n">
        <v>41866</v>
      </c>
      <c r="K669" s="108" t="s">
        <v>644</v>
      </c>
      <c r="L669" s="131" t="n">
        <v>41869</v>
      </c>
      <c r="M669" s="108" t="s">
        <v>645</v>
      </c>
      <c r="N669" s="134" t="n">
        <v>70.4333333333333</v>
      </c>
      <c r="O669" s="134" t="n">
        <v>40</v>
      </c>
      <c r="P669" s="135" t="n">
        <v>0.0481666666666667</v>
      </c>
      <c r="Q669" s="134" t="n">
        <v>439.137498461539</v>
      </c>
      <c r="R669" s="134" t="n">
        <v>17691.8568238462</v>
      </c>
      <c r="S669" s="136" t="n">
        <f aca="false">R669-Q669</f>
        <v>17252.7193253846</v>
      </c>
      <c r="T669" s="137" t="n">
        <f aca="false">((S669/1000000)*(0.473-P669))*0.8/(0.08206*296)*1000000/(O669*N669)*12</f>
        <v>1.02821969398514</v>
      </c>
      <c r="U669" s="138" t="n">
        <f aca="false">IF(N669&lt;=48,T669* 48,T669* 72)</f>
        <v>74.0318179669301</v>
      </c>
      <c r="V669" s="139" t="n">
        <v>740.043816247315</v>
      </c>
      <c r="W669" s="150" t="n">
        <f aca="false">W621</f>
        <v>-20.5015371074412</v>
      </c>
      <c r="X669" s="141" t="n">
        <v>1159</v>
      </c>
      <c r="Y669" s="142" t="n">
        <f aca="false">((V669/1000+1)*0.0112372)/((V669/1000+1)*0.0112372+1)</f>
        <v>0.0191782243253582</v>
      </c>
      <c r="Z669" s="142" t="n">
        <f aca="false">((W669/1000+1)*0.0112372)/((W669/1000+1)*0.0112372+1)</f>
        <v>0.0108869889975928</v>
      </c>
      <c r="AA669" s="142" t="n">
        <f aca="false">IF(ISNUMBER(X669),((X669/1000+1)*0.0112372)/((X669/1000+1)*0.0112372+1),"")</f>
        <v>0.0236864549961338</v>
      </c>
      <c r="AB669" s="143" t="n">
        <f aca="false">IF(ISNUMBER(AA669),(Y669-Y665)/(AA669-Y665),"")</f>
        <v>0.648814160980235</v>
      </c>
      <c r="AC669" s="143" t="n">
        <f aca="false">IF(ISNUMBER(AB669),1-AB669,"")</f>
        <v>0.351185839019765</v>
      </c>
      <c r="AD669" s="144" t="n">
        <f aca="false">IF(ISNUMBER(AB669),AB669*T669,"")</f>
        <v>0.667123498056323</v>
      </c>
      <c r="AE669" s="144" t="n">
        <f aca="false">IF(ISNUMBER(AC669),AC669*T669,T669)</f>
        <v>0.361096195928817</v>
      </c>
      <c r="AF669" s="149" t="n">
        <f aca="false">IF(ISNUMBER(AD669),AE669-AE665,"")</f>
        <v>0.092773302274305</v>
      </c>
      <c r="AG669" s="145" t="n">
        <f aca="false">IF(ISNUMBER(AD669),U669*AB669,"")</f>
        <v>48.0328918600552</v>
      </c>
      <c r="AH669" s="146" t="n">
        <f aca="false">IF(ISNUMBER(AC669),AC669*U669,U669)</f>
        <v>25.9989261068748</v>
      </c>
      <c r="AI669" s="145" t="n">
        <f aca="false">AH669-AH665</f>
        <v>6.67967776374996</v>
      </c>
      <c r="AJ669" s="103" t="s">
        <v>412</v>
      </c>
      <c r="AK669" s="136"/>
      <c r="AL669" s="102"/>
      <c r="AM669" s="102"/>
      <c r="AN669" s="147" t="s">
        <v>636</v>
      </c>
    </row>
    <row r="670" customFormat="false" ht="15" hidden="false" customHeight="false" outlineLevel="0" collapsed="false">
      <c r="A670" s="115" t="s">
        <v>318</v>
      </c>
      <c r="B670" s="0" t="s">
        <v>319</v>
      </c>
      <c r="C670" s="92" t="n">
        <f aca="false">C669</f>
        <v>5</v>
      </c>
      <c r="D670" s="90" t="n">
        <f aca="false">D669</f>
        <v>2</v>
      </c>
      <c r="E670" s="92" t="str">
        <f aca="false">E622</f>
        <v>PP</v>
      </c>
      <c r="F670" s="92" t="n">
        <f aca="false">F622</f>
        <v>2</v>
      </c>
      <c r="G670" s="130" t="s">
        <v>333</v>
      </c>
      <c r="H670" s="130" t="s">
        <v>334</v>
      </c>
      <c r="I670" s="148" t="s">
        <v>335</v>
      </c>
      <c r="J670" s="131" t="n">
        <v>41866</v>
      </c>
      <c r="K670" s="108" t="s">
        <v>644</v>
      </c>
      <c r="L670" s="131" t="n">
        <v>41869</v>
      </c>
      <c r="M670" s="108" t="s">
        <v>645</v>
      </c>
      <c r="N670" s="134" t="n">
        <v>70.4333333333333</v>
      </c>
      <c r="O670" s="134" t="n">
        <v>40</v>
      </c>
      <c r="P670" s="135" t="n">
        <v>0.0481666666666667</v>
      </c>
      <c r="Q670" s="134" t="n">
        <v>439.137498461539</v>
      </c>
      <c r="R670" s="134" t="n">
        <v>14925.1294238462</v>
      </c>
      <c r="S670" s="136" t="n">
        <f aca="false">R670-Q670</f>
        <v>14485.9919253846</v>
      </c>
      <c r="T670" s="137" t="n">
        <f aca="false">((S670/1000000)*(0.473-P670))*0.8/(0.08206*296)*1000000/(O670*N670)*12</f>
        <v>0.863329536850164</v>
      </c>
      <c r="U670" s="138" t="n">
        <f aca="false">IF(N670&lt;=48,T670* 48,T670* 72)</f>
        <v>62.1597266532118</v>
      </c>
      <c r="V670" s="139" t="n">
        <v>756.046522494676</v>
      </c>
      <c r="W670" s="150" t="n">
        <f aca="false">W622</f>
        <v>-20.5015371074412</v>
      </c>
      <c r="X670" s="141" t="n">
        <v>1159</v>
      </c>
      <c r="Y670" s="142" t="n">
        <f aca="false">((V670/1000+1)*0.0112372)/((V670/1000+1)*0.0112372+1)</f>
        <v>0.0193511880980214</v>
      </c>
      <c r="Z670" s="142" t="n">
        <f aca="false">((W670/1000+1)*0.0112372)/((W670/1000+1)*0.0112372+1)</f>
        <v>0.0108869889975928</v>
      </c>
      <c r="AA670" s="142" t="n">
        <f aca="false">IF(ISNUMBER(X670),((X670/1000+1)*0.0112372)/((X670/1000+1)*0.0112372+1),"")</f>
        <v>0.0236864549961338</v>
      </c>
      <c r="AB670" s="143" t="n">
        <f aca="false">IF(ISNUMBER(AA670),(Y670-Y666)/(AA670-Y666),"")</f>
        <v>0.657978872220638</v>
      </c>
      <c r="AC670" s="143" t="n">
        <f aca="false">IF(ISNUMBER(AB670),1-AB670,"")</f>
        <v>0.342021127779362</v>
      </c>
      <c r="AD670" s="144" t="n">
        <f aca="false">IF(ISNUMBER(AB670),AB670*T670,"")</f>
        <v>0.568052595011437</v>
      </c>
      <c r="AE670" s="144" t="n">
        <f aca="false">IF(ISNUMBER(AC670),AC670*T670,T670)</f>
        <v>0.295276941838727</v>
      </c>
      <c r="AF670" s="149" t="n">
        <f aca="false">IF(ISNUMBER(AD670),AE670-AE666,"")</f>
        <v>0.00981511112505729</v>
      </c>
      <c r="AG670" s="145" t="n">
        <f aca="false">IF(ISNUMBER(AD670),U670*AB670,"")</f>
        <v>40.8997868408234</v>
      </c>
      <c r="AH670" s="146" t="n">
        <f aca="false">IF(ISNUMBER(AC670),AC670*U670,U670)</f>
        <v>21.2599398123884</v>
      </c>
      <c r="AI670" s="145" t="n">
        <f aca="false">AH670-AH666</f>
        <v>0.706688001004125</v>
      </c>
      <c r="AJ670" s="103" t="s">
        <v>414</v>
      </c>
      <c r="AK670" s="136"/>
      <c r="AL670" s="102"/>
      <c r="AM670" s="102"/>
      <c r="AN670" s="147" t="s">
        <v>637</v>
      </c>
    </row>
    <row r="671" customFormat="false" ht="15" hidden="false" customHeight="false" outlineLevel="0" collapsed="false">
      <c r="A671" s="115" t="s">
        <v>318</v>
      </c>
      <c r="B671" s="0" t="s">
        <v>319</v>
      </c>
      <c r="C671" s="92" t="n">
        <f aca="false">C670</f>
        <v>5</v>
      </c>
      <c r="D671" s="90" t="n">
        <f aca="false">D670</f>
        <v>2</v>
      </c>
      <c r="E671" s="92" t="str">
        <f aca="false">E623</f>
        <v>PP</v>
      </c>
      <c r="F671" s="92" t="n">
        <f aca="false">F623</f>
        <v>3</v>
      </c>
      <c r="G671" s="130" t="s">
        <v>333</v>
      </c>
      <c r="H671" s="130" t="s">
        <v>334</v>
      </c>
      <c r="I671" s="148" t="s">
        <v>335</v>
      </c>
      <c r="J671" s="131" t="n">
        <v>41866</v>
      </c>
      <c r="K671" s="108" t="s">
        <v>644</v>
      </c>
      <c r="L671" s="131" t="n">
        <v>41869</v>
      </c>
      <c r="M671" s="108" t="s">
        <v>645</v>
      </c>
      <c r="N671" s="134" t="n">
        <v>70.4333333333333</v>
      </c>
      <c r="O671" s="134" t="n">
        <v>40</v>
      </c>
      <c r="P671" s="135" t="n">
        <v>0.0481666666666667</v>
      </c>
      <c r="Q671" s="134" t="n">
        <v>439.137498461539</v>
      </c>
      <c r="R671" s="134" t="n">
        <v>17135.5706238462</v>
      </c>
      <c r="S671" s="136" t="n">
        <f aca="false">R671-Q671</f>
        <v>16696.4331253846</v>
      </c>
      <c r="T671" s="137" t="n">
        <f aca="false">((S671/1000000)*(0.473-P671))*0.8/(0.08206*296)*1000000/(O671*N671)*12</f>
        <v>0.995066402869427</v>
      </c>
      <c r="U671" s="138" t="n">
        <f aca="false">IF(N671&lt;=48,T671* 48,T671* 72)</f>
        <v>71.6447810065988</v>
      </c>
      <c r="V671" s="139" t="n">
        <v>952.209882958709</v>
      </c>
      <c r="W671" s="150" t="n">
        <f aca="false">W623</f>
        <v>-20.5015371074412</v>
      </c>
      <c r="X671" s="141" t="n">
        <v>1159</v>
      </c>
      <c r="Y671" s="142" t="n">
        <f aca="false">((V671/1000+1)*0.0112372)/((V671/1000+1)*0.0112372+1)</f>
        <v>0.021466455262909</v>
      </c>
      <c r="Z671" s="142" t="n">
        <f aca="false">((W671/1000+1)*0.0112372)/((W671/1000+1)*0.0112372+1)</f>
        <v>0.0108869889975928</v>
      </c>
      <c r="AA671" s="142" t="n">
        <f aca="false">IF(ISNUMBER(X671),((X671/1000+1)*0.0112372)/((X671/1000+1)*0.0112372+1),"")</f>
        <v>0.0236864549961338</v>
      </c>
      <c r="AB671" s="143" t="n">
        <f aca="false">IF(ISNUMBER(AA671),(Y671-Y667)/(AA671-Y667),"")</f>
        <v>0.825172306312686</v>
      </c>
      <c r="AC671" s="143" t="n">
        <f aca="false">IF(ISNUMBER(AB671),1-AB671,"")</f>
        <v>0.174827693687314</v>
      </c>
      <c r="AD671" s="144" t="n">
        <f aca="false">IF(ISNUMBER(AB671),AB671*T671,"")</f>
        <v>0.821101238590034</v>
      </c>
      <c r="AE671" s="144" t="n">
        <f aca="false">IF(ISNUMBER(AC671),AC671*T671,T671)</f>
        <v>0.173965164279393</v>
      </c>
      <c r="AF671" s="149" t="n">
        <f aca="false">IF(ISNUMBER(AD671),AE671-AE667,"")</f>
        <v>-0.028226406832411</v>
      </c>
      <c r="AG671" s="145" t="n">
        <f aca="false">IF(ISNUMBER(AD671),U671*AB671,"")</f>
        <v>59.1192891784824</v>
      </c>
      <c r="AH671" s="146" t="n">
        <f aca="false">IF(ISNUMBER(AC671),AC671*U671,U671)</f>
        <v>12.5254918281163</v>
      </c>
      <c r="AI671" s="145" t="n">
        <f aca="false">AH671-AH667</f>
        <v>-2.03230129193359</v>
      </c>
      <c r="AJ671" s="103" t="s">
        <v>416</v>
      </c>
      <c r="AK671" s="136"/>
      <c r="AL671" s="102"/>
      <c r="AM671" s="102"/>
      <c r="AN671" s="147" t="s">
        <v>638</v>
      </c>
    </row>
    <row r="672" customFormat="false" ht="15" hidden="false" customHeight="false" outlineLevel="0" collapsed="false">
      <c r="A672" s="115" t="s">
        <v>318</v>
      </c>
      <c r="B672" s="0" t="s">
        <v>319</v>
      </c>
      <c r="C672" s="92" t="n">
        <f aca="false">C671</f>
        <v>5</v>
      </c>
      <c r="D672" s="90" t="n">
        <f aca="false">D671</f>
        <v>2</v>
      </c>
      <c r="E672" s="92" t="str">
        <f aca="false">E624</f>
        <v>PP</v>
      </c>
      <c r="F672" s="92" t="n">
        <f aca="false">F624</f>
        <v>4</v>
      </c>
      <c r="G672" s="130" t="s">
        <v>333</v>
      </c>
      <c r="H672" s="130" t="s">
        <v>334</v>
      </c>
      <c r="I672" s="148" t="s">
        <v>335</v>
      </c>
      <c r="J672" s="131" t="n">
        <v>41866</v>
      </c>
      <c r="K672" s="108" t="s">
        <v>644</v>
      </c>
      <c r="L672" s="131" t="n">
        <v>41869</v>
      </c>
      <c r="M672" s="108" t="s">
        <v>645</v>
      </c>
      <c r="N672" s="134" t="n">
        <v>70.4333333333333</v>
      </c>
      <c r="O672" s="134" t="n">
        <v>40</v>
      </c>
      <c r="P672" s="135" t="n">
        <v>0.0481666666666667</v>
      </c>
      <c r="Q672" s="134" t="n">
        <v>439.137498461539</v>
      </c>
      <c r="R672" s="134" t="n">
        <v>15961.7332238462</v>
      </c>
      <c r="S672" s="136" t="n">
        <f aca="false">R672-Q672</f>
        <v>15522.5957253846</v>
      </c>
      <c r="T672" s="137" t="n">
        <f aca="false">((S672/1000000)*(0.473-P672))*0.8/(0.08206*296)*1000000/(O672*N672)*12</f>
        <v>0.925108577123056</v>
      </c>
      <c r="U672" s="138" t="n">
        <f aca="false">IF(N672&lt;=48,T672* 48,T672* 72)</f>
        <v>66.60781755286</v>
      </c>
      <c r="V672" s="139" t="n">
        <v>895.835025893458</v>
      </c>
      <c r="W672" s="150" t="n">
        <f aca="false">W624</f>
        <v>-20.5015371074412</v>
      </c>
      <c r="X672" s="141" t="n">
        <v>1159</v>
      </c>
      <c r="Y672" s="142" t="n">
        <f aca="false">((V672/1000+1)*0.0112372)/((V672/1000+1)*0.0112372+1)</f>
        <v>0.0208594893502076</v>
      </c>
      <c r="Z672" s="142" t="n">
        <f aca="false">((W672/1000+1)*0.0112372)/((W672/1000+1)*0.0112372+1)</f>
        <v>0.0108869889975928</v>
      </c>
      <c r="AA672" s="142" t="n">
        <f aca="false">IF(ISNUMBER(X672),((X672/1000+1)*0.0112372)/((X672/1000+1)*0.0112372+1),"")</f>
        <v>0.0236864549961338</v>
      </c>
      <c r="AB672" s="143" t="n">
        <f aca="false">IF(ISNUMBER(AA672),(Y672-Y668)/(AA672-Y668),"")</f>
        <v>0.776301305509503</v>
      </c>
      <c r="AC672" s="143" t="n">
        <f aca="false">IF(ISNUMBER(AB672),1-AB672,"")</f>
        <v>0.223698694490497</v>
      </c>
      <c r="AD672" s="144" t="n">
        <f aca="false">IF(ISNUMBER(AB672),AB672*T672,"")</f>
        <v>0.718162996158667</v>
      </c>
      <c r="AE672" s="144" t="n">
        <f aca="false">IF(ISNUMBER(AC672),AC672*T672,T672)</f>
        <v>0.206945580964389</v>
      </c>
      <c r="AF672" s="149" t="n">
        <f aca="false">IF(ISNUMBER(AD672),AE672-AE668,"")</f>
        <v>-0.00336635572465602</v>
      </c>
      <c r="AG672" s="145" t="n">
        <f aca="false">IF(ISNUMBER(AD672),U672*AB672,"")</f>
        <v>51.707735723424</v>
      </c>
      <c r="AH672" s="146" t="n">
        <f aca="false">IF(ISNUMBER(AC672),AC672*U672,U672)</f>
        <v>14.900081829436</v>
      </c>
      <c r="AI672" s="145" t="n">
        <f aca="false">AH672-AH668</f>
        <v>-0.242377612175233</v>
      </c>
      <c r="AJ672" s="103" t="s">
        <v>418</v>
      </c>
      <c r="AK672" s="136"/>
      <c r="AL672" s="102"/>
      <c r="AM672" s="102"/>
      <c r="AN672" s="147" t="s">
        <v>639</v>
      </c>
    </row>
    <row r="673" customFormat="false" ht="15" hidden="false" customHeight="false" outlineLevel="0" collapsed="false">
      <c r="A673" s="115" t="s">
        <v>318</v>
      </c>
      <c r="B673" s="0" t="s">
        <v>319</v>
      </c>
      <c r="C673" s="92" t="n">
        <f aca="false">C672</f>
        <v>5</v>
      </c>
      <c r="D673" s="90" t="n">
        <f aca="false">D672</f>
        <v>2</v>
      </c>
      <c r="E673" s="92" t="str">
        <f aca="false">E625</f>
        <v>PP</v>
      </c>
      <c r="F673" s="92" t="n">
        <f aca="false">F625</f>
        <v>1</v>
      </c>
      <c r="G673" s="130" t="s">
        <v>344</v>
      </c>
      <c r="H673" s="130" t="s">
        <v>334</v>
      </c>
      <c r="I673" s="130" t="n">
        <v>10</v>
      </c>
      <c r="J673" s="131" t="n">
        <v>41866</v>
      </c>
      <c r="K673" s="108" t="s">
        <v>644</v>
      </c>
      <c r="L673" s="131" t="n">
        <v>41869</v>
      </c>
      <c r="M673" s="108" t="s">
        <v>645</v>
      </c>
      <c r="N673" s="134" t="n">
        <v>70.4333333333333</v>
      </c>
      <c r="O673" s="134" t="n">
        <v>40</v>
      </c>
      <c r="P673" s="135" t="n">
        <v>0.0481666666666667</v>
      </c>
      <c r="Q673" s="134" t="n">
        <v>439.137498461539</v>
      </c>
      <c r="R673" s="134" t="n">
        <v>15687.2660238462</v>
      </c>
      <c r="S673" s="136" t="n">
        <f aca="false">R673-Q673</f>
        <v>15248.1285253846</v>
      </c>
      <c r="T673" s="137" t="n">
        <f aca="false">((S673/1000000)*(0.473-P673))*0.8/(0.08206*296)*1000000/(O673*N673)*12</f>
        <v>0.908751006176096</v>
      </c>
      <c r="U673" s="138" t="n">
        <f aca="false">IF(N673&lt;=48,T673* 48,T673* 72)</f>
        <v>65.4300724446789</v>
      </c>
      <c r="V673" s="139" t="n">
        <v>862.614995064484</v>
      </c>
      <c r="W673" s="150" t="n">
        <f aca="false">W625</f>
        <v>-20.5015371074412</v>
      </c>
      <c r="X673" s="141" t="n">
        <v>1159</v>
      </c>
      <c r="Y673" s="142" t="n">
        <f aca="false">((V673/1000+1)*0.0112372)/((V673/1000+1)*0.0112372+1)</f>
        <v>0.0205014696292873</v>
      </c>
      <c r="Z673" s="142" t="n">
        <f aca="false">((W673/1000+1)*0.0112372)/((W673/1000+1)*0.0112372+1)</f>
        <v>0.0108869889975928</v>
      </c>
      <c r="AA673" s="142" t="n">
        <f aca="false">IF(ISNUMBER(X673),((X673/1000+1)*0.0112372)/((X673/1000+1)*0.0112372+1),"")</f>
        <v>0.0236864549961338</v>
      </c>
      <c r="AB673" s="143" t="n">
        <f aca="false">IF(ISNUMBER(AA673),(Y673-Y665)/(AA673-Y665),"")</f>
        <v>0.751893405638618</v>
      </c>
      <c r="AC673" s="143" t="n">
        <f aca="false">IF(ISNUMBER(AB673),1-AB673,"")</f>
        <v>0.248106594361382</v>
      </c>
      <c r="AD673" s="144" t="n">
        <f aca="false">IF(ISNUMBER(AB673),AB673*T673,"")</f>
        <v>0.683283888911266</v>
      </c>
      <c r="AE673" s="144" t="n">
        <f aca="false">IF(ISNUMBER(AC673),AC673*T673,T673)</f>
        <v>0.22546711726483</v>
      </c>
      <c r="AF673" s="149" t="n">
        <f aca="false">IF(ISNUMBER(AD673),AE673-AE665,"")</f>
        <v>-0.0428557763896816</v>
      </c>
      <c r="AG673" s="145" t="n">
        <f aca="false">IF(ISNUMBER(AD673),U673*AB673,"")</f>
        <v>49.1964400016111</v>
      </c>
      <c r="AH673" s="146" t="n">
        <f aca="false">IF(ISNUMBER(AC673),AC673*U673,U673)</f>
        <v>16.2336324430678</v>
      </c>
      <c r="AI673" s="145" t="n">
        <f aca="false">AH673-AH665</f>
        <v>-3.08561590005708</v>
      </c>
      <c r="AJ673" s="103" t="s">
        <v>420</v>
      </c>
      <c r="AK673" s="136"/>
      <c r="AL673" s="102"/>
      <c r="AM673" s="102"/>
      <c r="AN673" s="147" t="s">
        <v>640</v>
      </c>
    </row>
    <row r="674" customFormat="false" ht="15" hidden="false" customHeight="false" outlineLevel="0" collapsed="false">
      <c r="A674" s="115" t="s">
        <v>318</v>
      </c>
      <c r="B674" s="0" t="s">
        <v>319</v>
      </c>
      <c r="C674" s="92" t="n">
        <f aca="false">C673</f>
        <v>5</v>
      </c>
      <c r="D674" s="90" t="n">
        <f aca="false">D673</f>
        <v>2</v>
      </c>
      <c r="E674" s="92" t="str">
        <f aca="false">E626</f>
        <v>PP</v>
      </c>
      <c r="F674" s="92" t="n">
        <f aca="false">F626</f>
        <v>2</v>
      </c>
      <c r="G674" s="130" t="s">
        <v>344</v>
      </c>
      <c r="H674" s="130" t="s">
        <v>334</v>
      </c>
      <c r="I674" s="130" t="n">
        <v>10</v>
      </c>
      <c r="J674" s="131" t="n">
        <v>41866</v>
      </c>
      <c r="K674" s="108" t="s">
        <v>644</v>
      </c>
      <c r="L674" s="131" t="n">
        <v>41869</v>
      </c>
      <c r="M674" s="108" t="s">
        <v>645</v>
      </c>
      <c r="N674" s="134" t="n">
        <v>70.4333333333333</v>
      </c>
      <c r="O674" s="134" t="n">
        <v>40</v>
      </c>
      <c r="P674" s="135" t="n">
        <v>0.0481666666666667</v>
      </c>
      <c r="Q674" s="134" t="n">
        <v>439.137498461539</v>
      </c>
      <c r="R674" s="134" t="n">
        <v>16402.8412238462</v>
      </c>
      <c r="S674" s="136" t="n">
        <f aca="false">R674-Q674</f>
        <v>15963.7037253846</v>
      </c>
      <c r="T674" s="137" t="n">
        <f aca="false">((S674/1000000)*(0.473-P674))*0.8/(0.08206*296)*1000000/(O674*N674)*12</f>
        <v>0.951397530430669</v>
      </c>
      <c r="U674" s="138" t="n">
        <f aca="false">IF(N674&lt;=48,T674* 48,T674* 72)</f>
        <v>68.5006221910082</v>
      </c>
      <c r="V674" s="139" t="n">
        <v>870.15252650808</v>
      </c>
      <c r="W674" s="150" t="n">
        <f aca="false">W626</f>
        <v>-20.5015371074412</v>
      </c>
      <c r="X674" s="141" t="n">
        <v>1159</v>
      </c>
      <c r="Y674" s="142" t="n">
        <f aca="false">((V674/1000+1)*0.0112372)/((V674/1000+1)*0.0112372+1)</f>
        <v>0.0205827262571834</v>
      </c>
      <c r="Z674" s="142" t="n">
        <f aca="false">((W674/1000+1)*0.0112372)/((W674/1000+1)*0.0112372+1)</f>
        <v>0.0108869889975928</v>
      </c>
      <c r="AA674" s="142" t="n">
        <f aca="false">IF(ISNUMBER(X674),((X674/1000+1)*0.0112372)/((X674/1000+1)*0.0112372+1),"")</f>
        <v>0.0236864549961338</v>
      </c>
      <c r="AB674" s="143" t="n">
        <f aca="false">IF(ISNUMBER(AA674),(Y674-Y666)/(AA674-Y666),"")</f>
        <v>0.755138304384622</v>
      </c>
      <c r="AC674" s="143" t="n">
        <f aca="false">IF(ISNUMBER(AB674),1-AB674,"")</f>
        <v>0.244861695615378</v>
      </c>
      <c r="AD674" s="144" t="n">
        <f aca="false">IF(ISNUMBER(AB674),AB674*T674,"")</f>
        <v>0.718436717925132</v>
      </c>
      <c r="AE674" s="144" t="n">
        <f aca="false">IF(ISNUMBER(AC674),AC674*T674,T674)</f>
        <v>0.232960812505537</v>
      </c>
      <c r="AF674" s="149" t="n">
        <f aca="false">IF(ISNUMBER(AD674),AE674-AE666,"")</f>
        <v>-0.0525010182081331</v>
      </c>
      <c r="AG674" s="145" t="n">
        <f aca="false">IF(ISNUMBER(AD674),U674*AB674,"")</f>
        <v>51.7274436906095</v>
      </c>
      <c r="AH674" s="146" t="n">
        <f aca="false">IF(ISNUMBER(AC674),AC674*U674,U674)</f>
        <v>16.7731785003987</v>
      </c>
      <c r="AI674" s="145" t="n">
        <f aca="false">AH674-AH666</f>
        <v>-3.78007331098558</v>
      </c>
      <c r="AJ674" s="103" t="s">
        <v>422</v>
      </c>
      <c r="AK674" s="136"/>
      <c r="AL674" s="102"/>
      <c r="AM674" s="102"/>
      <c r="AN674" s="147" t="s">
        <v>641</v>
      </c>
    </row>
    <row r="675" customFormat="false" ht="15" hidden="false" customHeight="false" outlineLevel="0" collapsed="false">
      <c r="A675" s="115" t="s">
        <v>318</v>
      </c>
      <c r="B675" s="0" t="s">
        <v>319</v>
      </c>
      <c r="C675" s="92" t="n">
        <f aca="false">C674</f>
        <v>5</v>
      </c>
      <c r="D675" s="90" t="n">
        <f aca="false">D674</f>
        <v>2</v>
      </c>
      <c r="E675" s="92" t="str">
        <f aca="false">E627</f>
        <v>PP</v>
      </c>
      <c r="F675" s="92" t="n">
        <f aca="false">F627</f>
        <v>3</v>
      </c>
      <c r="G675" s="130" t="s">
        <v>344</v>
      </c>
      <c r="H675" s="130" t="s">
        <v>334</v>
      </c>
      <c r="I675" s="130" t="n">
        <v>10</v>
      </c>
      <c r="J675" s="131" t="n">
        <v>41866</v>
      </c>
      <c r="K675" s="108" t="s">
        <v>644</v>
      </c>
      <c r="L675" s="131" t="n">
        <v>41869</v>
      </c>
      <c r="M675" s="108" t="s">
        <v>645</v>
      </c>
      <c r="N675" s="134" t="n">
        <v>70.4333333333333</v>
      </c>
      <c r="O675" s="134" t="n">
        <v>40</v>
      </c>
      <c r="P675" s="135" t="n">
        <v>0.0481666666666667</v>
      </c>
      <c r="Q675" s="134" t="n">
        <v>439.137498461539</v>
      </c>
      <c r="R675" s="134" t="n">
        <v>15980.1127238462</v>
      </c>
      <c r="S675" s="136" t="n">
        <f aca="false">R675-Q675</f>
        <v>15540.9752253846</v>
      </c>
      <c r="T675" s="137" t="n">
        <f aca="false">((S675/1000000)*(0.473-P675))*0.8/(0.08206*296)*1000000/(O675*N675)*12</f>
        <v>0.926203950177539</v>
      </c>
      <c r="U675" s="138" t="n">
        <f aca="false">IF(N675&lt;=48,T675* 48,T675* 72)</f>
        <v>66.6866844127828</v>
      </c>
      <c r="V675" s="139" t="n">
        <v>957.84762390395</v>
      </c>
      <c r="W675" s="150" t="n">
        <f aca="false">W627</f>
        <v>-20.5015371074412</v>
      </c>
      <c r="X675" s="141" t="n">
        <v>1159</v>
      </c>
      <c r="Y675" s="142" t="n">
        <f aca="false">((V675/1000+1)*0.0112372)/((V675/1000+1)*0.0112372+1)</f>
        <v>0.0215271132145813</v>
      </c>
      <c r="Z675" s="142" t="n">
        <f aca="false">((W675/1000+1)*0.0112372)/((W675/1000+1)*0.0112372+1)</f>
        <v>0.0108869889975928</v>
      </c>
      <c r="AA675" s="142" t="n">
        <f aca="false">IF(ISNUMBER(X675),((X675/1000+1)*0.0112372)/((X675/1000+1)*0.0112372+1),"")</f>
        <v>0.0236864549961338</v>
      </c>
      <c r="AB675" s="143" t="n">
        <f aca="false">IF(ISNUMBER(AA675),(Y675-Y667)/(AA675-Y667),"")</f>
        <v>0.829949194181608</v>
      </c>
      <c r="AC675" s="143" t="n">
        <f aca="false">IF(ISNUMBER(AB675),1-AB675,"")</f>
        <v>0.170050805818392</v>
      </c>
      <c r="AD675" s="144" t="n">
        <f aca="false">IF(ISNUMBER(AB675),AB675*T675,"")</f>
        <v>0.768702222097671</v>
      </c>
      <c r="AE675" s="144" t="n">
        <f aca="false">IF(ISNUMBER(AC675),AC675*T675,T675)</f>
        <v>0.157501728079868</v>
      </c>
      <c r="AF675" s="149" t="n">
        <f aca="false">IF(ISNUMBER(AD675),AE675-AE667,"")</f>
        <v>-0.0446898430319365</v>
      </c>
      <c r="AG675" s="145" t="n">
        <f aca="false">IF(ISNUMBER(AD675),U675*AB675,"")</f>
        <v>55.3465599910324</v>
      </c>
      <c r="AH675" s="146" t="n">
        <f aca="false">IF(ISNUMBER(AC675),AC675*U675,U675)</f>
        <v>11.3401244217505</v>
      </c>
      <c r="AI675" s="145" t="n">
        <f aca="false">AH675-AH667</f>
        <v>-3.21766869829943</v>
      </c>
      <c r="AJ675" s="103" t="s">
        <v>424</v>
      </c>
      <c r="AK675" s="136"/>
      <c r="AL675" s="102"/>
      <c r="AM675" s="102"/>
      <c r="AN675" s="147" t="s">
        <v>642</v>
      </c>
    </row>
    <row r="676" customFormat="false" ht="15" hidden="false" customHeight="false" outlineLevel="0" collapsed="false">
      <c r="A676" s="115" t="s">
        <v>318</v>
      </c>
      <c r="B676" s="0" t="s">
        <v>319</v>
      </c>
      <c r="C676" s="92" t="n">
        <f aca="false">C675</f>
        <v>5</v>
      </c>
      <c r="D676" s="90" t="n">
        <f aca="false">D675</f>
        <v>2</v>
      </c>
      <c r="E676" s="92" t="str">
        <f aca="false">E628</f>
        <v>PP</v>
      </c>
      <c r="F676" s="92" t="n">
        <f aca="false">F628</f>
        <v>4</v>
      </c>
      <c r="G676" s="130" t="s">
        <v>344</v>
      </c>
      <c r="H676" s="130" t="s">
        <v>334</v>
      </c>
      <c r="I676" s="130" t="n">
        <v>10</v>
      </c>
      <c r="J676" s="131" t="n">
        <v>41866</v>
      </c>
      <c r="K676" s="108" t="s">
        <v>644</v>
      </c>
      <c r="L676" s="131" t="n">
        <v>41869</v>
      </c>
      <c r="M676" s="108" t="s">
        <v>645</v>
      </c>
      <c r="N676" s="134" t="n">
        <v>70.4333333333333</v>
      </c>
      <c r="O676" s="134" t="n">
        <v>40</v>
      </c>
      <c r="P676" s="135" t="n">
        <v>0.0481666666666667</v>
      </c>
      <c r="Q676" s="134" t="n">
        <v>439.137498461539</v>
      </c>
      <c r="R676" s="134" t="n">
        <v>14892.0463238462</v>
      </c>
      <c r="S676" s="136" t="n">
        <f aca="false">R676-Q676</f>
        <v>14452.9088253846</v>
      </c>
      <c r="T676" s="137" t="n">
        <f aca="false">((S676/1000000)*(0.473-P676))*0.8/(0.08206*296)*1000000/(O676*N676)*12</f>
        <v>0.861357865352093</v>
      </c>
      <c r="U676" s="138" t="n">
        <f aca="false">IF(N676&lt;=48,T676* 48,T676* 72)</f>
        <v>62.0177663053507</v>
      </c>
      <c r="V676" s="139" t="n">
        <v>897.442807473004</v>
      </c>
      <c r="W676" s="150" t="n">
        <f aca="false">W628</f>
        <v>-20.5015371074412</v>
      </c>
      <c r="X676" s="141" t="n">
        <v>1159</v>
      </c>
      <c r="Y676" s="142" t="n">
        <f aca="false">((V676/1000+1)*0.0112372)/((V676/1000+1)*0.0112372+1)</f>
        <v>0.0208768101329817</v>
      </c>
      <c r="Z676" s="142" t="n">
        <f aca="false">((W676/1000+1)*0.0112372)/((W676/1000+1)*0.0112372+1)</f>
        <v>0.0108869889975928</v>
      </c>
      <c r="AA676" s="142" t="n">
        <f aca="false">IF(ISNUMBER(X676),((X676/1000+1)*0.0112372)/((X676/1000+1)*0.0112372+1),"")</f>
        <v>0.0236864549961338</v>
      </c>
      <c r="AB676" s="143" t="n">
        <f aca="false">IF(ISNUMBER(AA676),(Y676-Y668)/(AA676-Y668),"")</f>
        <v>0.777671904582649</v>
      </c>
      <c r="AC676" s="143" t="n">
        <f aca="false">IF(ISNUMBER(AB676),1-AB676,"")</f>
        <v>0.222328095417351</v>
      </c>
      <c r="AD676" s="144" t="n">
        <f aca="false">IF(ISNUMBER(AB676),AB676*T676,"")</f>
        <v>0.669853811675607</v>
      </c>
      <c r="AE676" s="144" t="n">
        <f aca="false">IF(ISNUMBER(AC676),AC676*T676,T676)</f>
        <v>0.191504053676486</v>
      </c>
      <c r="AF676" s="149" t="n">
        <f aca="false">IF(ISNUMBER(AD676),AE676-AE668,"")</f>
        <v>-0.0188078830125594</v>
      </c>
      <c r="AG676" s="145" t="n">
        <f aca="false">IF(ISNUMBER(AD676),U676*AB676,"")</f>
        <v>48.2294744406437</v>
      </c>
      <c r="AH676" s="146" t="n">
        <f aca="false">IF(ISNUMBER(AC676),AC676*U676,U676)</f>
        <v>13.788291864707</v>
      </c>
      <c r="AI676" s="145" t="n">
        <f aca="false">AH676-AH668</f>
        <v>-1.35416757690428</v>
      </c>
      <c r="AJ676" s="103" t="s">
        <v>426</v>
      </c>
      <c r="AK676" s="136"/>
      <c r="AL676" s="102"/>
      <c r="AM676" s="102"/>
      <c r="AN676" s="147" t="s">
        <v>643</v>
      </c>
    </row>
    <row r="677" customFormat="false" ht="15" hidden="false" customHeight="false" outlineLevel="0" collapsed="false">
      <c r="A677" s="115" t="s">
        <v>318</v>
      </c>
      <c r="B677" s="0" t="s">
        <v>319</v>
      </c>
      <c r="C677" s="92" t="n">
        <f aca="false">C533+1</f>
        <v>5</v>
      </c>
      <c r="D677" s="92" t="n">
        <f aca="false">D533</f>
        <v>3</v>
      </c>
      <c r="E677" s="92" t="str">
        <f aca="false">E629</f>
        <v>GL</v>
      </c>
      <c r="F677" s="92" t="n">
        <f aca="false">F629</f>
        <v>1</v>
      </c>
      <c r="G677" s="130" t="s">
        <v>321</v>
      </c>
      <c r="H677" s="130" t="s">
        <v>322</v>
      </c>
      <c r="I677" s="130" t="s">
        <v>322</v>
      </c>
      <c r="J677" s="131" t="n">
        <v>41869</v>
      </c>
      <c r="K677" s="108" t="s">
        <v>646</v>
      </c>
      <c r="L677" s="131" t="n">
        <v>41871</v>
      </c>
      <c r="M677" s="108" t="s">
        <v>593</v>
      </c>
      <c r="N677" s="151" t="n">
        <v>47.0833333333333</v>
      </c>
      <c r="O677" s="134" t="n">
        <v>40</v>
      </c>
      <c r="P677" s="135" t="n">
        <v>0.0514166666666667</v>
      </c>
      <c r="Q677" s="134" t="n">
        <v>470.80074326923</v>
      </c>
      <c r="R677" s="134" t="n">
        <v>3787.11994923077</v>
      </c>
      <c r="S677" s="136" t="n">
        <f aca="false">R677-Q677</f>
        <v>3316.31920596154</v>
      </c>
      <c r="T677" s="137" t="n">
        <f aca="false">((S677/1000000)*(0.473-P677))*0.8/(0.08206*296)*1000000/(O677*N677)*12</f>
        <v>0.293400314940266</v>
      </c>
      <c r="U677" s="138" t="n">
        <f aca="false">IF(N677&lt;=48,T677* 48,T677* 72)</f>
        <v>14.0832151171328</v>
      </c>
      <c r="V677" s="139" t="n">
        <v>-15.4126877300793</v>
      </c>
      <c r="W677" s="150" t="n">
        <f aca="false">W629</f>
        <v>-18.16875699075</v>
      </c>
      <c r="X677" s="141" t="s">
        <v>106</v>
      </c>
      <c r="Y677" s="142" t="n">
        <f aca="false">((V677/1000+1)*0.0112372)/((V677/1000+1)*0.0112372+1)</f>
        <v>0.0109429318971886</v>
      </c>
      <c r="Z677" s="142" t="n">
        <f aca="false">((W677/1000+1)*0.0112372)/((W677/1000+1)*0.0112372+1)</f>
        <v>0.0109126345751666</v>
      </c>
      <c r="AA677" s="142" t="str">
        <f aca="false">IF(ISNUMBER(X677),((X677/1000+1)*0.0112372)/((X677/1000+1)*0.0112372+1),"")</f>
        <v/>
      </c>
      <c r="AB677" s="143" t="str">
        <f aca="false">IF(ISNUMBER(AA677),(Y677-Z677)/(AA677-Z677),"")</f>
        <v/>
      </c>
      <c r="AC677" s="143" t="str">
        <f aca="false">IF(ISNUMBER(AB677),1-AB677,"")</f>
        <v/>
      </c>
      <c r="AD677" s="144" t="str">
        <f aca="false">IF(ISNUMBER(AB677),AB677*T677,"")</f>
        <v/>
      </c>
      <c r="AE677" s="144" t="n">
        <f aca="false">IF(ISNUMBER(AC677),AC677*T677,T677)</f>
        <v>0.293400314940266</v>
      </c>
      <c r="AF677" s="102"/>
      <c r="AG677" s="145" t="str">
        <f aca="false">IF(ISNUMBER(AD677),U677*AB677,"")</f>
        <v/>
      </c>
      <c r="AH677" s="146" t="n">
        <f aca="false">IF(ISNUMBER(AC677),AC677*U677,U677)</f>
        <v>14.0832151171328</v>
      </c>
      <c r="AI677" s="102"/>
      <c r="AJ677" s="103" t="s">
        <v>325</v>
      </c>
      <c r="AK677" s="136"/>
      <c r="AL677" s="102"/>
      <c r="AM677" s="102"/>
      <c r="AN677" s="147" t="s">
        <v>596</v>
      </c>
    </row>
    <row r="678" customFormat="false" ht="15" hidden="false" customHeight="false" outlineLevel="0" collapsed="false">
      <c r="A678" s="115" t="s">
        <v>318</v>
      </c>
      <c r="B678" s="0" t="s">
        <v>319</v>
      </c>
      <c r="C678" s="92" t="n">
        <f aca="false">C677</f>
        <v>5</v>
      </c>
      <c r="D678" s="90" t="n">
        <f aca="false">D677</f>
        <v>3</v>
      </c>
      <c r="E678" s="92" t="str">
        <f aca="false">E630</f>
        <v>GL</v>
      </c>
      <c r="F678" s="92" t="n">
        <f aca="false">F630</f>
        <v>2</v>
      </c>
      <c r="G678" s="130" t="s">
        <v>321</v>
      </c>
      <c r="H678" s="130" t="s">
        <v>322</v>
      </c>
      <c r="I678" s="130" t="s">
        <v>322</v>
      </c>
      <c r="J678" s="131" t="n">
        <v>41869</v>
      </c>
      <c r="K678" s="108" t="s">
        <v>646</v>
      </c>
      <c r="L678" s="131" t="n">
        <v>41871</v>
      </c>
      <c r="M678" s="108" t="s">
        <v>593</v>
      </c>
      <c r="N678" s="134" t="n">
        <v>47.0833333333333</v>
      </c>
      <c r="O678" s="134" t="n">
        <v>40</v>
      </c>
      <c r="P678" s="135" t="n">
        <v>0.0514166666666667</v>
      </c>
      <c r="Q678" s="134" t="n">
        <v>470.80074326923</v>
      </c>
      <c r="R678" s="134" t="n">
        <v>3167.70646923077</v>
      </c>
      <c r="S678" s="136" t="n">
        <f aca="false">R678-Q678</f>
        <v>2696.90572596154</v>
      </c>
      <c r="T678" s="137" t="n">
        <f aca="false">((S678/1000000)*(0.473-P678))*0.8/(0.08206*296)*1000000/(O678*N678)*12</f>
        <v>0.238599766855645</v>
      </c>
      <c r="U678" s="138" t="n">
        <f aca="false">IF(N678&lt;=48,T678* 48,T678* 72)</f>
        <v>11.452788809071</v>
      </c>
      <c r="V678" s="139" t="n">
        <v>-13.0476770450399</v>
      </c>
      <c r="W678" s="150" t="n">
        <f aca="false">W630</f>
        <v>-18.16875699075</v>
      </c>
      <c r="X678" s="141" t="s">
        <v>106</v>
      </c>
      <c r="Y678" s="142" t="n">
        <f aca="false">((V678/1000+1)*0.0112372)/((V678/1000+1)*0.0112372+1)</f>
        <v>0.010968928853487</v>
      </c>
      <c r="Z678" s="142" t="n">
        <f aca="false">((W678/1000+1)*0.0112372)/((W678/1000+1)*0.0112372+1)</f>
        <v>0.0109126345751666</v>
      </c>
      <c r="AA678" s="142" t="str">
        <f aca="false">IF(ISNUMBER(X678),((X678/1000+1)*0.0112372)/((X678/1000+1)*0.0112372+1),"")</f>
        <v/>
      </c>
      <c r="AB678" s="143" t="str">
        <f aca="false">IF(ISNUMBER(AA678),(Y678-Z678)/(AA678-Z678),"")</f>
        <v/>
      </c>
      <c r="AC678" s="143" t="str">
        <f aca="false">IF(ISNUMBER(AB678),1-AB678,"")</f>
        <v/>
      </c>
      <c r="AD678" s="144" t="str">
        <f aca="false">IF(ISNUMBER(AB678),AB678*T678,"")</f>
        <v/>
      </c>
      <c r="AE678" s="144" t="n">
        <f aca="false">IF(ISNUMBER(AC678),AC678*T678,T678)</f>
        <v>0.238599766855645</v>
      </c>
      <c r="AF678" s="102"/>
      <c r="AG678" s="145" t="str">
        <f aca="false">IF(ISNUMBER(AD678),U678*AB678,"")</f>
        <v/>
      </c>
      <c r="AH678" s="146" t="n">
        <f aca="false">IF(ISNUMBER(AC678),AC678*U678,U678)</f>
        <v>11.452788809071</v>
      </c>
      <c r="AI678" s="102"/>
      <c r="AJ678" s="103" t="s">
        <v>327</v>
      </c>
      <c r="AK678" s="136"/>
      <c r="AL678" s="102"/>
      <c r="AM678" s="102"/>
      <c r="AN678" s="147" t="s">
        <v>597</v>
      </c>
    </row>
    <row r="679" customFormat="false" ht="15" hidden="false" customHeight="false" outlineLevel="0" collapsed="false">
      <c r="A679" s="115" t="s">
        <v>318</v>
      </c>
      <c r="B679" s="0" t="s">
        <v>319</v>
      </c>
      <c r="C679" s="92" t="n">
        <f aca="false">C678</f>
        <v>5</v>
      </c>
      <c r="D679" s="90" t="n">
        <f aca="false">D678</f>
        <v>3</v>
      </c>
      <c r="E679" s="92" t="str">
        <f aca="false">E631</f>
        <v>GL</v>
      </c>
      <c r="F679" s="92" t="n">
        <f aca="false">F631</f>
        <v>3</v>
      </c>
      <c r="G679" s="130" t="s">
        <v>321</v>
      </c>
      <c r="H679" s="130" t="s">
        <v>322</v>
      </c>
      <c r="I679" s="130" t="s">
        <v>322</v>
      </c>
      <c r="J679" s="131" t="n">
        <v>41869</v>
      </c>
      <c r="K679" s="108" t="s">
        <v>646</v>
      </c>
      <c r="L679" s="131" t="n">
        <v>41871</v>
      </c>
      <c r="M679" s="108" t="s">
        <v>593</v>
      </c>
      <c r="N679" s="134" t="n">
        <v>47.0833333333333</v>
      </c>
      <c r="O679" s="134" t="n">
        <v>40</v>
      </c>
      <c r="P679" s="135" t="n">
        <v>0.0514166666666667</v>
      </c>
      <c r="Q679" s="134" t="n">
        <v>470.80074326923</v>
      </c>
      <c r="R679" s="134" t="n">
        <v>3211.58026923077</v>
      </c>
      <c r="S679" s="136" t="n">
        <f aca="false">R679-Q679</f>
        <v>2740.77952596154</v>
      </c>
      <c r="T679" s="137" t="n">
        <f aca="false">((S679/1000000)*(0.473-P679))*0.8/(0.08206*296)*1000000/(O679*N679)*12</f>
        <v>0.242481355429654</v>
      </c>
      <c r="U679" s="138" t="n">
        <f aca="false">IF(N679&lt;=48,T679* 48,T679* 72)</f>
        <v>11.6391050606234</v>
      </c>
      <c r="V679" s="139" t="n">
        <v>-11.9356346337931</v>
      </c>
      <c r="W679" s="150" t="n">
        <f aca="false">W631</f>
        <v>-18.16875699075</v>
      </c>
      <c r="X679" s="141" t="s">
        <v>106</v>
      </c>
      <c r="Y679" s="142" t="n">
        <f aca="false">((V679/1000+1)*0.0112372)/((V679/1000+1)*0.0112372+1)</f>
        <v>0.0109811523081139</v>
      </c>
      <c r="Z679" s="142" t="n">
        <f aca="false">((W679/1000+1)*0.0112372)/((W679/1000+1)*0.0112372+1)</f>
        <v>0.0109126345751666</v>
      </c>
      <c r="AA679" s="142" t="str">
        <f aca="false">IF(ISNUMBER(X679),((X679/1000+1)*0.0112372)/((X679/1000+1)*0.0112372+1),"")</f>
        <v/>
      </c>
      <c r="AB679" s="143" t="str">
        <f aca="false">IF(ISNUMBER(AA679),(Y679-Z679)/(AA679-Z679),"")</f>
        <v/>
      </c>
      <c r="AC679" s="143" t="str">
        <f aca="false">IF(ISNUMBER(AB679),1-AB679,"")</f>
        <v/>
      </c>
      <c r="AD679" s="144" t="str">
        <f aca="false">IF(ISNUMBER(AB679),AB679*T679,"")</f>
        <v/>
      </c>
      <c r="AE679" s="144" t="n">
        <f aca="false">IF(ISNUMBER(AC679),AC679*T679,T679)</f>
        <v>0.242481355429654</v>
      </c>
      <c r="AF679" s="102"/>
      <c r="AG679" s="145" t="str">
        <f aca="false">IF(ISNUMBER(AD679),U679*AB679,"")</f>
        <v/>
      </c>
      <c r="AH679" s="146" t="n">
        <f aca="false">IF(ISNUMBER(AC679),AC679*U679,U679)</f>
        <v>11.6391050606234</v>
      </c>
      <c r="AI679" s="102"/>
      <c r="AJ679" s="103" t="s">
        <v>329</v>
      </c>
      <c r="AK679" s="136"/>
      <c r="AL679" s="102"/>
      <c r="AM679" s="102"/>
      <c r="AN679" s="147" t="s">
        <v>598</v>
      </c>
    </row>
    <row r="680" customFormat="false" ht="15" hidden="false" customHeight="false" outlineLevel="0" collapsed="false">
      <c r="A680" s="115" t="s">
        <v>318</v>
      </c>
      <c r="B680" s="0" t="s">
        <v>319</v>
      </c>
      <c r="C680" s="92" t="n">
        <f aca="false">C679</f>
        <v>5</v>
      </c>
      <c r="D680" s="90" t="n">
        <f aca="false">D679</f>
        <v>3</v>
      </c>
      <c r="E680" s="92" t="str">
        <f aca="false">E632</f>
        <v>GL</v>
      </c>
      <c r="F680" s="92" t="n">
        <f aca="false">F632</f>
        <v>4</v>
      </c>
      <c r="G680" s="130" t="s">
        <v>321</v>
      </c>
      <c r="H680" s="130" t="s">
        <v>322</v>
      </c>
      <c r="I680" s="130" t="s">
        <v>322</v>
      </c>
      <c r="J680" s="131" t="n">
        <v>41869</v>
      </c>
      <c r="K680" s="108" t="s">
        <v>646</v>
      </c>
      <c r="L680" s="131" t="n">
        <v>41871</v>
      </c>
      <c r="M680" s="108" t="s">
        <v>593</v>
      </c>
      <c r="N680" s="134" t="n">
        <v>47.0833333333333</v>
      </c>
      <c r="O680" s="134" t="n">
        <v>40</v>
      </c>
      <c r="P680" s="135" t="n">
        <v>0.0514166666666667</v>
      </c>
      <c r="Q680" s="134" t="n">
        <v>470.80074326923</v>
      </c>
      <c r="R680" s="134" t="n">
        <v>3536.98642923077</v>
      </c>
      <c r="S680" s="136" t="n">
        <f aca="false">R680-Q680</f>
        <v>3066.18568596154</v>
      </c>
      <c r="T680" s="137" t="n">
        <f aca="false">((S680/1000000)*(0.473-P680))*0.8/(0.08206*296)*1000000/(O680*N680)*12</f>
        <v>0.271270583455676</v>
      </c>
      <c r="U680" s="138" t="n">
        <f aca="false">IF(N680&lt;=48,T680* 48,T680* 72)</f>
        <v>13.0209880058724</v>
      </c>
      <c r="V680" s="139" t="n">
        <v>-18.6797506509457</v>
      </c>
      <c r="W680" s="150" t="n">
        <f aca="false">W632</f>
        <v>-18.16875699075</v>
      </c>
      <c r="X680" s="141" t="s">
        <v>106</v>
      </c>
      <c r="Y680" s="142" t="n">
        <f aca="false">((V680/1000+1)*0.0112372)/((V680/1000+1)*0.0112372+1)</f>
        <v>0.0109070170452042</v>
      </c>
      <c r="Z680" s="142" t="n">
        <f aca="false">((W680/1000+1)*0.0112372)/((W680/1000+1)*0.0112372+1)</f>
        <v>0.0109126345751666</v>
      </c>
      <c r="AA680" s="142" t="str">
        <f aca="false">IF(ISNUMBER(X680),((X680/1000+1)*0.0112372)/((X680/1000+1)*0.0112372+1),"")</f>
        <v/>
      </c>
      <c r="AB680" s="143" t="str">
        <f aca="false">IF(ISNUMBER(AA680),(Y680-Z680)/(AA680-Z680),"")</f>
        <v/>
      </c>
      <c r="AC680" s="143" t="str">
        <f aca="false">IF(ISNUMBER(AB680),1-AB680,"")</f>
        <v/>
      </c>
      <c r="AD680" s="144" t="str">
        <f aca="false">IF(ISNUMBER(AB680),AB680*T680,"")</f>
        <v/>
      </c>
      <c r="AE680" s="144" t="n">
        <f aca="false">IF(ISNUMBER(AC680),AC680*T680,T680)</f>
        <v>0.271270583455676</v>
      </c>
      <c r="AF680" s="102"/>
      <c r="AG680" s="145" t="str">
        <f aca="false">IF(ISNUMBER(AD680),U680*AB680,"")</f>
        <v/>
      </c>
      <c r="AH680" s="146" t="n">
        <f aca="false">IF(ISNUMBER(AC680),AC680*U680,U680)</f>
        <v>13.0209880058724</v>
      </c>
      <c r="AI680" s="102"/>
      <c r="AJ680" s="103" t="s">
        <v>331</v>
      </c>
      <c r="AK680" s="136"/>
      <c r="AL680" s="102"/>
      <c r="AM680" s="102"/>
      <c r="AN680" s="147" t="s">
        <v>599</v>
      </c>
    </row>
    <row r="681" customFormat="false" ht="15" hidden="false" customHeight="false" outlineLevel="0" collapsed="false">
      <c r="A681" s="115" t="s">
        <v>318</v>
      </c>
      <c r="B681" s="0" t="s">
        <v>319</v>
      </c>
      <c r="C681" s="92" t="n">
        <f aca="false">C680</f>
        <v>5</v>
      </c>
      <c r="D681" s="90" t="n">
        <f aca="false">D680</f>
        <v>3</v>
      </c>
      <c r="E681" s="92" t="str">
        <f aca="false">E633</f>
        <v>GL</v>
      </c>
      <c r="F681" s="92" t="n">
        <f aca="false">F633</f>
        <v>1</v>
      </c>
      <c r="G681" s="130" t="s">
        <v>333</v>
      </c>
      <c r="H681" s="130" t="s">
        <v>334</v>
      </c>
      <c r="I681" s="148" t="s">
        <v>335</v>
      </c>
      <c r="J681" s="131" t="n">
        <v>41869</v>
      </c>
      <c r="K681" s="108" t="s">
        <v>646</v>
      </c>
      <c r="L681" s="131" t="n">
        <v>41871</v>
      </c>
      <c r="M681" s="108" t="s">
        <v>593</v>
      </c>
      <c r="N681" s="134" t="n">
        <v>47.0833333333333</v>
      </c>
      <c r="O681" s="134" t="n">
        <v>40</v>
      </c>
      <c r="P681" s="135" t="n">
        <v>0.0514166666666667</v>
      </c>
      <c r="Q681" s="134" t="n">
        <v>470.80074326923</v>
      </c>
      <c r="R681" s="134" t="n">
        <v>8424.21058923077</v>
      </c>
      <c r="S681" s="136" t="n">
        <f aca="false">R681-Q681</f>
        <v>7953.40984596154</v>
      </c>
      <c r="T681" s="137" t="n">
        <f aca="false">((S681/1000000)*(0.473-P681))*0.8/(0.08206*296)*1000000/(O681*N681)*12</f>
        <v>0.703651490923817</v>
      </c>
      <c r="U681" s="138" t="n">
        <f aca="false">IF(N681&lt;=48,T681* 48,T681* 72)</f>
        <v>33.7752715643432</v>
      </c>
      <c r="V681" s="139" t="n">
        <v>667.391576787325</v>
      </c>
      <c r="W681" s="150" t="n">
        <f aca="false">W633</f>
        <v>-18.16875699075</v>
      </c>
      <c r="X681" s="141" t="n">
        <v>1159</v>
      </c>
      <c r="Y681" s="142" t="n">
        <f aca="false">((V681/1000+1)*0.0112372)/((V681/1000+1)*0.0112372+1)</f>
        <v>0.018392201395338</v>
      </c>
      <c r="Z681" s="142" t="n">
        <f aca="false">((W681/1000+1)*0.0112372)/((W681/1000+1)*0.0112372+1)</f>
        <v>0.0109126345751666</v>
      </c>
      <c r="AA681" s="142" t="n">
        <f aca="false">IF(ISNUMBER(X681),((X681/1000+1)*0.0112372)/((X681/1000+1)*0.0112372+1),"")</f>
        <v>0.0236864549961338</v>
      </c>
      <c r="AB681" s="143" t="n">
        <f aca="false">IF(ISNUMBER(AA681),(Y681-Y677)/(AA681-Y677),"")</f>
        <v>0.584553379807976</v>
      </c>
      <c r="AC681" s="143" t="n">
        <f aca="false">IF(ISNUMBER(AB681),1-AB681,"")</f>
        <v>0.415446620192024</v>
      </c>
      <c r="AD681" s="144" t="n">
        <f aca="false">IF(ISNUMBER(AB681),AB681*T681,"")</f>
        <v>0.411321857226439</v>
      </c>
      <c r="AE681" s="144" t="n">
        <f aca="false">IF(ISNUMBER(AC681),AC681*T681,T681)</f>
        <v>0.292329633697379</v>
      </c>
      <c r="AF681" s="149" t="n">
        <f aca="false">IF(ISNUMBER(AD681),AE681-AE677,"")</f>
        <v>-0.00107068124288712</v>
      </c>
      <c r="AG681" s="145" t="n">
        <f aca="false">IF(ISNUMBER(AD681),U681*AB681,"")</f>
        <v>19.7434491468691</v>
      </c>
      <c r="AH681" s="146" t="n">
        <f aca="false">IF(ISNUMBER(AC681),AC681*U681,U681)</f>
        <v>14.0318224174742</v>
      </c>
      <c r="AI681" s="145" t="n">
        <f aca="false">AH681-AH677</f>
        <v>-0.0513926996585816</v>
      </c>
      <c r="AJ681" s="103" t="s">
        <v>336</v>
      </c>
      <c r="AK681" s="136"/>
      <c r="AL681" s="102"/>
      <c r="AM681" s="102"/>
      <c r="AN681" s="147" t="s">
        <v>600</v>
      </c>
    </row>
    <row r="682" customFormat="false" ht="15" hidden="false" customHeight="false" outlineLevel="0" collapsed="false">
      <c r="A682" s="115" t="s">
        <v>318</v>
      </c>
      <c r="B682" s="0" t="s">
        <v>319</v>
      </c>
      <c r="C682" s="92" t="n">
        <f aca="false">C681</f>
        <v>5</v>
      </c>
      <c r="D682" s="90" t="n">
        <f aca="false">D681</f>
        <v>3</v>
      </c>
      <c r="E682" s="92" t="str">
        <f aca="false">E634</f>
        <v>GL</v>
      </c>
      <c r="F682" s="92" t="n">
        <f aca="false">F634</f>
        <v>2</v>
      </c>
      <c r="G682" s="130" t="s">
        <v>333</v>
      </c>
      <c r="H682" s="130" t="s">
        <v>334</v>
      </c>
      <c r="I682" s="148" t="s">
        <v>335</v>
      </c>
      <c r="J682" s="131" t="n">
        <v>41869</v>
      </c>
      <c r="K682" s="108" t="s">
        <v>646</v>
      </c>
      <c r="L682" s="131" t="n">
        <v>41871</v>
      </c>
      <c r="M682" s="108" t="s">
        <v>593</v>
      </c>
      <c r="N682" s="134" t="n">
        <v>47.0833333333333</v>
      </c>
      <c r="O682" s="134" t="n">
        <v>40</v>
      </c>
      <c r="P682" s="135" t="n">
        <v>0.0514166666666667</v>
      </c>
      <c r="Q682" s="134" t="n">
        <v>470.80074326923</v>
      </c>
      <c r="R682" s="134" t="n">
        <v>8934.83818923077</v>
      </c>
      <c r="S682" s="136" t="n">
        <f aca="false">R682-Q682</f>
        <v>8464.03744596154</v>
      </c>
      <c r="T682" s="137" t="n">
        <f aca="false">((S682/1000000)*(0.473-P682))*0.8/(0.08206*296)*1000000/(O682*N682)*12</f>
        <v>0.748827569989992</v>
      </c>
      <c r="U682" s="138" t="n">
        <f aca="false">IF(N682&lt;=48,T682* 48,T682* 72)</f>
        <v>35.9437233595196</v>
      </c>
      <c r="V682" s="139" t="n">
        <v>661.578775218218</v>
      </c>
      <c r="W682" s="150" t="n">
        <f aca="false">W634</f>
        <v>-18.16875699075</v>
      </c>
      <c r="X682" s="141" t="n">
        <v>1159</v>
      </c>
      <c r="Y682" s="142" t="n">
        <f aca="false">((V682/1000+1)*0.0112372)/((V682/1000+1)*0.0112372+1)</f>
        <v>0.0183292583928684</v>
      </c>
      <c r="Z682" s="142" t="n">
        <f aca="false">((W682/1000+1)*0.0112372)/((W682/1000+1)*0.0112372+1)</f>
        <v>0.0109126345751666</v>
      </c>
      <c r="AA682" s="142" t="n">
        <f aca="false">IF(ISNUMBER(X682),((X682/1000+1)*0.0112372)/((X682/1000+1)*0.0112372+1),"")</f>
        <v>0.0236864549961338</v>
      </c>
      <c r="AB682" s="143" t="n">
        <f aca="false">IF(ISNUMBER(AA682),(Y682-Y678)/(AA682-Y678),"")</f>
        <v>0.578754818887252</v>
      </c>
      <c r="AC682" s="143" t="n">
        <f aca="false">IF(ISNUMBER(AB682),1-AB682,"")</f>
        <v>0.421245181112748</v>
      </c>
      <c r="AD682" s="144" t="n">
        <f aca="false">IF(ISNUMBER(AB682),AB682*T682,"")</f>
        <v>0.433387564647339</v>
      </c>
      <c r="AE682" s="144" t="n">
        <f aca="false">IF(ISNUMBER(AC682),AC682*T682,T682)</f>
        <v>0.315440005342653</v>
      </c>
      <c r="AF682" s="149" t="n">
        <f aca="false">IF(ISNUMBER(AD682),AE682-AE678,"")</f>
        <v>0.0768402384870077</v>
      </c>
      <c r="AG682" s="145" t="n">
        <f aca="false">IF(ISNUMBER(AD682),U682*AB682,"")</f>
        <v>20.8026031030723</v>
      </c>
      <c r="AH682" s="146" t="n">
        <f aca="false">IF(ISNUMBER(AC682),AC682*U682,U682)</f>
        <v>15.1411202564473</v>
      </c>
      <c r="AI682" s="145" t="n">
        <f aca="false">AH682-AH678</f>
        <v>3.68833144737637</v>
      </c>
      <c r="AJ682" s="103" t="s">
        <v>338</v>
      </c>
      <c r="AK682" s="136"/>
      <c r="AL682" s="102"/>
      <c r="AM682" s="102"/>
      <c r="AN682" s="147" t="s">
        <v>601</v>
      </c>
    </row>
    <row r="683" customFormat="false" ht="15" hidden="false" customHeight="false" outlineLevel="0" collapsed="false">
      <c r="A683" s="115" t="s">
        <v>318</v>
      </c>
      <c r="B683" s="0" t="s">
        <v>319</v>
      </c>
      <c r="C683" s="92" t="n">
        <f aca="false">C682</f>
        <v>5</v>
      </c>
      <c r="D683" s="90" t="n">
        <f aca="false">D682</f>
        <v>3</v>
      </c>
      <c r="E683" s="92" t="str">
        <f aca="false">E635</f>
        <v>GL</v>
      </c>
      <c r="F683" s="92" t="n">
        <f aca="false">F635</f>
        <v>3</v>
      </c>
      <c r="G683" s="130" t="s">
        <v>333</v>
      </c>
      <c r="H683" s="130" t="s">
        <v>334</v>
      </c>
      <c r="I683" s="148" t="s">
        <v>335</v>
      </c>
      <c r="J683" s="131" t="n">
        <v>41869</v>
      </c>
      <c r="K683" s="108" t="s">
        <v>646</v>
      </c>
      <c r="L683" s="131" t="n">
        <v>41871</v>
      </c>
      <c r="M683" s="108" t="s">
        <v>593</v>
      </c>
      <c r="N683" s="134" t="n">
        <v>47.0833333333333</v>
      </c>
      <c r="O683" s="134" t="n">
        <v>40</v>
      </c>
      <c r="P683" s="135" t="n">
        <v>0.0514166666666667</v>
      </c>
      <c r="Q683" s="134" t="n">
        <v>470.80074326923</v>
      </c>
      <c r="R683" s="134" t="n">
        <v>8408.35258923077</v>
      </c>
      <c r="S683" s="136" t="n">
        <f aca="false">R683-Q683</f>
        <v>7937.55184596154</v>
      </c>
      <c r="T683" s="137" t="n">
        <f aca="false">((S683/1000000)*(0.473-P683))*0.8/(0.08206*296)*1000000/(O683*N683)*12</f>
        <v>0.702248507101886</v>
      </c>
      <c r="U683" s="138" t="n">
        <f aca="false">IF(N683&lt;=48,T683* 48,T683* 72)</f>
        <v>33.7079283408905</v>
      </c>
      <c r="V683" s="139" t="n">
        <v>745.730109148032</v>
      </c>
      <c r="W683" s="150" t="n">
        <f aca="false">W635</f>
        <v>-18.16875699075</v>
      </c>
      <c r="X683" s="141" t="n">
        <v>1159</v>
      </c>
      <c r="Y683" s="142" t="n">
        <f aca="false">((V683/1000+1)*0.0112372)/((V683/1000+1)*0.0112372+1)</f>
        <v>0.0192396910848634</v>
      </c>
      <c r="Z683" s="142" t="n">
        <f aca="false">((W683/1000+1)*0.0112372)/((W683/1000+1)*0.0112372+1)</f>
        <v>0.0109126345751666</v>
      </c>
      <c r="AA683" s="142" t="n">
        <f aca="false">IF(ISNUMBER(X683),((X683/1000+1)*0.0112372)/((X683/1000+1)*0.0112372+1),"")</f>
        <v>0.0236864549961338</v>
      </c>
      <c r="AB683" s="143" t="n">
        <f aca="false">IF(ISNUMBER(AA683),(Y683-Y679)/(AA683-Y679),"")</f>
        <v>0.650007243395839</v>
      </c>
      <c r="AC683" s="143" t="n">
        <f aca="false">IF(ISNUMBER(AB683),1-AB683,"")</f>
        <v>0.349992756604161</v>
      </c>
      <c r="AD683" s="144" t="n">
        <f aca="false">IF(ISNUMBER(AB683),AB683*T683,"")</f>
        <v>0.456466616280141</v>
      </c>
      <c r="AE683" s="144" t="n">
        <f aca="false">IF(ISNUMBER(AC683),AC683*T683,T683)</f>
        <v>0.245781890821746</v>
      </c>
      <c r="AF683" s="149" t="n">
        <f aca="false">IF(ISNUMBER(AD683),AE683-AE679,"")</f>
        <v>0.00330053539209174</v>
      </c>
      <c r="AG683" s="145" t="n">
        <f aca="false">IF(ISNUMBER(AD683),U683*AB683,"")</f>
        <v>21.9103975814467</v>
      </c>
      <c r="AH683" s="146" t="n">
        <f aca="false">IF(ISNUMBER(AC683),AC683*U683,U683)</f>
        <v>11.7975307594438</v>
      </c>
      <c r="AI683" s="145" t="n">
        <f aca="false">AH683-AH679</f>
        <v>0.158425698820405</v>
      </c>
      <c r="AJ683" s="103" t="s">
        <v>340</v>
      </c>
      <c r="AK683" s="136"/>
      <c r="AL683" s="102"/>
      <c r="AM683" s="102"/>
      <c r="AN683" s="147" t="s">
        <v>602</v>
      </c>
    </row>
    <row r="684" customFormat="false" ht="15" hidden="false" customHeight="false" outlineLevel="0" collapsed="false">
      <c r="A684" s="115" t="s">
        <v>318</v>
      </c>
      <c r="B684" s="0" t="s">
        <v>319</v>
      </c>
      <c r="C684" s="92" t="n">
        <f aca="false">C683</f>
        <v>5</v>
      </c>
      <c r="D684" s="90" t="n">
        <f aca="false">D683</f>
        <v>3</v>
      </c>
      <c r="E684" s="92" t="str">
        <f aca="false">E636</f>
        <v>GL</v>
      </c>
      <c r="F684" s="92" t="n">
        <f aca="false">F636</f>
        <v>4</v>
      </c>
      <c r="G684" s="130" t="s">
        <v>333</v>
      </c>
      <c r="H684" s="130" t="s">
        <v>334</v>
      </c>
      <c r="I684" s="148" t="s">
        <v>335</v>
      </c>
      <c r="J684" s="131" t="n">
        <v>41869</v>
      </c>
      <c r="K684" s="108" t="s">
        <v>646</v>
      </c>
      <c r="L684" s="131" t="n">
        <v>41871</v>
      </c>
      <c r="M684" s="108" t="s">
        <v>593</v>
      </c>
      <c r="N684" s="134" t="n">
        <v>47.0833333333333</v>
      </c>
      <c r="O684" s="134" t="n">
        <v>40</v>
      </c>
      <c r="P684" s="135" t="n">
        <v>0.0514166666666667</v>
      </c>
      <c r="Q684" s="134" t="n">
        <v>470.80074326923</v>
      </c>
      <c r="R684" s="134" t="n">
        <v>6984.30418923077</v>
      </c>
      <c r="S684" s="136" t="n">
        <f aca="false">R684-Q684</f>
        <v>6513.50344596154</v>
      </c>
      <c r="T684" s="137" t="n">
        <f aca="false">((S684/1000000)*(0.473-P684))*0.8/(0.08206*296)*1000000/(O684*N684)*12</f>
        <v>0.576260559892492</v>
      </c>
      <c r="U684" s="138" t="n">
        <f aca="false">IF(N684&lt;=48,T684* 48,T684* 72)</f>
        <v>27.6605068748396</v>
      </c>
      <c r="V684" s="139" t="n">
        <v>715.529459585701</v>
      </c>
      <c r="W684" s="150" t="n">
        <f aca="false">W636</f>
        <v>-18.16875699075</v>
      </c>
      <c r="X684" s="141" t="n">
        <v>1159</v>
      </c>
      <c r="Y684" s="142" t="n">
        <f aca="false">((V684/1000+1)*0.0112372)/((V684/1000+1)*0.0112372+1)</f>
        <v>0.01891314481046</v>
      </c>
      <c r="Z684" s="142" t="n">
        <f aca="false">((W684/1000+1)*0.0112372)/((W684/1000+1)*0.0112372+1)</f>
        <v>0.0109126345751666</v>
      </c>
      <c r="AA684" s="142" t="n">
        <f aca="false">IF(ISNUMBER(X684),((X684/1000+1)*0.0112372)/((X684/1000+1)*0.0112372+1),"")</f>
        <v>0.0236864549961338</v>
      </c>
      <c r="AB684" s="143" t="n">
        <f aca="false">IF(ISNUMBER(AA684),(Y684-Y680)/(AA684-Y680),"")</f>
        <v>0.626485123680535</v>
      </c>
      <c r="AC684" s="143" t="n">
        <f aca="false">IF(ISNUMBER(AB684),1-AB684,"")</f>
        <v>0.373514876319465</v>
      </c>
      <c r="AD684" s="144" t="n">
        <f aca="false">IF(ISNUMBER(AB684),AB684*T684,"")</f>
        <v>0.361018668136463</v>
      </c>
      <c r="AE684" s="144" t="n">
        <f aca="false">IF(ISNUMBER(AC684),AC684*T684,T684)</f>
        <v>0.21524189175603</v>
      </c>
      <c r="AF684" s="149" t="n">
        <f aca="false">IF(ISNUMBER(AD684),AE684-AE680,"")</f>
        <v>-0.0560286916996461</v>
      </c>
      <c r="AG684" s="145" t="n">
        <f aca="false">IF(ISNUMBER(AD684),U684*AB684,"")</f>
        <v>17.3288960705502</v>
      </c>
      <c r="AH684" s="146" t="n">
        <f aca="false">IF(ISNUMBER(AC684),AC684*U684,U684)</f>
        <v>10.3316108042894</v>
      </c>
      <c r="AI684" s="145" t="n">
        <f aca="false">AH684-AH680</f>
        <v>-2.68937720158301</v>
      </c>
      <c r="AJ684" s="103" t="s">
        <v>342</v>
      </c>
      <c r="AK684" s="136"/>
      <c r="AL684" s="102"/>
      <c r="AM684" s="102"/>
      <c r="AN684" s="147" t="s">
        <v>603</v>
      </c>
    </row>
    <row r="685" customFormat="false" ht="15" hidden="false" customHeight="false" outlineLevel="0" collapsed="false">
      <c r="A685" s="115" t="s">
        <v>318</v>
      </c>
      <c r="B685" s="0" t="s">
        <v>319</v>
      </c>
      <c r="C685" s="92" t="n">
        <f aca="false">C684</f>
        <v>5</v>
      </c>
      <c r="D685" s="90" t="n">
        <f aca="false">D684</f>
        <v>3</v>
      </c>
      <c r="E685" s="92" t="str">
        <f aca="false">E637</f>
        <v>GL</v>
      </c>
      <c r="F685" s="92" t="n">
        <f aca="false">F637</f>
        <v>1</v>
      </c>
      <c r="G685" s="130" t="s">
        <v>344</v>
      </c>
      <c r="H685" s="130" t="s">
        <v>334</v>
      </c>
      <c r="I685" s="130" t="n">
        <v>10</v>
      </c>
      <c r="J685" s="131" t="n">
        <v>41869</v>
      </c>
      <c r="K685" s="108" t="s">
        <v>646</v>
      </c>
      <c r="L685" s="131" t="n">
        <v>41871</v>
      </c>
      <c r="M685" s="108" t="s">
        <v>593</v>
      </c>
      <c r="N685" s="134" t="n">
        <v>47.0833333333333</v>
      </c>
      <c r="O685" s="134" t="n">
        <v>40</v>
      </c>
      <c r="P685" s="135" t="n">
        <v>0.0514166666666667</v>
      </c>
      <c r="Q685" s="134" t="n">
        <v>470.80074326923</v>
      </c>
      <c r="R685" s="134" t="n">
        <v>7260.23338923077</v>
      </c>
      <c r="S685" s="136" t="n">
        <f aca="false">R685-Q685</f>
        <v>6789.43264596154</v>
      </c>
      <c r="T685" s="137" t="n">
        <f aca="false">((S685/1000000)*(0.473-P685))*0.8/(0.08206*296)*1000000/(O685*N685)*12</f>
        <v>0.60067247839409</v>
      </c>
      <c r="U685" s="138" t="n">
        <f aca="false">IF(N685&lt;=48,T685* 48,T685* 72)</f>
        <v>28.8322789629163</v>
      </c>
      <c r="V685" s="139" t="n">
        <v>776.913082403379</v>
      </c>
      <c r="W685" s="150" t="n">
        <f aca="false">W637</f>
        <v>-18.16875699075</v>
      </c>
      <c r="X685" s="141" t="n">
        <v>1159</v>
      </c>
      <c r="Y685" s="142" t="n">
        <f aca="false">((V685/1000+1)*0.0112372)/((V685/1000+1)*0.0112372+1)</f>
        <v>0.0195766307725633</v>
      </c>
      <c r="Z685" s="142" t="n">
        <f aca="false">((W685/1000+1)*0.0112372)/((W685/1000+1)*0.0112372+1)</f>
        <v>0.0109126345751666</v>
      </c>
      <c r="AA685" s="142" t="n">
        <f aca="false">IF(ISNUMBER(X685),((X685/1000+1)*0.0112372)/((X685/1000+1)*0.0112372+1),"")</f>
        <v>0.0236864549961338</v>
      </c>
      <c r="AB685" s="143" t="n">
        <f aca="false">IF(ISNUMBER(AA685),(Y685-Y677)/(AA685-Y677),"")</f>
        <v>0.677497016197144</v>
      </c>
      <c r="AC685" s="143" t="n">
        <f aca="false">IF(ISNUMBER(AB685),1-AB685,"")</f>
        <v>0.322502983802856</v>
      </c>
      <c r="AD685" s="144" t="n">
        <f aca="false">IF(ISNUMBER(AB685),AB685*T685,"")</f>
        <v>0.406953811823739</v>
      </c>
      <c r="AE685" s="144" t="n">
        <f aca="false">IF(ISNUMBER(AC685),AC685*T685,T685)</f>
        <v>0.19371866657035</v>
      </c>
      <c r="AF685" s="149" t="n">
        <f aca="false">IF(ISNUMBER(AD685),AE685-AE677,"")</f>
        <v>-0.0996816483699153</v>
      </c>
      <c r="AG685" s="145" t="n">
        <f aca="false">IF(ISNUMBER(AD685),U685*AB685,"")</f>
        <v>19.5337829675395</v>
      </c>
      <c r="AH685" s="146" t="n">
        <f aca="false">IF(ISNUMBER(AC685),AC685*U685,U685)</f>
        <v>9.29849599537682</v>
      </c>
      <c r="AI685" s="145" t="n">
        <f aca="false">AH685-AH677</f>
        <v>-4.78471912175594</v>
      </c>
      <c r="AJ685" s="103" t="s">
        <v>345</v>
      </c>
      <c r="AK685" s="136"/>
      <c r="AL685" s="102"/>
      <c r="AM685" s="102"/>
      <c r="AN685" s="147" t="s">
        <v>604</v>
      </c>
    </row>
    <row r="686" customFormat="false" ht="15" hidden="false" customHeight="false" outlineLevel="0" collapsed="false">
      <c r="A686" s="115" t="s">
        <v>318</v>
      </c>
      <c r="B686" s="0" t="s">
        <v>319</v>
      </c>
      <c r="C686" s="92" t="n">
        <f aca="false">C685</f>
        <v>5</v>
      </c>
      <c r="D686" s="90" t="n">
        <f aca="false">D685</f>
        <v>3</v>
      </c>
      <c r="E686" s="92" t="str">
        <f aca="false">E638</f>
        <v>GL</v>
      </c>
      <c r="F686" s="92" t="n">
        <f aca="false">F638</f>
        <v>2</v>
      </c>
      <c r="G686" s="130" t="s">
        <v>344</v>
      </c>
      <c r="H686" s="130" t="s">
        <v>334</v>
      </c>
      <c r="I686" s="130" t="n">
        <v>10</v>
      </c>
      <c r="J686" s="131" t="n">
        <v>41869</v>
      </c>
      <c r="K686" s="108" t="s">
        <v>646</v>
      </c>
      <c r="L686" s="131" t="n">
        <v>41871</v>
      </c>
      <c r="M686" s="108" t="s">
        <v>593</v>
      </c>
      <c r="N686" s="134" t="n">
        <v>47.0833333333333</v>
      </c>
      <c r="O686" s="134" t="n">
        <v>40</v>
      </c>
      <c r="P686" s="135" t="n">
        <v>0.0514166666666667</v>
      </c>
      <c r="Q686" s="134" t="n">
        <v>470.80074326923</v>
      </c>
      <c r="R686" s="134" t="n">
        <v>7015.06870923077</v>
      </c>
      <c r="S686" s="136" t="n">
        <f aca="false">R686-Q686</f>
        <v>6544.26796596154</v>
      </c>
      <c r="T686" s="137" t="n">
        <f aca="false">((S686/1000000)*(0.473-P686))*0.8/(0.08206*296)*1000000/(O686*N686)*12</f>
        <v>0.578982348507038</v>
      </c>
      <c r="U686" s="138" t="n">
        <f aca="false">IF(N686&lt;=48,T686* 48,T686* 72)</f>
        <v>27.7911527283378</v>
      </c>
      <c r="V686" s="139" t="n">
        <v>758.990316517317</v>
      </c>
      <c r="W686" s="150" t="n">
        <f aca="false">W638</f>
        <v>-18.16875699075</v>
      </c>
      <c r="X686" s="141" t="n">
        <v>1159</v>
      </c>
      <c r="Y686" s="142" t="n">
        <f aca="false">((V686/1000+1)*0.0112372)/((V686/1000+1)*0.0112372+1)</f>
        <v>0.0193829991809942</v>
      </c>
      <c r="Z686" s="142" t="n">
        <f aca="false">((W686/1000+1)*0.0112372)/((W686/1000+1)*0.0112372+1)</f>
        <v>0.0109126345751666</v>
      </c>
      <c r="AA686" s="142" t="n">
        <f aca="false">IF(ISNUMBER(X686),((X686/1000+1)*0.0112372)/((X686/1000+1)*0.0112372+1),"")</f>
        <v>0.0236864549961338</v>
      </c>
      <c r="AB686" s="143" t="n">
        <f aca="false">IF(ISNUMBER(AA686),(Y686-Y678)/(AA686-Y678),"")</f>
        <v>0.661612190384386</v>
      </c>
      <c r="AC686" s="143" t="n">
        <f aca="false">IF(ISNUMBER(AB686),1-AB686,"")</f>
        <v>0.338387809615614</v>
      </c>
      <c r="AD686" s="144" t="n">
        <f aca="false">IF(ISNUMBER(AB686),AB686*T686,"")</f>
        <v>0.383061779789637</v>
      </c>
      <c r="AE686" s="144" t="n">
        <f aca="false">IF(ISNUMBER(AC686),AC686*T686,T686)</f>
        <v>0.195920568717401</v>
      </c>
      <c r="AF686" s="149" t="n">
        <f aca="false">IF(ISNUMBER(AD686),AE686-AE678,"")</f>
        <v>-0.0426791981382443</v>
      </c>
      <c r="AG686" s="145" t="n">
        <f aca="false">IF(ISNUMBER(AD686),U686*AB686,"")</f>
        <v>18.3869654299026</v>
      </c>
      <c r="AH686" s="146" t="n">
        <f aca="false">IF(ISNUMBER(AC686),AC686*U686,U686)</f>
        <v>9.40418729843524</v>
      </c>
      <c r="AI686" s="145" t="n">
        <f aca="false">AH686-AH678</f>
        <v>-2.04860151063573</v>
      </c>
      <c r="AJ686" s="103" t="s">
        <v>347</v>
      </c>
      <c r="AK686" s="136"/>
      <c r="AL686" s="102"/>
      <c r="AM686" s="102"/>
      <c r="AN686" s="147" t="s">
        <v>605</v>
      </c>
    </row>
    <row r="687" customFormat="false" ht="15" hidden="false" customHeight="false" outlineLevel="0" collapsed="false">
      <c r="A687" s="115" t="s">
        <v>318</v>
      </c>
      <c r="B687" s="0" t="s">
        <v>319</v>
      </c>
      <c r="C687" s="92" t="n">
        <f aca="false">C686</f>
        <v>5</v>
      </c>
      <c r="D687" s="90" t="n">
        <f aca="false">D686</f>
        <v>3</v>
      </c>
      <c r="E687" s="92" t="str">
        <f aca="false">E639</f>
        <v>GL</v>
      </c>
      <c r="F687" s="92" t="n">
        <f aca="false">F639</f>
        <v>3</v>
      </c>
      <c r="G687" s="130" t="s">
        <v>344</v>
      </c>
      <c r="H687" s="130" t="s">
        <v>334</v>
      </c>
      <c r="I687" s="130" t="n">
        <v>10</v>
      </c>
      <c r="J687" s="131" t="n">
        <v>41869</v>
      </c>
      <c r="K687" s="108" t="s">
        <v>646</v>
      </c>
      <c r="L687" s="131" t="n">
        <v>41871</v>
      </c>
      <c r="M687" s="108" t="s">
        <v>593</v>
      </c>
      <c r="N687" s="134" t="n">
        <v>47.0833333333333</v>
      </c>
      <c r="O687" s="134" t="n">
        <v>40</v>
      </c>
      <c r="P687" s="135" t="n">
        <v>0.0514166666666667</v>
      </c>
      <c r="Q687" s="134" t="n">
        <v>470.80074326923</v>
      </c>
      <c r="R687" s="134" t="n">
        <v>6816.20938923077</v>
      </c>
      <c r="S687" s="136" t="n">
        <f aca="false">R687-Q687</f>
        <v>6345.40864596154</v>
      </c>
      <c r="T687" s="137" t="n">
        <f aca="false">((S687/1000000)*(0.473-P687))*0.8/(0.08206*296)*1000000/(O687*N687)*12</f>
        <v>0.561388931380025</v>
      </c>
      <c r="U687" s="138" t="n">
        <f aca="false">IF(N687&lt;=48,T687* 48,T687* 72)</f>
        <v>26.9466687062412</v>
      </c>
      <c r="V687" s="139" t="n">
        <v>814.14485148408</v>
      </c>
      <c r="W687" s="150" t="n">
        <f aca="false">W639</f>
        <v>-18.16875699075</v>
      </c>
      <c r="X687" s="141" t="n">
        <v>1159</v>
      </c>
      <c r="Y687" s="142" t="n">
        <f aca="false">((V687/1000+1)*0.0112372)/((V687/1000+1)*0.0112372+1)</f>
        <v>0.0199786260813455</v>
      </c>
      <c r="Z687" s="142" t="n">
        <f aca="false">((W687/1000+1)*0.0112372)/((W687/1000+1)*0.0112372+1)</f>
        <v>0.0109126345751666</v>
      </c>
      <c r="AA687" s="142" t="n">
        <f aca="false">IF(ISNUMBER(X687),((X687/1000+1)*0.0112372)/((X687/1000+1)*0.0112372+1),"")</f>
        <v>0.0236864549961338</v>
      </c>
      <c r="AB687" s="143" t="n">
        <f aca="false">IF(ISNUMBER(AA687),(Y687-Y679)/(AA687-Y679),"")</f>
        <v>0.708166817758347</v>
      </c>
      <c r="AC687" s="143" t="n">
        <f aca="false">IF(ISNUMBER(AB687),1-AB687,"")</f>
        <v>0.291833182241653</v>
      </c>
      <c r="AD687" s="144" t="n">
        <f aca="false">IF(ISNUMBER(AB687),AB687*T687,"")</f>
        <v>0.397557013060151</v>
      </c>
      <c r="AE687" s="144" t="n">
        <f aca="false">IF(ISNUMBER(AC687),AC687*T687,T687)</f>
        <v>0.163831918319874</v>
      </c>
      <c r="AF687" s="149" t="n">
        <f aca="false">IF(ISNUMBER(AD687),AE687-AE679,"")</f>
        <v>-0.0786494371097802</v>
      </c>
      <c r="AG687" s="145" t="n">
        <f aca="false">IF(ISNUMBER(AD687),U687*AB687,"")</f>
        <v>19.0827366268873</v>
      </c>
      <c r="AH687" s="146" t="n">
        <f aca="false">IF(ISNUMBER(AC687),AC687*U687,U687)</f>
        <v>7.86393207935395</v>
      </c>
      <c r="AI687" s="145" t="n">
        <f aca="false">AH687-AH679</f>
        <v>-3.77517298126945</v>
      </c>
      <c r="AJ687" s="103" t="s">
        <v>349</v>
      </c>
      <c r="AK687" s="136"/>
      <c r="AL687" s="102"/>
      <c r="AM687" s="102"/>
      <c r="AN687" s="147" t="s">
        <v>606</v>
      </c>
    </row>
    <row r="688" customFormat="false" ht="15" hidden="false" customHeight="false" outlineLevel="0" collapsed="false">
      <c r="A688" s="115" t="s">
        <v>318</v>
      </c>
      <c r="B688" s="0" t="s">
        <v>319</v>
      </c>
      <c r="C688" s="92" t="n">
        <f aca="false">C687</f>
        <v>5</v>
      </c>
      <c r="D688" s="90" t="n">
        <f aca="false">D687</f>
        <v>3</v>
      </c>
      <c r="E688" s="92" t="str">
        <f aca="false">E640</f>
        <v>GL</v>
      </c>
      <c r="F688" s="92" t="n">
        <f aca="false">F640</f>
        <v>4</v>
      </c>
      <c r="G688" s="130" t="s">
        <v>344</v>
      </c>
      <c r="H688" s="130" t="s">
        <v>334</v>
      </c>
      <c r="I688" s="130" t="n">
        <v>10</v>
      </c>
      <c r="J688" s="131" t="n">
        <v>41869</v>
      </c>
      <c r="K688" s="108" t="s">
        <v>646</v>
      </c>
      <c r="L688" s="131" t="n">
        <v>41871</v>
      </c>
      <c r="M688" s="108" t="s">
        <v>593</v>
      </c>
      <c r="N688" s="134" t="n">
        <v>47.0833333333333</v>
      </c>
      <c r="O688" s="134" t="n">
        <v>40</v>
      </c>
      <c r="P688" s="135" t="n">
        <v>0.0514166666666667</v>
      </c>
      <c r="Q688" s="134" t="n">
        <v>470.80074326923</v>
      </c>
      <c r="R688" s="134" t="n">
        <v>6876.36406923077</v>
      </c>
      <c r="S688" s="136" t="n">
        <f aca="false">R688-Q688</f>
        <v>6405.56332596154</v>
      </c>
      <c r="T688" s="137" t="n">
        <f aca="false">((S688/1000000)*(0.473-P688))*0.8/(0.08206*296)*1000000/(O688*N688)*12</f>
        <v>0.566710916677883</v>
      </c>
      <c r="U688" s="138" t="n">
        <f aca="false">IF(N688&lt;=48,T688* 48,T688* 72)</f>
        <v>27.2021240005384</v>
      </c>
      <c r="V688" s="139" t="n">
        <v>807.796357517874</v>
      </c>
      <c r="W688" s="150" t="n">
        <f aca="false">W640</f>
        <v>-18.16875699075</v>
      </c>
      <c r="X688" s="141" t="n">
        <v>1159</v>
      </c>
      <c r="Y688" s="142" t="n">
        <f aca="false">((V688/1000+1)*0.0112372)/((V688/1000+1)*0.0112372+1)</f>
        <v>0.0199101040417922</v>
      </c>
      <c r="Z688" s="142" t="n">
        <f aca="false">((W688/1000+1)*0.0112372)/((W688/1000+1)*0.0112372+1)</f>
        <v>0.0109126345751666</v>
      </c>
      <c r="AA688" s="142" t="n">
        <f aca="false">IF(ISNUMBER(X688),((X688/1000+1)*0.0112372)/((X688/1000+1)*0.0112372+1),"")</f>
        <v>0.0236864549961338</v>
      </c>
      <c r="AB688" s="143" t="n">
        <f aca="false">IF(ISNUMBER(AA688),(Y688-Y680)/(AA688-Y680),"")</f>
        <v>0.704497884113376</v>
      </c>
      <c r="AC688" s="143" t="n">
        <f aca="false">IF(ISNUMBER(AB688),1-AB688,"")</f>
        <v>0.295502115886624</v>
      </c>
      <c r="AD688" s="144" t="n">
        <f aca="false">IF(ISNUMBER(AB688),AB688*T688,"")</f>
        <v>0.39924664170352</v>
      </c>
      <c r="AE688" s="144" t="n">
        <f aca="false">IF(ISNUMBER(AC688),AC688*T688,T688)</f>
        <v>0.167464274974362</v>
      </c>
      <c r="AF688" s="149" t="n">
        <f aca="false">IF(ISNUMBER(AD688),AE688-AE680,"")</f>
        <v>-0.103806308481313</v>
      </c>
      <c r="AG688" s="145" t="n">
        <f aca="false">IF(ISNUMBER(AD688),U688*AB688,"")</f>
        <v>19.163838801769</v>
      </c>
      <c r="AH688" s="146" t="n">
        <f aca="false">IF(ISNUMBER(AC688),AC688*U688,U688)</f>
        <v>8.0382851987694</v>
      </c>
      <c r="AI688" s="145" t="n">
        <f aca="false">AH688-AH680</f>
        <v>-4.98270280710304</v>
      </c>
      <c r="AJ688" s="103" t="s">
        <v>351</v>
      </c>
      <c r="AK688" s="136"/>
      <c r="AL688" s="102"/>
      <c r="AM688" s="102"/>
      <c r="AN688" s="147" t="s">
        <v>607</v>
      </c>
    </row>
    <row r="689" customFormat="false" ht="15" hidden="false" customHeight="false" outlineLevel="0" collapsed="false">
      <c r="A689" s="115" t="s">
        <v>318</v>
      </c>
      <c r="B689" s="0" t="s">
        <v>319</v>
      </c>
      <c r="C689" s="92" t="n">
        <f aca="false">C688</f>
        <v>5</v>
      </c>
      <c r="D689" s="90" t="n">
        <f aca="false">D688</f>
        <v>3</v>
      </c>
      <c r="E689" s="92" t="str">
        <f aca="false">E641</f>
        <v>MC</v>
      </c>
      <c r="F689" s="92" t="n">
        <f aca="false">F641</f>
        <v>1</v>
      </c>
      <c r="G689" s="130" t="s">
        <v>321</v>
      </c>
      <c r="H689" s="130" t="s">
        <v>322</v>
      </c>
      <c r="I689" s="130" t="s">
        <v>322</v>
      </c>
      <c r="J689" s="131" t="n">
        <v>41869</v>
      </c>
      <c r="K689" s="108" t="s">
        <v>646</v>
      </c>
      <c r="L689" s="131" t="n">
        <v>41871</v>
      </c>
      <c r="M689" s="108" t="s">
        <v>593</v>
      </c>
      <c r="N689" s="134" t="n">
        <v>47.0833333333333</v>
      </c>
      <c r="O689" s="134" t="n">
        <v>40</v>
      </c>
      <c r="P689" s="135" t="n">
        <v>0.0756666666666667</v>
      </c>
      <c r="Q689" s="134" t="n">
        <v>470.80074326923</v>
      </c>
      <c r="R689" s="134" t="n">
        <v>4543.22938923077</v>
      </c>
      <c r="S689" s="136" t="n">
        <f aca="false">R689-Q689</f>
        <v>4072.42864596154</v>
      </c>
      <c r="T689" s="137" t="n">
        <f aca="false">((S689/1000000)*(0.473-P689))*0.8/(0.08206*296)*1000000/(O689*N689)*12</f>
        <v>0.339569989021828</v>
      </c>
      <c r="U689" s="138" t="n">
        <f aca="false">IF(N689&lt;=48,T689* 48,T689* 72)</f>
        <v>16.2993594730478</v>
      </c>
      <c r="V689" s="139" t="n">
        <v>-24.1121204847434</v>
      </c>
      <c r="W689" s="150" t="n">
        <f aca="false">W641</f>
        <v>-21.3230515566104</v>
      </c>
      <c r="X689" s="141" t="s">
        <v>106</v>
      </c>
      <c r="Y689" s="142" t="n">
        <f aca="false">((V689/1000+1)*0.0112372)/((V689/1000+1)*0.0112372+1)</f>
        <v>0.0108472931803578</v>
      </c>
      <c r="Z689" s="142" t="n">
        <f aca="false">((W689/1000+1)*0.0112372)/((W689/1000+1)*0.0112372+1)</f>
        <v>0.0108779573057363</v>
      </c>
      <c r="AA689" s="142" t="str">
        <f aca="false">IF(ISNUMBER(X689),((X689/1000+1)*0.0112372)/((X689/1000+1)*0.0112372+1),"")</f>
        <v/>
      </c>
      <c r="AB689" s="143" t="str">
        <f aca="false">IF(ISNUMBER(AA689),(Y689-Z689)/(AA689-Z689),"")</f>
        <v/>
      </c>
      <c r="AC689" s="143" t="str">
        <f aca="false">IF(ISNUMBER(AB689),1-AB689,"")</f>
        <v/>
      </c>
      <c r="AD689" s="144" t="str">
        <f aca="false">IF(ISNUMBER(AB689),AB689*T689,"")</f>
        <v/>
      </c>
      <c r="AE689" s="144" t="n">
        <f aca="false">IF(ISNUMBER(AC689),AC689*T689,T689)</f>
        <v>0.339569989021828</v>
      </c>
      <c r="AF689" s="102"/>
      <c r="AG689" s="145" t="str">
        <f aca="false">IF(ISNUMBER(AD689),U689*AB689,"")</f>
        <v/>
      </c>
      <c r="AH689" s="146" t="n">
        <f aca="false">IF(ISNUMBER(AC689),AC689*U689,U689)</f>
        <v>16.2993594730478</v>
      </c>
      <c r="AI689" s="102"/>
      <c r="AJ689" s="103" t="s">
        <v>354</v>
      </c>
      <c r="AK689" s="136"/>
      <c r="AL689" s="102"/>
      <c r="AM689" s="102"/>
      <c r="AN689" s="147" t="s">
        <v>608</v>
      </c>
    </row>
    <row r="690" customFormat="false" ht="15" hidden="false" customHeight="false" outlineLevel="0" collapsed="false">
      <c r="A690" s="115" t="s">
        <v>318</v>
      </c>
      <c r="B690" s="0" t="s">
        <v>319</v>
      </c>
      <c r="C690" s="92" t="n">
        <f aca="false">C689</f>
        <v>5</v>
      </c>
      <c r="D690" s="90" t="n">
        <f aca="false">D689</f>
        <v>3</v>
      </c>
      <c r="E690" s="92" t="str">
        <f aca="false">E642</f>
        <v>MC</v>
      </c>
      <c r="F690" s="92" t="n">
        <f aca="false">F642</f>
        <v>2</v>
      </c>
      <c r="G690" s="130" t="s">
        <v>321</v>
      </c>
      <c r="H690" s="130" t="s">
        <v>322</v>
      </c>
      <c r="I690" s="130" t="s">
        <v>322</v>
      </c>
      <c r="J690" s="131" t="n">
        <v>41869</v>
      </c>
      <c r="K690" s="108" t="s">
        <v>646</v>
      </c>
      <c r="L690" s="131" t="n">
        <v>41871</v>
      </c>
      <c r="M690" s="108" t="s">
        <v>593</v>
      </c>
      <c r="N690" s="134" t="n">
        <v>47.0833333333333</v>
      </c>
      <c r="O690" s="134" t="n">
        <v>40</v>
      </c>
      <c r="P690" s="135" t="n">
        <v>0.0756666666666667</v>
      </c>
      <c r="Q690" s="134" t="n">
        <v>470.80074326923</v>
      </c>
      <c r="R690" s="134" t="n">
        <v>3100.04566923077</v>
      </c>
      <c r="S690" s="136" t="n">
        <f aca="false">R690-Q690</f>
        <v>2629.24492596154</v>
      </c>
      <c r="T690" s="137" t="n">
        <f aca="false">((S690/1000000)*(0.473-P690))*0.8/(0.08206*296)*1000000/(O690*N690)*12</f>
        <v>0.219233471783434</v>
      </c>
      <c r="U690" s="138" t="n">
        <f aca="false">IF(N690&lt;=48,T690* 48,T690* 72)</f>
        <v>10.5232066456048</v>
      </c>
      <c r="V690" s="139" t="n">
        <v>-18.3605507498534</v>
      </c>
      <c r="W690" s="150" t="n">
        <f aca="false">W642</f>
        <v>-21.3230515566104</v>
      </c>
      <c r="X690" s="141" t="s">
        <v>106</v>
      </c>
      <c r="Y690" s="142" t="n">
        <f aca="false">((V690/1000+1)*0.0112372)/((V690/1000+1)*0.0112372+1)</f>
        <v>0.010910526127548</v>
      </c>
      <c r="Z690" s="142" t="n">
        <f aca="false">((W690/1000+1)*0.0112372)/((W690/1000+1)*0.0112372+1)</f>
        <v>0.0108779573057363</v>
      </c>
      <c r="AA690" s="142" t="str">
        <f aca="false">IF(ISNUMBER(X690),((X690/1000+1)*0.0112372)/((X690/1000+1)*0.0112372+1),"")</f>
        <v/>
      </c>
      <c r="AB690" s="143" t="str">
        <f aca="false">IF(ISNUMBER(AA690),(Y690-Z690)/(AA690-Z690),"")</f>
        <v/>
      </c>
      <c r="AC690" s="143" t="str">
        <f aca="false">IF(ISNUMBER(AB690),1-AB690,"")</f>
        <v/>
      </c>
      <c r="AD690" s="144" t="str">
        <f aca="false">IF(ISNUMBER(AB690),AB690*T690,"")</f>
        <v/>
      </c>
      <c r="AE690" s="144" t="n">
        <f aca="false">IF(ISNUMBER(AC690),AC690*T690,T690)</f>
        <v>0.219233471783434</v>
      </c>
      <c r="AF690" s="102"/>
      <c r="AG690" s="145" t="str">
        <f aca="false">IF(ISNUMBER(AD690),U690*AB690,"")</f>
        <v/>
      </c>
      <c r="AH690" s="146" t="n">
        <f aca="false">IF(ISNUMBER(AC690),AC690*U690,U690)</f>
        <v>10.5232066456048</v>
      </c>
      <c r="AI690" s="102"/>
      <c r="AJ690" s="103" t="s">
        <v>356</v>
      </c>
      <c r="AK690" s="136"/>
      <c r="AL690" s="102"/>
      <c r="AM690" s="102"/>
      <c r="AN690" s="147" t="s">
        <v>609</v>
      </c>
    </row>
    <row r="691" customFormat="false" ht="15" hidden="false" customHeight="false" outlineLevel="0" collapsed="false">
      <c r="A691" s="115" t="s">
        <v>318</v>
      </c>
      <c r="B691" s="0" t="s">
        <v>319</v>
      </c>
      <c r="C691" s="92" t="n">
        <f aca="false">C690</f>
        <v>5</v>
      </c>
      <c r="D691" s="90" t="n">
        <f aca="false">D690</f>
        <v>3</v>
      </c>
      <c r="E691" s="92" t="str">
        <f aca="false">E643</f>
        <v>MC</v>
      </c>
      <c r="F691" s="92" t="n">
        <f aca="false">F643</f>
        <v>3</v>
      </c>
      <c r="G691" s="130" t="s">
        <v>321</v>
      </c>
      <c r="H691" s="130" t="s">
        <v>322</v>
      </c>
      <c r="I691" s="130" t="s">
        <v>322</v>
      </c>
      <c r="J691" s="131" t="n">
        <v>41869</v>
      </c>
      <c r="K691" s="108" t="s">
        <v>646</v>
      </c>
      <c r="L691" s="131" t="n">
        <v>41871</v>
      </c>
      <c r="M691" s="108" t="s">
        <v>593</v>
      </c>
      <c r="N691" s="134" t="n">
        <v>47.0833333333333</v>
      </c>
      <c r="O691" s="134" t="n">
        <v>40</v>
      </c>
      <c r="P691" s="135" t="n">
        <v>0.0756666666666667</v>
      </c>
      <c r="Q691" s="134" t="n">
        <v>470.80074326923</v>
      </c>
      <c r="R691" s="134" t="n">
        <v>3749.80078923077</v>
      </c>
      <c r="S691" s="136" t="n">
        <f aca="false">R691-Q691</f>
        <v>3279.00004596154</v>
      </c>
      <c r="T691" s="137" t="n">
        <f aca="false">((S691/1000000)*(0.473-P691))*0.8/(0.08206*296)*1000000/(O691*N691)*12</f>
        <v>0.273411790950321</v>
      </c>
      <c r="U691" s="138" t="n">
        <f aca="false">IF(N691&lt;=48,T691* 48,T691* 72)</f>
        <v>13.1237659656154</v>
      </c>
      <c r="V691" s="139" t="n">
        <v>-17.7170410148961</v>
      </c>
      <c r="W691" s="150" t="n">
        <f aca="false">W643</f>
        <v>-21.3230515566104</v>
      </c>
      <c r="X691" s="141" t="s">
        <v>106</v>
      </c>
      <c r="Y691" s="142" t="n">
        <f aca="false">((V691/1000+1)*0.0112372)/((V691/1000+1)*0.0112372+1)</f>
        <v>0.0109176003919171</v>
      </c>
      <c r="Z691" s="142" t="n">
        <f aca="false">((W691/1000+1)*0.0112372)/((W691/1000+1)*0.0112372+1)</f>
        <v>0.0108779573057363</v>
      </c>
      <c r="AA691" s="142" t="str">
        <f aca="false">IF(ISNUMBER(X691),((X691/1000+1)*0.0112372)/((X691/1000+1)*0.0112372+1),"")</f>
        <v/>
      </c>
      <c r="AB691" s="143" t="str">
        <f aca="false">IF(ISNUMBER(AA691),(Y691-Z691)/(AA691-Z691),"")</f>
        <v/>
      </c>
      <c r="AC691" s="143" t="str">
        <f aca="false">IF(ISNUMBER(AB691),1-AB691,"")</f>
        <v/>
      </c>
      <c r="AD691" s="144" t="str">
        <f aca="false">IF(ISNUMBER(AB691),AB691*T691,"")</f>
        <v/>
      </c>
      <c r="AE691" s="144" t="n">
        <f aca="false">IF(ISNUMBER(AC691),AC691*T691,T691)</f>
        <v>0.273411790950321</v>
      </c>
      <c r="AF691" s="102"/>
      <c r="AG691" s="145" t="str">
        <f aca="false">IF(ISNUMBER(AD691),U691*AB691,"")</f>
        <v/>
      </c>
      <c r="AH691" s="146" t="n">
        <f aca="false">IF(ISNUMBER(AC691),AC691*U691,U691)</f>
        <v>13.1237659656154</v>
      </c>
      <c r="AI691" s="102"/>
      <c r="AJ691" s="103" t="s">
        <v>358</v>
      </c>
      <c r="AK691" s="136"/>
      <c r="AL691" s="102"/>
      <c r="AM691" s="102"/>
      <c r="AN691" s="147" t="s">
        <v>610</v>
      </c>
    </row>
    <row r="692" customFormat="false" ht="15" hidden="false" customHeight="false" outlineLevel="0" collapsed="false">
      <c r="A692" s="115" t="s">
        <v>318</v>
      </c>
      <c r="B692" s="0" t="s">
        <v>319</v>
      </c>
      <c r="C692" s="92" t="n">
        <f aca="false">C691</f>
        <v>5</v>
      </c>
      <c r="D692" s="90" t="n">
        <f aca="false">D691</f>
        <v>3</v>
      </c>
      <c r="E692" s="92" t="str">
        <f aca="false">E644</f>
        <v>MC</v>
      </c>
      <c r="F692" s="92" t="n">
        <f aca="false">F644</f>
        <v>4</v>
      </c>
      <c r="G692" s="130" t="s">
        <v>321</v>
      </c>
      <c r="H692" s="130" t="s">
        <v>322</v>
      </c>
      <c r="I692" s="130" t="s">
        <v>322</v>
      </c>
      <c r="J692" s="131" t="n">
        <v>41869</v>
      </c>
      <c r="K692" s="108" t="s">
        <v>646</v>
      </c>
      <c r="L692" s="131" t="n">
        <v>41871</v>
      </c>
      <c r="M692" s="108" t="s">
        <v>593</v>
      </c>
      <c r="N692" s="134" t="n">
        <v>47.0833333333333</v>
      </c>
      <c r="O692" s="134" t="n">
        <v>40</v>
      </c>
      <c r="P692" s="135" t="n">
        <v>0.0756666666666667</v>
      </c>
      <c r="Q692" s="134" t="n">
        <v>470.80074326923</v>
      </c>
      <c r="R692" s="134" t="n">
        <v>2621.02834923077</v>
      </c>
      <c r="S692" s="136" t="n">
        <f aca="false">R692-Q692</f>
        <v>2150.22760596154</v>
      </c>
      <c r="T692" s="137" t="n">
        <f aca="false">((S692/1000000)*(0.473-P692))*0.8/(0.08206*296)*1000000/(O692*N692)*12</f>
        <v>0.1792917268851</v>
      </c>
      <c r="U692" s="138" t="n">
        <f aca="false">IF(N692&lt;=48,T692* 48,T692* 72)</f>
        <v>8.60600289048478</v>
      </c>
      <c r="V692" s="139" t="n">
        <v>-18.5988247093806</v>
      </c>
      <c r="W692" s="150" t="n">
        <f aca="false">W644</f>
        <v>-21.3230515566104</v>
      </c>
      <c r="X692" s="141" t="s">
        <v>106</v>
      </c>
      <c r="Y692" s="142" t="n">
        <f aca="false">((V692/1000+1)*0.0112372)/((V692/1000+1)*0.0112372+1)</f>
        <v>0.0109079066963093</v>
      </c>
      <c r="Z692" s="142" t="n">
        <f aca="false">((W692/1000+1)*0.0112372)/((W692/1000+1)*0.0112372+1)</f>
        <v>0.0108779573057363</v>
      </c>
      <c r="AA692" s="142" t="str">
        <f aca="false">IF(ISNUMBER(X692),((X692/1000+1)*0.0112372)/((X692/1000+1)*0.0112372+1),"")</f>
        <v/>
      </c>
      <c r="AB692" s="143" t="str">
        <f aca="false">IF(ISNUMBER(AA692),(Y692-Z692)/(AA692-Z692),"")</f>
        <v/>
      </c>
      <c r="AC692" s="143" t="str">
        <f aca="false">IF(ISNUMBER(AB692),1-AB692,"")</f>
        <v/>
      </c>
      <c r="AD692" s="144" t="str">
        <f aca="false">IF(ISNUMBER(AB692),AB692*T692,"")</f>
        <v/>
      </c>
      <c r="AE692" s="144" t="n">
        <f aca="false">IF(ISNUMBER(AC692),AC692*T692,T692)</f>
        <v>0.1792917268851</v>
      </c>
      <c r="AF692" s="102"/>
      <c r="AG692" s="145" t="str">
        <f aca="false">IF(ISNUMBER(AD692),U692*AB692,"")</f>
        <v/>
      </c>
      <c r="AH692" s="146" t="n">
        <f aca="false">IF(ISNUMBER(AC692),AC692*U692,U692)</f>
        <v>8.60600289048478</v>
      </c>
      <c r="AI692" s="102"/>
      <c r="AJ692" s="103" t="s">
        <v>360</v>
      </c>
      <c r="AK692" s="136"/>
      <c r="AL692" s="102"/>
      <c r="AM692" s="102"/>
      <c r="AN692" s="147" t="s">
        <v>611</v>
      </c>
    </row>
    <row r="693" customFormat="false" ht="15" hidden="false" customHeight="false" outlineLevel="0" collapsed="false">
      <c r="A693" s="115" t="s">
        <v>318</v>
      </c>
      <c r="B693" s="0" t="s">
        <v>319</v>
      </c>
      <c r="C693" s="92" t="n">
        <f aca="false">C692</f>
        <v>5</v>
      </c>
      <c r="D693" s="90" t="n">
        <f aca="false">D692</f>
        <v>3</v>
      </c>
      <c r="E693" s="92" t="str">
        <f aca="false">E645</f>
        <v>MC</v>
      </c>
      <c r="F693" s="92" t="n">
        <f aca="false">F645</f>
        <v>1</v>
      </c>
      <c r="G693" s="130" t="s">
        <v>333</v>
      </c>
      <c r="H693" s="130" t="s">
        <v>334</v>
      </c>
      <c r="I693" s="148" t="s">
        <v>335</v>
      </c>
      <c r="J693" s="131" t="n">
        <v>41869</v>
      </c>
      <c r="K693" s="108" t="s">
        <v>646</v>
      </c>
      <c r="L693" s="131" t="n">
        <v>41871</v>
      </c>
      <c r="M693" s="108" t="s">
        <v>593</v>
      </c>
      <c r="N693" s="134" t="n">
        <v>47.0833333333333</v>
      </c>
      <c r="O693" s="134" t="n">
        <v>40</v>
      </c>
      <c r="P693" s="135" t="n">
        <v>0.0756666666666667</v>
      </c>
      <c r="Q693" s="134" t="n">
        <v>470.80074326923</v>
      </c>
      <c r="R693" s="134" t="n">
        <v>7150.28458923077</v>
      </c>
      <c r="S693" s="136" t="n">
        <f aca="false">R693-Q693</f>
        <v>6679.48384596154</v>
      </c>
      <c r="T693" s="137" t="n">
        <f aca="false">((S693/1000000)*(0.473-P693))*0.8/(0.08206*296)*1000000/(O693*N693)*12</f>
        <v>0.556953222125543</v>
      </c>
      <c r="U693" s="138" t="n">
        <f aca="false">IF(N693&lt;=48,T693* 48,T693* 72)</f>
        <v>26.733754662026</v>
      </c>
      <c r="V693" s="139" t="n">
        <v>445.088307150441</v>
      </c>
      <c r="W693" s="150" t="n">
        <f aca="false">W645</f>
        <v>-21.3230515566104</v>
      </c>
      <c r="X693" s="141" t="n">
        <v>1159</v>
      </c>
      <c r="Y693" s="142" t="n">
        <f aca="false">((V693/1000+1)*0.0112372)/((V693/1000+1)*0.0112372+1)</f>
        <v>0.0159792631247657</v>
      </c>
      <c r="Z693" s="142" t="n">
        <f aca="false">((W693/1000+1)*0.0112372)/((W693/1000+1)*0.0112372+1)</f>
        <v>0.0108779573057363</v>
      </c>
      <c r="AA693" s="142" t="n">
        <f aca="false">IF(ISNUMBER(X693),((X693/1000+1)*0.0112372)/((X693/1000+1)*0.0112372+1),"")</f>
        <v>0.0236864549961338</v>
      </c>
      <c r="AB693" s="143" t="n">
        <f aca="false">IF(ISNUMBER(AA693),(Y693-Y689)/(AA693-Y689),"")</f>
        <v>0.399712225614452</v>
      </c>
      <c r="AC693" s="143" t="n">
        <f aca="false">IF(ISNUMBER(AB693),1-AB693,"")</f>
        <v>0.600287774385548</v>
      </c>
      <c r="AD693" s="144" t="n">
        <f aca="false">IF(ISNUMBER(AB693),AB693*T693,"")</f>
        <v>0.222621011978941</v>
      </c>
      <c r="AE693" s="144" t="n">
        <f aca="false">IF(ISNUMBER(AC693),AC693*T693,T693)</f>
        <v>0.334332210146602</v>
      </c>
      <c r="AF693" s="149" t="n">
        <f aca="false">IF(ISNUMBER(AD693),AE693-AE689,"")</f>
        <v>-0.0052377788752267</v>
      </c>
      <c r="AG693" s="145" t="n">
        <f aca="false">IF(ISNUMBER(AD693),U693*AB693,"")</f>
        <v>10.6858085749892</v>
      </c>
      <c r="AH693" s="146" t="n">
        <f aca="false">IF(ISNUMBER(AC693),AC693*U693,U693)</f>
        <v>16.0479460870369</v>
      </c>
      <c r="AI693" s="145" t="n">
        <f aca="false">AH693-AH689</f>
        <v>-0.251413386010878</v>
      </c>
      <c r="AJ693" s="103" t="s">
        <v>362</v>
      </c>
      <c r="AK693" s="136"/>
      <c r="AL693" s="102"/>
      <c r="AM693" s="102"/>
      <c r="AN693" s="147" t="s">
        <v>612</v>
      </c>
    </row>
    <row r="694" customFormat="false" ht="15" hidden="false" customHeight="false" outlineLevel="0" collapsed="false">
      <c r="A694" s="115" t="s">
        <v>318</v>
      </c>
      <c r="B694" s="0" t="s">
        <v>319</v>
      </c>
      <c r="C694" s="92" t="n">
        <f aca="false">C693</f>
        <v>5</v>
      </c>
      <c r="D694" s="90" t="n">
        <f aca="false">D693</f>
        <v>3</v>
      </c>
      <c r="E694" s="92" t="str">
        <f aca="false">E646</f>
        <v>MC</v>
      </c>
      <c r="F694" s="92" t="n">
        <f aca="false">F646</f>
        <v>2</v>
      </c>
      <c r="G694" s="130" t="s">
        <v>333</v>
      </c>
      <c r="H694" s="130" t="s">
        <v>334</v>
      </c>
      <c r="I694" s="148" t="s">
        <v>335</v>
      </c>
      <c r="J694" s="131" t="n">
        <v>41869</v>
      </c>
      <c r="K694" s="108" t="s">
        <v>646</v>
      </c>
      <c r="L694" s="131" t="n">
        <v>41871</v>
      </c>
      <c r="M694" s="108" t="s">
        <v>593</v>
      </c>
      <c r="N694" s="134" t="n">
        <v>47.0833333333333</v>
      </c>
      <c r="O694" s="134" t="n">
        <v>40</v>
      </c>
      <c r="P694" s="135" t="n">
        <v>0.0756666666666667</v>
      </c>
      <c r="Q694" s="134" t="n">
        <v>470.80074326923</v>
      </c>
      <c r="R694" s="134" t="n">
        <v>5984.40442923077</v>
      </c>
      <c r="S694" s="136" t="n">
        <f aca="false">R694-Q694</f>
        <v>5513.60368596154</v>
      </c>
      <c r="T694" s="137" t="n">
        <f aca="false">((S694/1000000)*(0.473-P694))*0.8/(0.08206*296)*1000000/(O694*N694)*12</f>
        <v>0.459739017151181</v>
      </c>
      <c r="U694" s="138" t="n">
        <f aca="false">IF(N694&lt;=48,T694* 48,T694* 72)</f>
        <v>22.0674728232567</v>
      </c>
      <c r="V694" s="139" t="n">
        <v>552.570553951346</v>
      </c>
      <c r="W694" s="150" t="n">
        <f aca="false">W646</f>
        <v>-21.3230515566104</v>
      </c>
      <c r="X694" s="141" t="n">
        <v>1159</v>
      </c>
      <c r="Y694" s="142" t="n">
        <f aca="false">((V694/1000+1)*0.0112372)/((V694/1000+1)*0.0112372+1)</f>
        <v>0.0171473832216407</v>
      </c>
      <c r="Z694" s="142" t="n">
        <f aca="false">((W694/1000+1)*0.0112372)/((W694/1000+1)*0.0112372+1)</f>
        <v>0.0108779573057363</v>
      </c>
      <c r="AA694" s="142" t="n">
        <f aca="false">IF(ISNUMBER(X694),((X694/1000+1)*0.0112372)/((X694/1000+1)*0.0112372+1),"")</f>
        <v>0.0236864549961338</v>
      </c>
      <c r="AB694" s="143" t="n">
        <f aca="false">IF(ISNUMBER(AA694),(Y694-Y690)/(AA694-Y690),"")</f>
        <v>0.488172496751154</v>
      </c>
      <c r="AC694" s="143" t="n">
        <f aca="false">IF(ISNUMBER(AB694),1-AB694,"")</f>
        <v>0.511827503248846</v>
      </c>
      <c r="AD694" s="144" t="n">
        <f aca="false">IF(ISNUMBER(AB694),AB694*T694,"")</f>
        <v>0.224431943856613</v>
      </c>
      <c r="AE694" s="144" t="n">
        <f aca="false">IF(ISNUMBER(AC694),AC694*T694,T694)</f>
        <v>0.235307073294567</v>
      </c>
      <c r="AF694" s="149" t="n">
        <f aca="false">IF(ISNUMBER(AD694),AE694-AE690,"")</f>
        <v>0.0160736015111333</v>
      </c>
      <c r="AG694" s="145" t="n">
        <f aca="false">IF(ISNUMBER(AD694),U694*AB694,"")</f>
        <v>10.7727333051174</v>
      </c>
      <c r="AH694" s="146" t="n">
        <f aca="false">IF(ISNUMBER(AC694),AC694*U694,U694)</f>
        <v>11.2947395181392</v>
      </c>
      <c r="AI694" s="145" t="n">
        <f aca="false">AH694-AH690</f>
        <v>0.771532872534399</v>
      </c>
      <c r="AJ694" s="103" t="s">
        <v>364</v>
      </c>
      <c r="AK694" s="136"/>
      <c r="AL694" s="102"/>
      <c r="AM694" s="102"/>
      <c r="AN694" s="147" t="s">
        <v>613</v>
      </c>
    </row>
    <row r="695" customFormat="false" ht="15" hidden="false" customHeight="false" outlineLevel="0" collapsed="false">
      <c r="A695" s="115" t="s">
        <v>318</v>
      </c>
      <c r="B695" s="0" t="s">
        <v>319</v>
      </c>
      <c r="C695" s="92" t="n">
        <f aca="false">C694</f>
        <v>5</v>
      </c>
      <c r="D695" s="90" t="n">
        <f aca="false">D694</f>
        <v>3</v>
      </c>
      <c r="E695" s="92" t="str">
        <f aca="false">E647</f>
        <v>MC</v>
      </c>
      <c r="F695" s="92" t="n">
        <f aca="false">F647</f>
        <v>3</v>
      </c>
      <c r="G695" s="130" t="s">
        <v>333</v>
      </c>
      <c r="H695" s="130" t="s">
        <v>334</v>
      </c>
      <c r="I695" s="148" t="s">
        <v>335</v>
      </c>
      <c r="J695" s="131" t="n">
        <v>41869</v>
      </c>
      <c r="K695" s="108" t="s">
        <v>646</v>
      </c>
      <c r="L695" s="131" t="n">
        <v>41871</v>
      </c>
      <c r="M695" s="108" t="s">
        <v>593</v>
      </c>
      <c r="N695" s="134" t="n">
        <v>47.0833333333333</v>
      </c>
      <c r="O695" s="134" t="n">
        <v>40</v>
      </c>
      <c r="P695" s="135" t="n">
        <v>0.0756666666666667</v>
      </c>
      <c r="Q695" s="134" t="n">
        <v>470.80074326923</v>
      </c>
      <c r="R695" s="134" t="n">
        <v>5787.55378923077</v>
      </c>
      <c r="S695" s="136" t="n">
        <f aca="false">R695-Q695</f>
        <v>5316.75304596154</v>
      </c>
      <c r="T695" s="137" t="n">
        <f aca="false">((S695/1000000)*(0.473-P695))*0.8/(0.08206*296)*1000000/(O695*N695)*12</f>
        <v>0.443325084465085</v>
      </c>
      <c r="U695" s="138" t="n">
        <f aca="false">IF(N695&lt;=48,T695* 48,T695* 72)</f>
        <v>21.2796040543241</v>
      </c>
      <c r="V695" s="139" t="n">
        <v>552.081019090301</v>
      </c>
      <c r="W695" s="150" t="n">
        <f aca="false">W647</f>
        <v>-21.3230515566104</v>
      </c>
      <c r="X695" s="141" t="n">
        <v>1159</v>
      </c>
      <c r="Y695" s="142" t="n">
        <f aca="false">((V695/1000+1)*0.0112372)/((V695/1000+1)*0.0112372+1)</f>
        <v>0.0171420692298439</v>
      </c>
      <c r="Z695" s="142" t="n">
        <f aca="false">((W695/1000+1)*0.0112372)/((W695/1000+1)*0.0112372+1)</f>
        <v>0.0108779573057363</v>
      </c>
      <c r="AA695" s="142" t="n">
        <f aca="false">IF(ISNUMBER(X695),((X695/1000+1)*0.0112372)/((X695/1000+1)*0.0112372+1),"")</f>
        <v>0.0236864549961338</v>
      </c>
      <c r="AB695" s="143" t="n">
        <f aca="false">IF(ISNUMBER(AA695),(Y695-Y691)/(AA695-Y691),"")</f>
        <v>0.487472763286952</v>
      </c>
      <c r="AC695" s="143" t="n">
        <f aca="false">IF(ISNUMBER(AB695),1-AB695,"")</f>
        <v>0.512527236713048</v>
      </c>
      <c r="AD695" s="144" t="n">
        <f aca="false">IF(ISNUMBER(AB695),AB695*T695,"")</f>
        <v>0.216108903958616</v>
      </c>
      <c r="AE695" s="144" t="n">
        <f aca="false">IF(ISNUMBER(AC695),AC695*T695,T695)</f>
        <v>0.227216180506469</v>
      </c>
      <c r="AF695" s="149" t="n">
        <f aca="false">IF(ISNUMBER(AD695),AE695-AE691,"")</f>
        <v>-0.046195610443852</v>
      </c>
      <c r="AG695" s="145" t="n">
        <f aca="false">IF(ISNUMBER(AD695),U695*AB695,"")</f>
        <v>10.3732273900136</v>
      </c>
      <c r="AH695" s="146" t="n">
        <f aca="false">IF(ISNUMBER(AC695),AC695*U695,U695)</f>
        <v>10.9063766643105</v>
      </c>
      <c r="AI695" s="145" t="n">
        <f aca="false">AH695-AH691</f>
        <v>-2.21738930130489</v>
      </c>
      <c r="AJ695" s="103" t="s">
        <v>366</v>
      </c>
      <c r="AK695" s="136"/>
      <c r="AL695" s="102"/>
      <c r="AM695" s="102"/>
      <c r="AN695" s="147" t="s">
        <v>614</v>
      </c>
    </row>
    <row r="696" customFormat="false" ht="15" hidden="false" customHeight="false" outlineLevel="0" collapsed="false">
      <c r="A696" s="115" t="s">
        <v>318</v>
      </c>
      <c r="B696" s="0" t="s">
        <v>319</v>
      </c>
      <c r="C696" s="92" t="n">
        <f aca="false">C695</f>
        <v>5</v>
      </c>
      <c r="D696" s="90" t="n">
        <f aca="false">D695</f>
        <v>3</v>
      </c>
      <c r="E696" s="92" t="str">
        <f aca="false">E648</f>
        <v>MC</v>
      </c>
      <c r="F696" s="92" t="n">
        <f aca="false">F648</f>
        <v>4</v>
      </c>
      <c r="G696" s="130" t="s">
        <v>333</v>
      </c>
      <c r="H696" s="130" t="s">
        <v>334</v>
      </c>
      <c r="I696" s="148" t="s">
        <v>335</v>
      </c>
      <c r="J696" s="131" t="n">
        <v>41869</v>
      </c>
      <c r="K696" s="108" t="s">
        <v>646</v>
      </c>
      <c r="L696" s="131" t="n">
        <v>41871</v>
      </c>
      <c r="M696" s="108" t="s">
        <v>593</v>
      </c>
      <c r="N696" s="134" t="n">
        <v>47.0833333333333</v>
      </c>
      <c r="O696" s="134" t="n">
        <v>40</v>
      </c>
      <c r="P696" s="135" t="n">
        <v>0.0756666666666667</v>
      </c>
      <c r="Q696" s="134" t="n">
        <v>470.80074326923</v>
      </c>
      <c r="R696" s="134" t="n">
        <v>5205.67090923077</v>
      </c>
      <c r="S696" s="136" t="n">
        <f aca="false">R696-Q696</f>
        <v>4734.87016596154</v>
      </c>
      <c r="T696" s="137" t="n">
        <f aca="false">((S696/1000000)*(0.473-P696))*0.8/(0.08206*296)*1000000/(O696*N696)*12</f>
        <v>0.394806134140558</v>
      </c>
      <c r="U696" s="138" t="n">
        <f aca="false">IF(N696&lt;=48,T696* 48,T696* 72)</f>
        <v>18.9506944387468</v>
      </c>
      <c r="V696" s="139" t="n">
        <v>596.122923088069</v>
      </c>
      <c r="W696" s="150" t="n">
        <f aca="false">W648</f>
        <v>-21.3230515566104</v>
      </c>
      <c r="X696" s="141" t="n">
        <v>1159</v>
      </c>
      <c r="Y696" s="142" t="n">
        <f aca="false">((V696/1000+1)*0.0112372)/((V696/1000+1)*0.0112372+1)</f>
        <v>0.0176199224195549</v>
      </c>
      <c r="Z696" s="142" t="n">
        <f aca="false">((W696/1000+1)*0.0112372)/((W696/1000+1)*0.0112372+1)</f>
        <v>0.0108779573057363</v>
      </c>
      <c r="AA696" s="142" t="n">
        <f aca="false">IF(ISNUMBER(X696),((X696/1000+1)*0.0112372)/((X696/1000+1)*0.0112372+1),"")</f>
        <v>0.0236864549961338</v>
      </c>
      <c r="AB696" s="143" t="n">
        <f aca="false">IF(ISNUMBER(AA696),(Y696-Y692)/(AA696-Y692),"")</f>
        <v>0.525256513162593</v>
      </c>
      <c r="AC696" s="143" t="n">
        <f aca="false">IF(ISNUMBER(AB696),1-AB696,"")</f>
        <v>0.474743486837407</v>
      </c>
      <c r="AD696" s="144" t="n">
        <f aca="false">IF(ISNUMBER(AB696),AB696*T696,"")</f>
        <v>0.207374493393872</v>
      </c>
      <c r="AE696" s="144" t="n">
        <f aca="false">IF(ISNUMBER(AC696),AC696*T696,T696)</f>
        <v>0.187431640746686</v>
      </c>
      <c r="AF696" s="149" t="n">
        <f aca="false">IF(ISNUMBER(AD696),AE696-AE692,"")</f>
        <v>0.00813991386158602</v>
      </c>
      <c r="AG696" s="145" t="n">
        <f aca="false">IF(ISNUMBER(AD696),U696*AB696,"")</f>
        <v>9.95397568290588</v>
      </c>
      <c r="AH696" s="146" t="n">
        <f aca="false">IF(ISNUMBER(AC696),AC696*U696,U696)</f>
        <v>8.99671875584091</v>
      </c>
      <c r="AI696" s="145" t="n">
        <f aca="false">AH696-AH692</f>
        <v>0.390715865356128</v>
      </c>
      <c r="AJ696" s="103" t="s">
        <v>368</v>
      </c>
      <c r="AK696" s="136"/>
      <c r="AL696" s="102"/>
      <c r="AM696" s="102"/>
      <c r="AN696" s="147" t="s">
        <v>615</v>
      </c>
    </row>
    <row r="697" customFormat="false" ht="15" hidden="false" customHeight="false" outlineLevel="0" collapsed="false">
      <c r="A697" s="115" t="s">
        <v>318</v>
      </c>
      <c r="B697" s="0" t="s">
        <v>319</v>
      </c>
      <c r="C697" s="92" t="n">
        <f aca="false">C696</f>
        <v>5</v>
      </c>
      <c r="D697" s="90" t="n">
        <f aca="false">D696</f>
        <v>3</v>
      </c>
      <c r="E697" s="92" t="str">
        <f aca="false">E649</f>
        <v>MC</v>
      </c>
      <c r="F697" s="92" t="n">
        <f aca="false">F649</f>
        <v>1</v>
      </c>
      <c r="G697" s="130" t="s">
        <v>344</v>
      </c>
      <c r="H697" s="130" t="s">
        <v>334</v>
      </c>
      <c r="I697" s="130" t="n">
        <v>10</v>
      </c>
      <c r="J697" s="131" t="n">
        <v>41869</v>
      </c>
      <c r="K697" s="108" t="s">
        <v>646</v>
      </c>
      <c r="L697" s="131" t="n">
        <v>41871</v>
      </c>
      <c r="M697" s="108" t="s">
        <v>593</v>
      </c>
      <c r="N697" s="134" t="n">
        <v>47.0833333333333</v>
      </c>
      <c r="O697" s="134" t="n">
        <v>40</v>
      </c>
      <c r="P697" s="135" t="n">
        <v>0.0756666666666667</v>
      </c>
      <c r="Q697" s="134" t="n">
        <v>470.80074326923</v>
      </c>
      <c r="R697" s="134" t="n">
        <v>6285.91786923077</v>
      </c>
      <c r="S697" s="136" t="n">
        <f aca="false">R697-Q697</f>
        <v>5815.11712596154</v>
      </c>
      <c r="T697" s="137" t="n">
        <f aca="false">((S697/1000000)*(0.473-P697))*0.8/(0.08206*296)*1000000/(O697*N697)*12</f>
        <v>0.48488001393998</v>
      </c>
      <c r="U697" s="138" t="n">
        <f aca="false">IF(N697&lt;=48,T697* 48,T697* 72)</f>
        <v>23.2742406691191</v>
      </c>
      <c r="V697" s="139" t="n">
        <v>478.080651505506</v>
      </c>
      <c r="W697" s="150" t="n">
        <f aca="false">W649</f>
        <v>-21.3230515566104</v>
      </c>
      <c r="X697" s="141" t="n">
        <v>1159</v>
      </c>
      <c r="Y697" s="142" t="n">
        <f aca="false">((V697/1000+1)*0.0112372)/((V697/1000+1)*0.0112372+1)</f>
        <v>0.0163381200892145</v>
      </c>
      <c r="Z697" s="142" t="n">
        <f aca="false">((W697/1000+1)*0.0112372)/((W697/1000+1)*0.0112372+1)</f>
        <v>0.0108779573057363</v>
      </c>
      <c r="AA697" s="142" t="n">
        <f aca="false">IF(ISNUMBER(X697),((X697/1000+1)*0.0112372)/((X697/1000+1)*0.0112372+1),"")</f>
        <v>0.0236864549961338</v>
      </c>
      <c r="AB697" s="143" t="n">
        <f aca="false">IF(ISNUMBER(AA697),(Y697-Y689)/(AA697-Y689),"")</f>
        <v>0.427662411895921</v>
      </c>
      <c r="AC697" s="143" t="n">
        <f aca="false">IF(ISNUMBER(AB697),1-AB697,"")</f>
        <v>0.572337588104079</v>
      </c>
      <c r="AD697" s="144" t="n">
        <f aca="false">IF(ISNUMBER(AB697),AB697*T697,"")</f>
        <v>0.2073649562417</v>
      </c>
      <c r="AE697" s="144" t="n">
        <f aca="false">IF(ISNUMBER(AC697),AC697*T697,T697)</f>
        <v>0.27751505769828</v>
      </c>
      <c r="AF697" s="149" t="n">
        <f aca="false">IF(ISNUMBER(AD697),AE697-AE689,"")</f>
        <v>-0.062054931323548</v>
      </c>
      <c r="AG697" s="145" t="n">
        <f aca="false">IF(ISNUMBER(AD697),U697*AB697,"")</f>
        <v>9.95351789960159</v>
      </c>
      <c r="AH697" s="146" t="n">
        <f aca="false">IF(ISNUMBER(AC697),AC697*U697,U697)</f>
        <v>13.3207227695175</v>
      </c>
      <c r="AI697" s="145" t="n">
        <f aca="false">AH697-AH689</f>
        <v>-2.9786367035303</v>
      </c>
      <c r="AJ697" s="103" t="s">
        <v>370</v>
      </c>
      <c r="AK697" s="136"/>
      <c r="AL697" s="102"/>
      <c r="AM697" s="102"/>
      <c r="AN697" s="147" t="s">
        <v>616</v>
      </c>
    </row>
    <row r="698" customFormat="false" ht="15" hidden="false" customHeight="false" outlineLevel="0" collapsed="false">
      <c r="A698" s="115" t="s">
        <v>318</v>
      </c>
      <c r="B698" s="0" t="s">
        <v>319</v>
      </c>
      <c r="C698" s="92" t="n">
        <f aca="false">C697</f>
        <v>5</v>
      </c>
      <c r="D698" s="90" t="n">
        <f aca="false">D697</f>
        <v>3</v>
      </c>
      <c r="E698" s="92" t="str">
        <f aca="false">E650</f>
        <v>MC</v>
      </c>
      <c r="F698" s="92" t="n">
        <f aca="false">F650</f>
        <v>2</v>
      </c>
      <c r="G698" s="130" t="s">
        <v>344</v>
      </c>
      <c r="H698" s="130" t="s">
        <v>334</v>
      </c>
      <c r="I698" s="130" t="n">
        <v>10</v>
      </c>
      <c r="J698" s="131" t="n">
        <v>41869</v>
      </c>
      <c r="K698" s="108" t="s">
        <v>646</v>
      </c>
      <c r="L698" s="131" t="n">
        <v>41871</v>
      </c>
      <c r="M698" s="108" t="s">
        <v>593</v>
      </c>
      <c r="N698" s="134" t="n">
        <v>47.0833333333333</v>
      </c>
      <c r="O698" s="134" t="n">
        <v>40</v>
      </c>
      <c r="P698" s="135" t="n">
        <v>0.0756666666666667</v>
      </c>
      <c r="Q698" s="134" t="n">
        <v>470.80074326923</v>
      </c>
      <c r="R698" s="134" t="n">
        <v>5483.29162923077</v>
      </c>
      <c r="S698" s="136" t="n">
        <f aca="false">R698-Q698</f>
        <v>5012.49088596154</v>
      </c>
      <c r="T698" s="137" t="n">
        <f aca="false">((S698/1000000)*(0.473-P698))*0.8/(0.08206*296)*1000000/(O698*N698)*12</f>
        <v>0.417954892053387</v>
      </c>
      <c r="U698" s="138" t="n">
        <f aca="false">IF(N698&lt;=48,T698* 48,T698* 72)</f>
        <v>20.0618348185626</v>
      </c>
      <c r="V698" s="139" t="n">
        <v>594.994221353643</v>
      </c>
      <c r="W698" s="150" t="n">
        <f aca="false">W650</f>
        <v>-21.3230515566104</v>
      </c>
      <c r="X698" s="141" t="n">
        <v>1159</v>
      </c>
      <c r="Y698" s="142" t="n">
        <f aca="false">((V698/1000+1)*0.0112372)/((V698/1000+1)*0.0112372+1)</f>
        <v>0.0176076818448924</v>
      </c>
      <c r="Z698" s="142" t="n">
        <f aca="false">((W698/1000+1)*0.0112372)/((W698/1000+1)*0.0112372+1)</f>
        <v>0.0108779573057363</v>
      </c>
      <c r="AA698" s="142" t="n">
        <f aca="false">IF(ISNUMBER(X698),((X698/1000+1)*0.0112372)/((X698/1000+1)*0.0112372+1),"")</f>
        <v>0.0236864549961338</v>
      </c>
      <c r="AB698" s="143" t="n">
        <f aca="false">IF(ISNUMBER(AA698),(Y698-Y690)/(AA698-Y690),"")</f>
        <v>0.524201080503179</v>
      </c>
      <c r="AC698" s="143" t="n">
        <f aca="false">IF(ISNUMBER(AB698),1-AB698,"")</f>
        <v>0.475798919496821</v>
      </c>
      <c r="AD698" s="144" t="n">
        <f aca="false">IF(ISNUMBER(AB698),AB698*T698,"")</f>
        <v>0.219092406015975</v>
      </c>
      <c r="AE698" s="144" t="n">
        <f aca="false">IF(ISNUMBER(AC698),AC698*T698,T698)</f>
        <v>0.198862486037412</v>
      </c>
      <c r="AF698" s="149" t="n">
        <f aca="false">IF(ISNUMBER(AD698),AE698-AE690,"")</f>
        <v>-0.0203709857460221</v>
      </c>
      <c r="AG698" s="145" t="n">
        <f aca="false">IF(ISNUMBER(AD698),U698*AB698,"")</f>
        <v>10.5164354887668</v>
      </c>
      <c r="AH698" s="146" t="n">
        <f aca="false">IF(ISNUMBER(AC698),AC698*U698,U698)</f>
        <v>9.54539932979577</v>
      </c>
      <c r="AI698" s="145" t="n">
        <f aca="false">AH698-AH690</f>
        <v>-0.977807315809057</v>
      </c>
      <c r="AJ698" s="103" t="s">
        <v>372</v>
      </c>
      <c r="AK698" s="136"/>
      <c r="AL698" s="102"/>
      <c r="AM698" s="102"/>
      <c r="AN698" s="147" t="s">
        <v>617</v>
      </c>
    </row>
    <row r="699" customFormat="false" ht="15" hidden="false" customHeight="false" outlineLevel="0" collapsed="false">
      <c r="A699" s="115" t="s">
        <v>318</v>
      </c>
      <c r="B699" s="0" t="s">
        <v>319</v>
      </c>
      <c r="C699" s="92" t="n">
        <f aca="false">C698</f>
        <v>5</v>
      </c>
      <c r="D699" s="90" t="n">
        <f aca="false">D698</f>
        <v>3</v>
      </c>
      <c r="E699" s="92" t="str">
        <f aca="false">E651</f>
        <v>MC</v>
      </c>
      <c r="F699" s="92" t="n">
        <f aca="false">F651</f>
        <v>3</v>
      </c>
      <c r="G699" s="130" t="s">
        <v>344</v>
      </c>
      <c r="H699" s="130" t="s">
        <v>334</v>
      </c>
      <c r="I699" s="130" t="n">
        <v>10</v>
      </c>
      <c r="J699" s="131" t="n">
        <v>41869</v>
      </c>
      <c r="K699" s="108" t="s">
        <v>646</v>
      </c>
      <c r="L699" s="131" t="n">
        <v>41871</v>
      </c>
      <c r="M699" s="108" t="s">
        <v>593</v>
      </c>
      <c r="N699" s="134" t="n">
        <v>47.0833333333333</v>
      </c>
      <c r="O699" s="134" t="n">
        <v>40</v>
      </c>
      <c r="P699" s="135" t="n">
        <v>0.0756666666666667</v>
      </c>
      <c r="Q699" s="134" t="n">
        <v>470.80074326923</v>
      </c>
      <c r="R699" s="134" t="n">
        <v>5547.46366923077</v>
      </c>
      <c r="S699" s="136" t="n">
        <f aca="false">R699-Q699</f>
        <v>5076.66292596154</v>
      </c>
      <c r="T699" s="137" t="n">
        <f aca="false">((S699/1000000)*(0.473-P699))*0.8/(0.08206*296)*1000000/(O699*N699)*12</f>
        <v>0.423305728326459</v>
      </c>
      <c r="U699" s="138" t="n">
        <f aca="false">IF(N699&lt;=48,T699* 48,T699* 72)</f>
        <v>20.31867495967</v>
      </c>
      <c r="V699" s="139" t="n">
        <v>614.036257253149</v>
      </c>
      <c r="W699" s="150" t="n">
        <f aca="false">W651</f>
        <v>-21.3230515566104</v>
      </c>
      <c r="X699" s="141" t="n">
        <v>1159</v>
      </c>
      <c r="Y699" s="142" t="n">
        <f aca="false">((V699/1000+1)*0.0112372)/((V699/1000+1)*0.0112372+1)</f>
        <v>0.0178141485949326</v>
      </c>
      <c r="Z699" s="142" t="n">
        <f aca="false">((W699/1000+1)*0.0112372)/((W699/1000+1)*0.0112372+1)</f>
        <v>0.0108779573057363</v>
      </c>
      <c r="AA699" s="142" t="n">
        <f aca="false">IF(ISNUMBER(X699),((X699/1000+1)*0.0112372)/((X699/1000+1)*0.0112372+1),"")</f>
        <v>0.0236864549961338</v>
      </c>
      <c r="AB699" s="143" t="n">
        <f aca="false">IF(ISNUMBER(AA699),(Y699-Y691)/(AA699-Y691),"")</f>
        <v>0.540107035186856</v>
      </c>
      <c r="AC699" s="143" t="n">
        <f aca="false">IF(ISNUMBER(AB699),1-AB699,"")</f>
        <v>0.459892964813144</v>
      </c>
      <c r="AD699" s="144" t="n">
        <f aca="false">IF(ISNUMBER(AB699),AB699*T699,"")</f>
        <v>0.228630401904016</v>
      </c>
      <c r="AE699" s="144" t="n">
        <f aca="false">IF(ISNUMBER(AC699),AC699*T699,T699)</f>
        <v>0.194675326422443</v>
      </c>
      <c r="AF699" s="149" t="n">
        <f aca="false">IF(ISNUMBER(AD699),AE699-AE691,"")</f>
        <v>-0.0787364645278783</v>
      </c>
      <c r="AG699" s="145" t="n">
        <f aca="false">IF(ISNUMBER(AD699),U699*AB699,"")</f>
        <v>10.9742592913928</v>
      </c>
      <c r="AH699" s="146" t="n">
        <f aca="false">IF(ISNUMBER(AC699),AC699*U699,U699)</f>
        <v>9.34441566827724</v>
      </c>
      <c r="AI699" s="145" t="n">
        <f aca="false">AH699-AH691</f>
        <v>-3.77935029733816</v>
      </c>
      <c r="AJ699" s="103" t="s">
        <v>374</v>
      </c>
      <c r="AK699" s="136"/>
      <c r="AL699" s="102"/>
      <c r="AM699" s="102"/>
      <c r="AN699" s="147" t="s">
        <v>618</v>
      </c>
    </row>
    <row r="700" customFormat="false" ht="15" hidden="false" customHeight="false" outlineLevel="0" collapsed="false">
      <c r="A700" s="115" t="s">
        <v>318</v>
      </c>
      <c r="B700" s="0" t="s">
        <v>319</v>
      </c>
      <c r="C700" s="92" t="n">
        <f aca="false">C699</f>
        <v>5</v>
      </c>
      <c r="D700" s="90" t="n">
        <f aca="false">D699</f>
        <v>3</v>
      </c>
      <c r="E700" s="92" t="str">
        <f aca="false">E652</f>
        <v>MC</v>
      </c>
      <c r="F700" s="92" t="n">
        <f aca="false">F652</f>
        <v>4</v>
      </c>
      <c r="G700" s="130" t="s">
        <v>344</v>
      </c>
      <c r="H700" s="130" t="s">
        <v>334</v>
      </c>
      <c r="I700" s="130" t="n">
        <v>10</v>
      </c>
      <c r="J700" s="131" t="n">
        <v>41869</v>
      </c>
      <c r="K700" s="108" t="s">
        <v>646</v>
      </c>
      <c r="L700" s="131" t="n">
        <v>41871</v>
      </c>
      <c r="M700" s="108" t="s">
        <v>593</v>
      </c>
      <c r="N700" s="134" t="n">
        <v>47.0833333333333</v>
      </c>
      <c r="O700" s="134" t="n">
        <v>40</v>
      </c>
      <c r="P700" s="135" t="n">
        <v>0.0756666666666667</v>
      </c>
      <c r="Q700" s="134" t="n">
        <v>470.80074326923</v>
      </c>
      <c r="R700" s="134" t="n">
        <v>5046.45658923077</v>
      </c>
      <c r="S700" s="136" t="n">
        <f aca="false">R700-Q700</f>
        <v>4575.65584596154</v>
      </c>
      <c r="T700" s="137" t="n">
        <f aca="false">((S700/1000000)*(0.473-P700))*0.8/(0.08206*296)*1000000/(O700*N700)*12</f>
        <v>0.38153041844493</v>
      </c>
      <c r="U700" s="138" t="n">
        <f aca="false">IF(N700&lt;=48,T700* 48,T700* 72)</f>
        <v>18.3134600853566</v>
      </c>
      <c r="V700" s="139" t="n">
        <v>659.497438093615</v>
      </c>
      <c r="W700" s="150" t="n">
        <f aca="false">W652</f>
        <v>-21.3230515566104</v>
      </c>
      <c r="X700" s="141" t="n">
        <v>1159</v>
      </c>
      <c r="Y700" s="142" t="n">
        <f aca="false">((V700/1000+1)*0.0112372)/((V700/1000+1)*0.0112372+1)</f>
        <v>0.0183067190003368</v>
      </c>
      <c r="Z700" s="142" t="n">
        <f aca="false">((W700/1000+1)*0.0112372)/((W700/1000+1)*0.0112372+1)</f>
        <v>0.0108779573057363</v>
      </c>
      <c r="AA700" s="142" t="n">
        <f aca="false">IF(ISNUMBER(X700),((X700/1000+1)*0.0112372)/((X700/1000+1)*0.0112372+1),"")</f>
        <v>0.0236864549961338</v>
      </c>
      <c r="AB700" s="143" t="n">
        <f aca="false">IF(ISNUMBER(AA700),(Y700-Y692)/(AA700-Y692),"")</f>
        <v>0.579002569809054</v>
      </c>
      <c r="AC700" s="143" t="n">
        <f aca="false">IF(ISNUMBER(AB700),1-AB700,"")</f>
        <v>0.420997430190946</v>
      </c>
      <c r="AD700" s="144" t="n">
        <f aca="false">IF(ISNUMBER(AB700),AB700*T700,"")</f>
        <v>0.220907092739938</v>
      </c>
      <c r="AE700" s="144" t="n">
        <f aca="false">IF(ISNUMBER(AC700),AC700*T700,T700)</f>
        <v>0.160623325704992</v>
      </c>
      <c r="AF700" s="149" t="n">
        <f aca="false">IF(ISNUMBER(AD700),AE700-AE692,"")</f>
        <v>-0.0186684011801078</v>
      </c>
      <c r="AG700" s="145" t="n">
        <f aca="false">IF(ISNUMBER(AD700),U700*AB700,"")</f>
        <v>10.603540451517</v>
      </c>
      <c r="AH700" s="146" t="n">
        <f aca="false">IF(ISNUMBER(AC700),AC700*U700,U700)</f>
        <v>7.7099196338396</v>
      </c>
      <c r="AI700" s="145" t="n">
        <f aca="false">AH700-AH692</f>
        <v>-0.896083256645178</v>
      </c>
      <c r="AJ700" s="103" t="s">
        <v>376</v>
      </c>
      <c r="AK700" s="136"/>
      <c r="AL700" s="102"/>
      <c r="AM700" s="102"/>
      <c r="AN700" s="147" t="s">
        <v>619</v>
      </c>
    </row>
    <row r="701" customFormat="false" ht="15" hidden="false" customHeight="false" outlineLevel="0" collapsed="false">
      <c r="A701" s="115" t="s">
        <v>318</v>
      </c>
      <c r="B701" s="0" t="s">
        <v>319</v>
      </c>
      <c r="C701" s="92" t="n">
        <f aca="false">C700</f>
        <v>5</v>
      </c>
      <c r="D701" s="90" t="n">
        <f aca="false">D700</f>
        <v>3</v>
      </c>
      <c r="E701" s="92" t="str">
        <f aca="false">E653</f>
        <v>PJ</v>
      </c>
      <c r="F701" s="92" t="n">
        <f aca="false">F653</f>
        <v>1</v>
      </c>
      <c r="G701" s="130" t="s">
        <v>321</v>
      </c>
      <c r="H701" s="130" t="s">
        <v>322</v>
      </c>
      <c r="I701" s="130" t="s">
        <v>322</v>
      </c>
      <c r="J701" s="131" t="n">
        <v>41869</v>
      </c>
      <c r="K701" s="108" t="s">
        <v>646</v>
      </c>
      <c r="L701" s="131" t="n">
        <v>41871</v>
      </c>
      <c r="M701" s="108" t="s">
        <v>593</v>
      </c>
      <c r="N701" s="134" t="n">
        <v>47.0833333333333</v>
      </c>
      <c r="O701" s="134" t="n">
        <v>40</v>
      </c>
      <c r="P701" s="135" t="n">
        <v>0.04875</v>
      </c>
      <c r="Q701" s="134" t="n">
        <v>470.80074326923</v>
      </c>
      <c r="R701" s="134" t="n">
        <v>2283.29624923077</v>
      </c>
      <c r="S701" s="136" t="n">
        <f aca="false">R701-Q701</f>
        <v>1812.49550596154</v>
      </c>
      <c r="T701" s="137" t="n">
        <f aca="false">((S701/1000000)*(0.473-P701))*0.8/(0.08206*296)*1000000/(O701*N701)*12</f>
        <v>0.161368813460884</v>
      </c>
      <c r="U701" s="138" t="n">
        <f aca="false">IF(N701&lt;=48,T701* 48,T701* 72)</f>
        <v>7.74570304612243</v>
      </c>
      <c r="V701" s="139" t="n">
        <v>-3.23317230435717</v>
      </c>
      <c r="W701" s="150" t="n">
        <f aca="false">W653</f>
        <v>-18.8575504316435</v>
      </c>
      <c r="X701" s="141" t="s">
        <v>106</v>
      </c>
      <c r="Y701" s="142" t="n">
        <f aca="false">((V701/1000+1)*0.0112372)/((V701/1000+1)*0.0112372+1)</f>
        <v>0.0110767984368546</v>
      </c>
      <c r="Z701" s="142" t="n">
        <f aca="false">((W701/1000+1)*0.0112372)/((W701/1000+1)*0.0112372+1)</f>
        <v>0.0109050624157837</v>
      </c>
      <c r="AA701" s="142" t="str">
        <f aca="false">IF(ISNUMBER(X701),((X701/1000+1)*0.0112372)/((X701/1000+1)*0.0112372+1),"")</f>
        <v/>
      </c>
      <c r="AB701" s="143" t="str">
        <f aca="false">IF(ISNUMBER(AA701),(Y701-Z701)/(AA701-Z701),"")</f>
        <v/>
      </c>
      <c r="AC701" s="143" t="str">
        <f aca="false">IF(ISNUMBER(AB701),1-AB701,"")</f>
        <v/>
      </c>
      <c r="AD701" s="144" t="str">
        <f aca="false">IF(ISNUMBER(AB701),AB701*T701,"")</f>
        <v/>
      </c>
      <c r="AE701" s="144" t="n">
        <f aca="false">IF(ISNUMBER(AC701),AC701*T701,T701)</f>
        <v>0.161368813460884</v>
      </c>
      <c r="AF701" s="102"/>
      <c r="AG701" s="145" t="str">
        <f aca="false">IF(ISNUMBER(AD701),U701*AB701,"")</f>
        <v/>
      </c>
      <c r="AH701" s="146" t="n">
        <f aca="false">IF(ISNUMBER(AC701),AC701*U701,U701)</f>
        <v>7.74570304612243</v>
      </c>
      <c r="AI701" s="102"/>
      <c r="AJ701" s="103" t="s">
        <v>379</v>
      </c>
      <c r="AK701" s="136"/>
      <c r="AL701" s="102"/>
      <c r="AM701" s="102"/>
      <c r="AN701" s="147" t="s">
        <v>620</v>
      </c>
    </row>
    <row r="702" customFormat="false" ht="15" hidden="false" customHeight="false" outlineLevel="0" collapsed="false">
      <c r="A702" s="115" t="s">
        <v>318</v>
      </c>
      <c r="B702" s="0" t="s">
        <v>319</v>
      </c>
      <c r="C702" s="92" t="n">
        <f aca="false">C701</f>
        <v>5</v>
      </c>
      <c r="D702" s="90" t="n">
        <f aca="false">D701</f>
        <v>3</v>
      </c>
      <c r="E702" s="92" t="str">
        <f aca="false">E654</f>
        <v>PJ</v>
      </c>
      <c r="F702" s="92" t="n">
        <f aca="false">F654</f>
        <v>2</v>
      </c>
      <c r="G702" s="130" t="s">
        <v>321</v>
      </c>
      <c r="H702" s="130" t="s">
        <v>322</v>
      </c>
      <c r="I702" s="130" t="s">
        <v>322</v>
      </c>
      <c r="J702" s="131" t="n">
        <v>41869</v>
      </c>
      <c r="K702" s="108" t="s">
        <v>646</v>
      </c>
      <c r="L702" s="131" t="n">
        <v>41871</v>
      </c>
      <c r="M702" s="108" t="s">
        <v>593</v>
      </c>
      <c r="N702" s="134" t="n">
        <v>47.0833333333333</v>
      </c>
      <c r="O702" s="134" t="n">
        <v>40</v>
      </c>
      <c r="P702" s="135" t="n">
        <v>0.04875</v>
      </c>
      <c r="Q702" s="134" t="n">
        <v>470.80074326923</v>
      </c>
      <c r="R702" s="134" t="n">
        <v>2624.21096923077</v>
      </c>
      <c r="S702" s="136" t="n">
        <f aca="false">R702-Q702</f>
        <v>2153.41022596154</v>
      </c>
      <c r="T702" s="137" t="n">
        <f aca="false">((S702/1000000)*(0.473-P702))*0.8/(0.08206*296)*1000000/(O702*N702)*12</f>
        <v>0.191720890846347</v>
      </c>
      <c r="U702" s="138" t="n">
        <f aca="false">IF(N702&lt;=48,T702* 48,T702* 72)</f>
        <v>9.20260276062468</v>
      </c>
      <c r="V702" s="139" t="n">
        <v>-13.7507664128261</v>
      </c>
      <c r="W702" s="150" t="n">
        <f aca="false">W654</f>
        <v>-18.8575504316435</v>
      </c>
      <c r="X702" s="141" t="s">
        <v>106</v>
      </c>
      <c r="Y702" s="142" t="n">
        <f aca="false">((V702/1000+1)*0.0112372)/((V702/1000+1)*0.0112372+1)</f>
        <v>0.0109612004123116</v>
      </c>
      <c r="Z702" s="142" t="n">
        <f aca="false">((W702/1000+1)*0.0112372)/((W702/1000+1)*0.0112372+1)</f>
        <v>0.0109050624157837</v>
      </c>
      <c r="AA702" s="142" t="str">
        <f aca="false">IF(ISNUMBER(X702),((X702/1000+1)*0.0112372)/((X702/1000+1)*0.0112372+1),"")</f>
        <v/>
      </c>
      <c r="AB702" s="143" t="str">
        <f aca="false">IF(ISNUMBER(AA702),(Y702-Z702)/(AA702-Z702),"")</f>
        <v/>
      </c>
      <c r="AC702" s="143" t="str">
        <f aca="false">IF(ISNUMBER(AB702),1-AB702,"")</f>
        <v/>
      </c>
      <c r="AD702" s="144" t="str">
        <f aca="false">IF(ISNUMBER(AB702),AB702*T702,"")</f>
        <v/>
      </c>
      <c r="AE702" s="144" t="n">
        <f aca="false">IF(ISNUMBER(AC702),AC702*T702,T702)</f>
        <v>0.191720890846347</v>
      </c>
      <c r="AF702" s="102"/>
      <c r="AG702" s="145" t="str">
        <f aca="false">IF(ISNUMBER(AD702),U702*AB702,"")</f>
        <v/>
      </c>
      <c r="AH702" s="146" t="n">
        <f aca="false">IF(ISNUMBER(AC702),AC702*U702,U702)</f>
        <v>9.20260276062468</v>
      </c>
      <c r="AI702" s="102"/>
      <c r="AJ702" s="103" t="s">
        <v>381</v>
      </c>
      <c r="AK702" s="136"/>
      <c r="AL702" s="102"/>
      <c r="AM702" s="102"/>
      <c r="AN702" s="147" t="s">
        <v>621</v>
      </c>
    </row>
    <row r="703" customFormat="false" ht="15" hidden="false" customHeight="false" outlineLevel="0" collapsed="false">
      <c r="A703" s="115" t="s">
        <v>318</v>
      </c>
      <c r="B703" s="0" t="s">
        <v>319</v>
      </c>
      <c r="C703" s="92" t="n">
        <f aca="false">C702</f>
        <v>5</v>
      </c>
      <c r="D703" s="90" t="n">
        <f aca="false">D702</f>
        <v>3</v>
      </c>
      <c r="E703" s="92" t="str">
        <f aca="false">E655</f>
        <v>PJ</v>
      </c>
      <c r="F703" s="92" t="n">
        <f aca="false">F655</f>
        <v>3</v>
      </c>
      <c r="G703" s="130" t="s">
        <v>321</v>
      </c>
      <c r="H703" s="130" t="s">
        <v>322</v>
      </c>
      <c r="I703" s="130" t="s">
        <v>322</v>
      </c>
      <c r="J703" s="131" t="n">
        <v>41869</v>
      </c>
      <c r="K703" s="108" t="s">
        <v>646</v>
      </c>
      <c r="L703" s="131" t="n">
        <v>41871</v>
      </c>
      <c r="M703" s="108" t="s">
        <v>593</v>
      </c>
      <c r="N703" s="134" t="n">
        <v>47.0833333333333</v>
      </c>
      <c r="O703" s="134" t="n">
        <v>40</v>
      </c>
      <c r="P703" s="135" t="n">
        <v>0.04875</v>
      </c>
      <c r="Q703" s="134" t="n">
        <v>470.80074326923</v>
      </c>
      <c r="R703" s="134" t="n">
        <v>2422.71448923077</v>
      </c>
      <c r="S703" s="136" t="n">
        <f aca="false">R703-Q703</f>
        <v>1951.91374596154</v>
      </c>
      <c r="T703" s="137" t="n">
        <f aca="false">((S703/1000000)*(0.473-P703))*0.8/(0.08206*296)*1000000/(O703*N703)*12</f>
        <v>0.173781399251914</v>
      </c>
      <c r="U703" s="138" t="n">
        <f aca="false">IF(N703&lt;=48,T703* 48,T703* 72)</f>
        <v>8.34150716409189</v>
      </c>
      <c r="V703" s="139" t="n">
        <v>-16.3438164039675</v>
      </c>
      <c r="W703" s="150" t="n">
        <f aca="false">W655</f>
        <v>-18.8575504316435</v>
      </c>
      <c r="X703" s="141" t="s">
        <v>106</v>
      </c>
      <c r="Y703" s="142" t="n">
        <f aca="false">((V703/1000+1)*0.0112372)/((V703/1000+1)*0.0112372+1)</f>
        <v>0.0109326962570758</v>
      </c>
      <c r="Z703" s="142" t="n">
        <f aca="false">((W703/1000+1)*0.0112372)/((W703/1000+1)*0.0112372+1)</f>
        <v>0.0109050624157837</v>
      </c>
      <c r="AA703" s="142" t="str">
        <f aca="false">IF(ISNUMBER(X703),((X703/1000+1)*0.0112372)/((X703/1000+1)*0.0112372+1),"")</f>
        <v/>
      </c>
      <c r="AB703" s="143" t="str">
        <f aca="false">IF(ISNUMBER(AA703),(Y703-Z703)/(AA703-Z703),"")</f>
        <v/>
      </c>
      <c r="AC703" s="143" t="str">
        <f aca="false">IF(ISNUMBER(AB703),1-AB703,"")</f>
        <v/>
      </c>
      <c r="AD703" s="144" t="str">
        <f aca="false">IF(ISNUMBER(AB703),AB703*T703,"")</f>
        <v/>
      </c>
      <c r="AE703" s="144" t="n">
        <f aca="false">IF(ISNUMBER(AC703),AC703*T703,T703)</f>
        <v>0.173781399251914</v>
      </c>
      <c r="AF703" s="102"/>
      <c r="AG703" s="145" t="str">
        <f aca="false">IF(ISNUMBER(AD703),U703*AB703,"")</f>
        <v/>
      </c>
      <c r="AH703" s="146" t="n">
        <f aca="false">IF(ISNUMBER(AC703),AC703*U703,U703)</f>
        <v>8.34150716409189</v>
      </c>
      <c r="AI703" s="102"/>
      <c r="AJ703" s="103" t="s">
        <v>383</v>
      </c>
      <c r="AK703" s="136"/>
      <c r="AL703" s="102"/>
      <c r="AM703" s="102"/>
      <c r="AN703" s="147" t="s">
        <v>622</v>
      </c>
    </row>
    <row r="704" customFormat="false" ht="15" hidden="false" customHeight="false" outlineLevel="0" collapsed="false">
      <c r="A704" s="115" t="s">
        <v>318</v>
      </c>
      <c r="B704" s="0" t="s">
        <v>319</v>
      </c>
      <c r="C704" s="92" t="n">
        <f aca="false">C703</f>
        <v>5</v>
      </c>
      <c r="D704" s="90" t="n">
        <f aca="false">D703</f>
        <v>3</v>
      </c>
      <c r="E704" s="92" t="str">
        <f aca="false">E656</f>
        <v>PJ</v>
      </c>
      <c r="F704" s="92" t="n">
        <f aca="false">F656</f>
        <v>4</v>
      </c>
      <c r="G704" s="130" t="s">
        <v>321</v>
      </c>
      <c r="H704" s="130" t="s">
        <v>322</v>
      </c>
      <c r="I704" s="130" t="s">
        <v>322</v>
      </c>
      <c r="J704" s="131" t="n">
        <v>41869</v>
      </c>
      <c r="K704" s="108" t="s">
        <v>646</v>
      </c>
      <c r="L704" s="131" t="n">
        <v>41871</v>
      </c>
      <c r="M704" s="108" t="s">
        <v>593</v>
      </c>
      <c r="N704" s="134" t="n">
        <v>47.0833333333333</v>
      </c>
      <c r="O704" s="134" t="n">
        <v>40</v>
      </c>
      <c r="P704" s="135" t="n">
        <v>0.04875</v>
      </c>
      <c r="Q704" s="134" t="n">
        <v>470.80074326923</v>
      </c>
      <c r="R704" s="134" t="n">
        <v>2083.96528923077</v>
      </c>
      <c r="S704" s="136" t="n">
        <f aca="false">R704-Q704</f>
        <v>1613.16454596154</v>
      </c>
      <c r="T704" s="137" t="n">
        <f aca="false">((S704/1000000)*(0.473-P704))*0.8/(0.08206*296)*1000000/(O704*N704)*12</f>
        <v>0.143622120906104</v>
      </c>
      <c r="U704" s="138" t="n">
        <f aca="false">IF(N704&lt;=48,T704* 48,T704* 72)</f>
        <v>6.89386180349301</v>
      </c>
      <c r="V704" s="139" t="n">
        <v>-2.91898519991527</v>
      </c>
      <c r="W704" s="150" t="n">
        <f aca="false">W656</f>
        <v>-18.8575504316435</v>
      </c>
      <c r="X704" s="141" t="s">
        <v>106</v>
      </c>
      <c r="Y704" s="142" t="n">
        <f aca="false">((V704/1000+1)*0.0112372)/((V704/1000+1)*0.0112372+1)</f>
        <v>0.011080251226196</v>
      </c>
      <c r="Z704" s="142" t="n">
        <f aca="false">((W704/1000+1)*0.0112372)/((W704/1000+1)*0.0112372+1)</f>
        <v>0.0109050624157837</v>
      </c>
      <c r="AA704" s="142" t="str">
        <f aca="false">IF(ISNUMBER(X704),((X704/1000+1)*0.0112372)/((X704/1000+1)*0.0112372+1),"")</f>
        <v/>
      </c>
      <c r="AB704" s="143" t="str">
        <f aca="false">IF(ISNUMBER(AA704),(Y704-Z704)/(AA704-Z704),"")</f>
        <v/>
      </c>
      <c r="AC704" s="143" t="str">
        <f aca="false">IF(ISNUMBER(AB704),1-AB704,"")</f>
        <v/>
      </c>
      <c r="AD704" s="144" t="str">
        <f aca="false">IF(ISNUMBER(AB704),AB704*T704,"")</f>
        <v/>
      </c>
      <c r="AE704" s="144" t="n">
        <f aca="false">IF(ISNUMBER(AC704),AC704*T704,T704)</f>
        <v>0.143622120906104</v>
      </c>
      <c r="AF704" s="102"/>
      <c r="AG704" s="145" t="str">
        <f aca="false">IF(ISNUMBER(AD704),U704*AB704,"")</f>
        <v/>
      </c>
      <c r="AH704" s="146" t="n">
        <f aca="false">IF(ISNUMBER(AC704),AC704*U704,U704)</f>
        <v>6.89386180349301</v>
      </c>
      <c r="AI704" s="102"/>
      <c r="AJ704" s="103" t="s">
        <v>385</v>
      </c>
      <c r="AK704" s="136"/>
      <c r="AL704" s="102"/>
      <c r="AM704" s="102"/>
      <c r="AN704" s="147" t="s">
        <v>623</v>
      </c>
    </row>
    <row r="705" customFormat="false" ht="15" hidden="false" customHeight="false" outlineLevel="0" collapsed="false">
      <c r="A705" s="115" t="s">
        <v>318</v>
      </c>
      <c r="B705" s="0" t="s">
        <v>319</v>
      </c>
      <c r="C705" s="92" t="n">
        <f aca="false">C704</f>
        <v>5</v>
      </c>
      <c r="D705" s="90" t="n">
        <f aca="false">D704</f>
        <v>3</v>
      </c>
      <c r="E705" s="92" t="str">
        <f aca="false">E657</f>
        <v>PJ</v>
      </c>
      <c r="F705" s="92" t="n">
        <f aca="false">F657</f>
        <v>1</v>
      </c>
      <c r="G705" s="130" t="s">
        <v>333</v>
      </c>
      <c r="H705" s="130" t="s">
        <v>334</v>
      </c>
      <c r="I705" s="148" t="s">
        <v>335</v>
      </c>
      <c r="J705" s="131" t="n">
        <v>41869</v>
      </c>
      <c r="K705" s="108" t="s">
        <v>646</v>
      </c>
      <c r="L705" s="131" t="n">
        <v>41871</v>
      </c>
      <c r="M705" s="108" t="s">
        <v>593</v>
      </c>
      <c r="N705" s="134" t="n">
        <v>47.0833333333333</v>
      </c>
      <c r="O705" s="134" t="n">
        <v>40</v>
      </c>
      <c r="P705" s="135" t="n">
        <v>0.04875</v>
      </c>
      <c r="Q705" s="134" t="n">
        <v>470.80074326923</v>
      </c>
      <c r="R705" s="134" t="n">
        <v>7012.68880923077</v>
      </c>
      <c r="S705" s="136" t="n">
        <f aca="false">R705-Q705</f>
        <v>6541.88806596154</v>
      </c>
      <c r="T705" s="137" t="n">
        <f aca="false">((S705/1000000)*(0.473-P705))*0.8/(0.08206*296)*1000000/(O705*N705)*12</f>
        <v>0.582432735157651</v>
      </c>
      <c r="U705" s="138" t="n">
        <f aca="false">IF(N705&lt;=48,T705* 48,T705* 72)</f>
        <v>27.9567712875673</v>
      </c>
      <c r="V705" s="139" t="n">
        <v>736.302638266706</v>
      </c>
      <c r="W705" s="150" t="n">
        <f aca="false">W657</f>
        <v>-18.8575504316435</v>
      </c>
      <c r="X705" s="141" t="n">
        <v>1159</v>
      </c>
      <c r="Y705" s="142" t="n">
        <f aca="false">((V705/1000+1)*0.0112372)/((V705/1000+1)*0.0112372+1)</f>
        <v>0.0191377793489247</v>
      </c>
      <c r="Z705" s="142" t="n">
        <f aca="false">((W705/1000+1)*0.0112372)/((W705/1000+1)*0.0112372+1)</f>
        <v>0.0109050624157837</v>
      </c>
      <c r="AA705" s="142" t="n">
        <f aca="false">IF(ISNUMBER(X705),((X705/1000+1)*0.0112372)/((X705/1000+1)*0.0112372+1),"")</f>
        <v>0.0236864549961338</v>
      </c>
      <c r="AB705" s="143" t="n">
        <f aca="false">IF(ISNUMBER(AA705),(Y705-Y701)/(AA705-Y701),"")</f>
        <v>0.639270457063969</v>
      </c>
      <c r="AC705" s="143" t="n">
        <f aca="false">IF(ISNUMBER(AB705),1-AB705,"")</f>
        <v>0.360729542936031</v>
      </c>
      <c r="AD705" s="144" t="n">
        <f aca="false">IF(ISNUMBER(AB705),AB705*T705,"")</f>
        <v>0.372332040813249</v>
      </c>
      <c r="AE705" s="144" t="n">
        <f aca="false">IF(ISNUMBER(AC705),AC705*T705,T705)</f>
        <v>0.210100694344402</v>
      </c>
      <c r="AF705" s="149" t="n">
        <f aca="false">IF(ISNUMBER(AD705),AE705-AE701,"")</f>
        <v>0.0487318808835181</v>
      </c>
      <c r="AG705" s="145" t="n">
        <f aca="false">IF(ISNUMBER(AD705),U705*AB705,"")</f>
        <v>17.871937959036</v>
      </c>
      <c r="AH705" s="146" t="n">
        <f aca="false">IF(ISNUMBER(AC705),AC705*U705,U705)</f>
        <v>10.0848333285313</v>
      </c>
      <c r="AI705" s="145" t="n">
        <f aca="false">AH705-AH701</f>
        <v>2.33913028240887</v>
      </c>
      <c r="AJ705" s="103" t="s">
        <v>387</v>
      </c>
      <c r="AK705" s="136"/>
      <c r="AL705" s="102"/>
      <c r="AM705" s="102"/>
      <c r="AN705" s="147" t="s">
        <v>624</v>
      </c>
    </row>
    <row r="706" customFormat="false" ht="15" hidden="false" customHeight="false" outlineLevel="0" collapsed="false">
      <c r="A706" s="115" t="s">
        <v>318</v>
      </c>
      <c r="B706" s="0" t="s">
        <v>319</v>
      </c>
      <c r="C706" s="92" t="n">
        <f aca="false">C705</f>
        <v>5</v>
      </c>
      <c r="D706" s="90" t="n">
        <f aca="false">D705</f>
        <v>3</v>
      </c>
      <c r="E706" s="92" t="str">
        <f aca="false">E658</f>
        <v>PJ</v>
      </c>
      <c r="F706" s="92" t="n">
        <f aca="false">F658</f>
        <v>2</v>
      </c>
      <c r="G706" s="130" t="s">
        <v>333</v>
      </c>
      <c r="H706" s="130" t="s">
        <v>334</v>
      </c>
      <c r="I706" s="148" t="s">
        <v>335</v>
      </c>
      <c r="J706" s="131" t="n">
        <v>41869</v>
      </c>
      <c r="K706" s="108" t="s">
        <v>646</v>
      </c>
      <c r="L706" s="131" t="n">
        <v>41871</v>
      </c>
      <c r="M706" s="108" t="s">
        <v>593</v>
      </c>
      <c r="N706" s="134" t="n">
        <v>47.0833333333333</v>
      </c>
      <c r="O706" s="134" t="n">
        <v>40</v>
      </c>
      <c r="P706" s="135" t="n">
        <v>0.04875</v>
      </c>
      <c r="Q706" s="134" t="n">
        <v>470.80074326923</v>
      </c>
      <c r="R706" s="134" t="n">
        <v>7819.49968923077</v>
      </c>
      <c r="S706" s="136" t="n">
        <f aca="false">R706-Q706</f>
        <v>7348.69894596154</v>
      </c>
      <c r="T706" s="137" t="n">
        <f aca="false">((S706/1000000)*(0.473-P706))*0.8/(0.08206*296)*1000000/(O706*N706)*12</f>
        <v>0.654264148788585</v>
      </c>
      <c r="U706" s="138" t="n">
        <f aca="false">IF(N706&lt;=48,T706* 48,T706* 72)</f>
        <v>31.4046791418521</v>
      </c>
      <c r="V706" s="139" t="n">
        <v>722.132944593141</v>
      </c>
      <c r="W706" s="150" t="n">
        <f aca="false">W658</f>
        <v>-18.8575504316435</v>
      </c>
      <c r="X706" s="141" t="n">
        <v>1159</v>
      </c>
      <c r="Y706" s="142" t="n">
        <f aca="false">((V706/1000+1)*0.0112372)/((V706/1000+1)*0.0112372+1)</f>
        <v>0.0189845639485393</v>
      </c>
      <c r="Z706" s="142" t="n">
        <f aca="false">((W706/1000+1)*0.0112372)/((W706/1000+1)*0.0112372+1)</f>
        <v>0.0109050624157837</v>
      </c>
      <c r="AA706" s="142" t="n">
        <f aca="false">IF(ISNUMBER(X706),((X706/1000+1)*0.0112372)/((X706/1000+1)*0.0112372+1),"")</f>
        <v>0.0236864549961338</v>
      </c>
      <c r="AB706" s="143" t="n">
        <f aca="false">IF(ISNUMBER(AA706),(Y706-Y702)/(AA706-Y702),"")</f>
        <v>0.630507113502309</v>
      </c>
      <c r="AC706" s="143" t="n">
        <f aca="false">IF(ISNUMBER(AB706),1-AB706,"")</f>
        <v>0.369492886497691</v>
      </c>
      <c r="AD706" s="144" t="n">
        <f aca="false">IF(ISNUMBER(AB706),AB706*T706,"")</f>
        <v>0.412518199920736</v>
      </c>
      <c r="AE706" s="144" t="n">
        <f aca="false">IF(ISNUMBER(AC706),AC706*T706,T706)</f>
        <v>0.241745948867849</v>
      </c>
      <c r="AF706" s="149" t="n">
        <f aca="false">IF(ISNUMBER(AD706),AE706-AE702,"")</f>
        <v>0.0500250580215016</v>
      </c>
      <c r="AG706" s="145" t="n">
        <f aca="false">IF(ISNUMBER(AD706),U706*AB706,"")</f>
        <v>19.8008735961953</v>
      </c>
      <c r="AH706" s="146" t="n">
        <f aca="false">IF(ISNUMBER(AC706),AC706*U706,U706)</f>
        <v>11.6038055456568</v>
      </c>
      <c r="AI706" s="145" t="n">
        <f aca="false">AH706-AH702</f>
        <v>2.40120278503208</v>
      </c>
      <c r="AJ706" s="103" t="s">
        <v>389</v>
      </c>
      <c r="AK706" s="136"/>
      <c r="AL706" s="102"/>
      <c r="AM706" s="102"/>
      <c r="AN706" s="147" t="s">
        <v>625</v>
      </c>
    </row>
    <row r="707" customFormat="false" ht="15" hidden="false" customHeight="false" outlineLevel="0" collapsed="false">
      <c r="A707" s="115" t="s">
        <v>318</v>
      </c>
      <c r="B707" s="0" t="s">
        <v>319</v>
      </c>
      <c r="C707" s="92" t="n">
        <f aca="false">C706</f>
        <v>5</v>
      </c>
      <c r="D707" s="90" t="n">
        <f aca="false">D706</f>
        <v>3</v>
      </c>
      <c r="E707" s="92" t="str">
        <f aca="false">E659</f>
        <v>PJ</v>
      </c>
      <c r="F707" s="92" t="n">
        <f aca="false">F659</f>
        <v>3</v>
      </c>
      <c r="G707" s="130" t="s">
        <v>333</v>
      </c>
      <c r="H707" s="130" t="s">
        <v>334</v>
      </c>
      <c r="I707" s="148" t="s">
        <v>335</v>
      </c>
      <c r="J707" s="131" t="n">
        <v>41869</v>
      </c>
      <c r="K707" s="108" t="s">
        <v>646</v>
      </c>
      <c r="L707" s="131" t="n">
        <v>41871</v>
      </c>
      <c r="M707" s="108" t="s">
        <v>593</v>
      </c>
      <c r="N707" s="134" t="n">
        <v>47.0833333333333</v>
      </c>
      <c r="O707" s="134" t="n">
        <v>40</v>
      </c>
      <c r="P707" s="135" t="n">
        <v>0.04875</v>
      </c>
      <c r="Q707" s="134" t="n">
        <v>470.80074326923</v>
      </c>
      <c r="R707" s="134" t="n">
        <v>5887.75272923077</v>
      </c>
      <c r="S707" s="136" t="n">
        <f aca="false">R707-Q707</f>
        <v>5416.95198596154</v>
      </c>
      <c r="T707" s="137" t="n">
        <f aca="false">((S707/1000000)*(0.473-P707))*0.8/(0.08206*296)*1000000/(O707*N707)*12</f>
        <v>0.482278224510942</v>
      </c>
      <c r="U707" s="138" t="n">
        <f aca="false">IF(N707&lt;=48,T707* 48,T707* 72)</f>
        <v>23.1493547765252</v>
      </c>
      <c r="V707" s="139" t="n">
        <v>791.671833534021</v>
      </c>
      <c r="W707" s="150" t="n">
        <f aca="false">W659</f>
        <v>-18.8575504316435</v>
      </c>
      <c r="X707" s="141" t="n">
        <v>1159</v>
      </c>
      <c r="Y707" s="142" t="n">
        <f aca="false">((V707/1000+1)*0.0112372)/((V707/1000+1)*0.0112372+1)</f>
        <v>0.0197360220012024</v>
      </c>
      <c r="Z707" s="142" t="n">
        <f aca="false">((W707/1000+1)*0.0112372)/((W707/1000+1)*0.0112372+1)</f>
        <v>0.0109050624157837</v>
      </c>
      <c r="AA707" s="142" t="n">
        <f aca="false">IF(ISNUMBER(X707),((X707/1000+1)*0.0112372)/((X707/1000+1)*0.0112372+1),"")</f>
        <v>0.0236864549961338</v>
      </c>
      <c r="AB707" s="143" t="n">
        <f aca="false">IF(ISNUMBER(AA707),(Y707-Y703)/(AA707-Y703),"")</f>
        <v>0.690253432281633</v>
      </c>
      <c r="AC707" s="143" t="n">
        <f aca="false">IF(ISNUMBER(AB707),1-AB707,"")</f>
        <v>0.309746567718367</v>
      </c>
      <c r="AD707" s="144" t="n">
        <f aca="false">IF(ISNUMBER(AB707),AB707*T707,"")</f>
        <v>0.33289419978337</v>
      </c>
      <c r="AE707" s="144" t="n">
        <f aca="false">IF(ISNUMBER(AC707),AC707*T707,T707)</f>
        <v>0.149384024727572</v>
      </c>
      <c r="AF707" s="149" t="n">
        <f aca="false">IF(ISNUMBER(AD707),AE707-AE703,"")</f>
        <v>-0.024397374524342</v>
      </c>
      <c r="AG707" s="145" t="n">
        <f aca="false">IF(ISNUMBER(AD707),U707*AB707,"")</f>
        <v>15.9789215896017</v>
      </c>
      <c r="AH707" s="146" t="n">
        <f aca="false">IF(ISNUMBER(AC707),AC707*U707,U707)</f>
        <v>7.17043318692348</v>
      </c>
      <c r="AI707" s="145" t="n">
        <f aca="false">AH707-AH703</f>
        <v>-1.17107397716842</v>
      </c>
      <c r="AJ707" s="103" t="s">
        <v>391</v>
      </c>
      <c r="AK707" s="136"/>
      <c r="AL707" s="102"/>
      <c r="AM707" s="102"/>
      <c r="AN707" s="147" t="s">
        <v>626</v>
      </c>
    </row>
    <row r="708" customFormat="false" ht="15" hidden="false" customHeight="false" outlineLevel="0" collapsed="false">
      <c r="A708" s="115" t="s">
        <v>318</v>
      </c>
      <c r="B708" s="0" t="s">
        <v>319</v>
      </c>
      <c r="C708" s="92" t="n">
        <f aca="false">C707</f>
        <v>5</v>
      </c>
      <c r="D708" s="90" t="n">
        <f aca="false">D707</f>
        <v>3</v>
      </c>
      <c r="E708" s="92" t="str">
        <f aca="false">E660</f>
        <v>PJ</v>
      </c>
      <c r="F708" s="92" t="n">
        <f aca="false">F660</f>
        <v>4</v>
      </c>
      <c r="G708" s="130" t="s">
        <v>333</v>
      </c>
      <c r="H708" s="130" t="s">
        <v>334</v>
      </c>
      <c r="I708" s="148" t="s">
        <v>335</v>
      </c>
      <c r="J708" s="131" t="n">
        <v>41869</v>
      </c>
      <c r="K708" s="108" t="s">
        <v>646</v>
      </c>
      <c r="L708" s="131" t="n">
        <v>41871</v>
      </c>
      <c r="M708" s="108" t="s">
        <v>593</v>
      </c>
      <c r="N708" s="134" t="n">
        <v>47.0833333333333</v>
      </c>
      <c r="O708" s="134" t="n">
        <v>40</v>
      </c>
      <c r="P708" s="135" t="n">
        <v>0.04875</v>
      </c>
      <c r="Q708" s="134" t="n">
        <v>470.80074326923</v>
      </c>
      <c r="R708" s="134" t="n">
        <v>6552.25800923077</v>
      </c>
      <c r="S708" s="136" t="n">
        <f aca="false">R708-Q708</f>
        <v>6081.45726596154</v>
      </c>
      <c r="T708" s="137" t="n">
        <f aca="false">((S708/1000000)*(0.473-P708))*0.8/(0.08206*296)*1000000/(O708*N708)*12</f>
        <v>0.54143998696464</v>
      </c>
      <c r="U708" s="138" t="n">
        <f aca="false">IF(N708&lt;=48,T708* 48,T708* 72)</f>
        <v>25.9891193743027</v>
      </c>
      <c r="V708" s="139" t="n">
        <v>819.135317900451</v>
      </c>
      <c r="W708" s="150" t="n">
        <f aca="false">W660</f>
        <v>-18.8575504316435</v>
      </c>
      <c r="X708" s="141" t="n">
        <v>1159</v>
      </c>
      <c r="Y708" s="142" t="n">
        <f aca="false">((V708/1000+1)*0.0112372)/((V708/1000+1)*0.0112372+1)</f>
        <v>0.0200324836167408</v>
      </c>
      <c r="Z708" s="142" t="n">
        <f aca="false">((W708/1000+1)*0.0112372)/((W708/1000+1)*0.0112372+1)</f>
        <v>0.0109050624157837</v>
      </c>
      <c r="AA708" s="142" t="n">
        <f aca="false">IF(ISNUMBER(X708),((X708/1000+1)*0.0112372)/((X708/1000+1)*0.0112372+1),"")</f>
        <v>0.0236864549961338</v>
      </c>
      <c r="AB708" s="143" t="n">
        <f aca="false">IF(ISNUMBER(AA708),(Y708-Y704)/(AA708-Y704),"")</f>
        <v>0.710144985272515</v>
      </c>
      <c r="AC708" s="143" t="n">
        <f aca="false">IF(ISNUMBER(AB708),1-AB708,"")</f>
        <v>0.289855014727485</v>
      </c>
      <c r="AD708" s="144" t="n">
        <f aca="false">IF(ISNUMBER(AB708),AB708*T708,"")</f>
        <v>0.384500891568955</v>
      </c>
      <c r="AE708" s="144" t="n">
        <f aca="false">IF(ISNUMBER(AC708),AC708*T708,T708)</f>
        <v>0.156939095395685</v>
      </c>
      <c r="AF708" s="149" t="n">
        <f aca="false">IF(ISNUMBER(AD708),AE708-AE704,"")</f>
        <v>0.0133169744895805</v>
      </c>
      <c r="AG708" s="145" t="n">
        <f aca="false">IF(ISNUMBER(AD708),U708*AB708,"")</f>
        <v>18.4560427953099</v>
      </c>
      <c r="AH708" s="146" t="n">
        <f aca="false">IF(ISNUMBER(AC708),AC708*U708,U708)</f>
        <v>7.53307657899287</v>
      </c>
      <c r="AI708" s="145" t="n">
        <f aca="false">AH708-AH704</f>
        <v>0.639214775499863</v>
      </c>
      <c r="AJ708" s="103" t="s">
        <v>393</v>
      </c>
      <c r="AK708" s="136"/>
      <c r="AL708" s="102"/>
      <c r="AM708" s="102"/>
      <c r="AN708" s="147" t="s">
        <v>627</v>
      </c>
    </row>
    <row r="709" customFormat="false" ht="15" hidden="false" customHeight="false" outlineLevel="0" collapsed="false">
      <c r="A709" s="115" t="s">
        <v>318</v>
      </c>
      <c r="B709" s="0" t="s">
        <v>319</v>
      </c>
      <c r="C709" s="92" t="n">
        <f aca="false">C708</f>
        <v>5</v>
      </c>
      <c r="D709" s="90" t="n">
        <f aca="false">D708</f>
        <v>3</v>
      </c>
      <c r="E709" s="92" t="str">
        <f aca="false">E661</f>
        <v>PJ</v>
      </c>
      <c r="F709" s="92" t="n">
        <f aca="false">F661</f>
        <v>1</v>
      </c>
      <c r="G709" s="130" t="s">
        <v>344</v>
      </c>
      <c r="H709" s="130" t="s">
        <v>334</v>
      </c>
      <c r="I709" s="130" t="n">
        <v>10</v>
      </c>
      <c r="J709" s="131" t="n">
        <v>41869</v>
      </c>
      <c r="K709" s="108" t="s">
        <v>646</v>
      </c>
      <c r="L709" s="131" t="n">
        <v>41871</v>
      </c>
      <c r="M709" s="108" t="s">
        <v>593</v>
      </c>
      <c r="N709" s="134" t="n">
        <v>47.0833333333333</v>
      </c>
      <c r="O709" s="134" t="n">
        <v>40</v>
      </c>
      <c r="P709" s="135" t="n">
        <v>0.04875</v>
      </c>
      <c r="Q709" s="134" t="n">
        <v>470.80074326923</v>
      </c>
      <c r="R709" s="134" t="n">
        <v>6840.89088923077</v>
      </c>
      <c r="S709" s="136" t="n">
        <f aca="false">R709-Q709</f>
        <v>6370.09014596154</v>
      </c>
      <c r="T709" s="137" t="n">
        <f aca="false">((S709/1000000)*(0.473-P709))*0.8/(0.08206*296)*1000000/(O709*N709)*12</f>
        <v>0.567137344678467</v>
      </c>
      <c r="U709" s="138" t="n">
        <f aca="false">IF(N709&lt;=48,T709* 48,T709* 72)</f>
        <v>27.2225925445664</v>
      </c>
      <c r="V709" s="139" t="n">
        <v>761.44935704597</v>
      </c>
      <c r="W709" s="150" t="n">
        <f aca="false">W661</f>
        <v>-18.8575504316435</v>
      </c>
      <c r="X709" s="141" t="n">
        <v>1159</v>
      </c>
      <c r="Y709" s="142" t="n">
        <f aca="false">((V709/1000+1)*0.0112372)/((V709/1000+1)*0.0112372+1)</f>
        <v>0.0194095703624803</v>
      </c>
      <c r="Z709" s="142" t="n">
        <f aca="false">((W709/1000+1)*0.0112372)/((W709/1000+1)*0.0112372+1)</f>
        <v>0.0109050624157837</v>
      </c>
      <c r="AA709" s="142" t="n">
        <f aca="false">IF(ISNUMBER(X709),((X709/1000+1)*0.0112372)/((X709/1000+1)*0.0112372+1),"")</f>
        <v>0.0236864549961338</v>
      </c>
      <c r="AB709" s="143" t="n">
        <f aca="false">IF(ISNUMBER(AA709),(Y709-Y701)/(AA709-Y701),"")</f>
        <v>0.660824653427518</v>
      </c>
      <c r="AC709" s="143" t="n">
        <f aca="false">IF(ISNUMBER(AB709),1-AB709,"")</f>
        <v>0.339175346572482</v>
      </c>
      <c r="AD709" s="144" t="n">
        <f aca="false">IF(ISNUMBER(AB709),AB709*T709,"")</f>
        <v>0.374778339242951</v>
      </c>
      <c r="AE709" s="144" t="n">
        <f aca="false">IF(ISNUMBER(AC709),AC709*T709,T709)</f>
        <v>0.192359005435516</v>
      </c>
      <c r="AF709" s="149" t="n">
        <f aca="false">IF(ISNUMBER(AD709),AE709-AE701,"")</f>
        <v>0.0309901919746325</v>
      </c>
      <c r="AG709" s="145" t="n">
        <f aca="false">IF(ISNUMBER(AD709),U709*AB709,"")</f>
        <v>17.9893602836617</v>
      </c>
      <c r="AH709" s="146" t="n">
        <f aca="false">IF(ISNUMBER(AC709),AC709*U709,U709)</f>
        <v>9.23323226090478</v>
      </c>
      <c r="AI709" s="145" t="n">
        <f aca="false">AH709-AH701</f>
        <v>1.48752921478236</v>
      </c>
      <c r="AJ709" s="103" t="s">
        <v>395</v>
      </c>
      <c r="AK709" s="136"/>
      <c r="AL709" s="102"/>
      <c r="AM709" s="102"/>
      <c r="AN709" s="147" t="s">
        <v>628</v>
      </c>
    </row>
    <row r="710" customFormat="false" ht="15" hidden="false" customHeight="false" outlineLevel="0" collapsed="false">
      <c r="A710" s="115" t="s">
        <v>318</v>
      </c>
      <c r="B710" s="0" t="s">
        <v>319</v>
      </c>
      <c r="C710" s="92" t="n">
        <f aca="false">C709</f>
        <v>5</v>
      </c>
      <c r="D710" s="90" t="n">
        <f aca="false">D709</f>
        <v>3</v>
      </c>
      <c r="E710" s="92" t="str">
        <f aca="false">E662</f>
        <v>PJ</v>
      </c>
      <c r="F710" s="92" t="n">
        <f aca="false">F662</f>
        <v>2</v>
      </c>
      <c r="G710" s="130" t="s">
        <v>344</v>
      </c>
      <c r="H710" s="130" t="s">
        <v>334</v>
      </c>
      <c r="I710" s="130" t="n">
        <v>10</v>
      </c>
      <c r="J710" s="131" t="n">
        <v>41869</v>
      </c>
      <c r="K710" s="108" t="s">
        <v>646</v>
      </c>
      <c r="L710" s="131" t="n">
        <v>41871</v>
      </c>
      <c r="M710" s="108" t="s">
        <v>593</v>
      </c>
      <c r="N710" s="134" t="n">
        <v>47.0833333333333</v>
      </c>
      <c r="O710" s="134" t="n">
        <v>40</v>
      </c>
      <c r="P710" s="135" t="n">
        <v>0.04875</v>
      </c>
      <c r="Q710" s="134" t="n">
        <v>470.80074326923</v>
      </c>
      <c r="R710" s="134" t="n">
        <v>6060.27248923077</v>
      </c>
      <c r="S710" s="136" t="n">
        <f aca="false">R710-Q710</f>
        <v>5589.47174596154</v>
      </c>
      <c r="T710" s="137" t="n">
        <f aca="false">((S710/1000000)*(0.473-P710))*0.8/(0.08206*296)*1000000/(O710*N710)*12</f>
        <v>0.497637881336677</v>
      </c>
      <c r="U710" s="138" t="n">
        <f aca="false">IF(N710&lt;=48,T710* 48,T710* 72)</f>
        <v>23.8866183041605</v>
      </c>
      <c r="V710" s="139" t="n">
        <v>819.885050510472</v>
      </c>
      <c r="W710" s="150" t="n">
        <f aca="false">W662</f>
        <v>-18.8575504316435</v>
      </c>
      <c r="X710" s="141" t="n">
        <v>1159</v>
      </c>
      <c r="Y710" s="142" t="n">
        <f aca="false">((V710/1000+1)*0.0112372)/((V710/1000+1)*0.0112372+1)</f>
        <v>0.0200405742829889</v>
      </c>
      <c r="Z710" s="142" t="n">
        <f aca="false">((W710/1000+1)*0.0112372)/((W710/1000+1)*0.0112372+1)</f>
        <v>0.0109050624157837</v>
      </c>
      <c r="AA710" s="142" t="n">
        <f aca="false">IF(ISNUMBER(X710),((X710/1000+1)*0.0112372)/((X710/1000+1)*0.0112372+1),"")</f>
        <v>0.0236864549961338</v>
      </c>
      <c r="AB710" s="143" t="n">
        <f aca="false">IF(ISNUMBER(AA710),(Y710-Y702)/(AA710-Y702),"")</f>
        <v>0.713492512929371</v>
      </c>
      <c r="AC710" s="143" t="n">
        <f aca="false">IF(ISNUMBER(AB710),1-AB710,"")</f>
        <v>0.286507487070629</v>
      </c>
      <c r="AD710" s="144" t="n">
        <f aca="false">IF(ISNUMBER(AB710),AB710*T710,"")</f>
        <v>0.355060902483754</v>
      </c>
      <c r="AE710" s="144" t="n">
        <f aca="false">IF(ISNUMBER(AC710),AC710*T710,T710)</f>
        <v>0.142576978852923</v>
      </c>
      <c r="AF710" s="149" t="n">
        <f aca="false">IF(ISNUMBER(AD710),AE710-AE702,"")</f>
        <v>-0.0491439119934244</v>
      </c>
      <c r="AG710" s="145" t="n">
        <f aca="false">IF(ISNUMBER(AD710),U710*AB710,"")</f>
        <v>17.0429233192202</v>
      </c>
      <c r="AH710" s="146" t="n">
        <f aca="false">IF(ISNUMBER(AC710),AC710*U710,U710)</f>
        <v>6.84369498494031</v>
      </c>
      <c r="AI710" s="145" t="n">
        <f aca="false">AH710-AH702</f>
        <v>-2.35890777568437</v>
      </c>
      <c r="AJ710" s="103" t="s">
        <v>397</v>
      </c>
      <c r="AK710" s="136"/>
      <c r="AL710" s="102"/>
      <c r="AM710" s="102"/>
      <c r="AN710" s="147" t="s">
        <v>629</v>
      </c>
    </row>
    <row r="711" customFormat="false" ht="15" hidden="false" customHeight="false" outlineLevel="0" collapsed="false">
      <c r="A711" s="115" t="s">
        <v>318</v>
      </c>
      <c r="B711" s="0" t="s">
        <v>319</v>
      </c>
      <c r="C711" s="92" t="n">
        <f aca="false">C710</f>
        <v>5</v>
      </c>
      <c r="D711" s="90" t="n">
        <f aca="false">D710</f>
        <v>3</v>
      </c>
      <c r="E711" s="92" t="str">
        <f aca="false">E663</f>
        <v>PJ</v>
      </c>
      <c r="F711" s="92" t="n">
        <f aca="false">F663</f>
        <v>3</v>
      </c>
      <c r="G711" s="130" t="s">
        <v>344</v>
      </c>
      <c r="H711" s="130" t="s">
        <v>334</v>
      </c>
      <c r="I711" s="130" t="n">
        <v>10</v>
      </c>
      <c r="J711" s="131" t="n">
        <v>41869</v>
      </c>
      <c r="K711" s="108" t="s">
        <v>646</v>
      </c>
      <c r="L711" s="131" t="n">
        <v>41871</v>
      </c>
      <c r="M711" s="108" t="s">
        <v>593</v>
      </c>
      <c r="N711" s="134" t="n">
        <v>47.0833333333333</v>
      </c>
      <c r="O711" s="134" t="n">
        <v>40</v>
      </c>
      <c r="P711" s="135" t="n">
        <v>0.04875</v>
      </c>
      <c r="Q711" s="134" t="n">
        <v>470.80074326923</v>
      </c>
      <c r="R711" s="134" t="n">
        <v>5709.66448923077</v>
      </c>
      <c r="S711" s="136" t="n">
        <f aca="false">R711-Q711</f>
        <v>5238.86374596154</v>
      </c>
      <c r="T711" s="137" t="n">
        <f aca="false">((S711/1000000)*(0.473-P711))*0.8/(0.08206*296)*1000000/(O711*N711)*12</f>
        <v>0.466422798726098</v>
      </c>
      <c r="U711" s="138" t="n">
        <f aca="false">IF(N711&lt;=48,T711* 48,T711* 72)</f>
        <v>22.3882943388527</v>
      </c>
      <c r="V711" s="139" t="n">
        <v>845.950184958494</v>
      </c>
      <c r="W711" s="150" t="n">
        <f aca="false">W663</f>
        <v>-18.8575504316435</v>
      </c>
      <c r="X711" s="141" t="n">
        <v>1159</v>
      </c>
      <c r="Y711" s="142" t="n">
        <f aca="false">((V711/1000+1)*0.0112372)/((V711/1000+1)*0.0112372+1)</f>
        <v>0.0203217706022397</v>
      </c>
      <c r="Z711" s="142" t="n">
        <f aca="false">((W711/1000+1)*0.0112372)/((W711/1000+1)*0.0112372+1)</f>
        <v>0.0109050624157837</v>
      </c>
      <c r="AA711" s="142" t="n">
        <f aca="false">IF(ISNUMBER(X711),((X711/1000+1)*0.0112372)/((X711/1000+1)*0.0112372+1),"")</f>
        <v>0.0236864549961338</v>
      </c>
      <c r="AB711" s="143" t="n">
        <f aca="false">IF(ISNUMBER(AA711),(Y711-Y703)/(AA711-Y703),"")</f>
        <v>0.736180959453953</v>
      </c>
      <c r="AC711" s="143" t="n">
        <f aca="false">IF(ISNUMBER(AB711),1-AB711,"")</f>
        <v>0.263819040546047</v>
      </c>
      <c r="AD711" s="144" t="n">
        <f aca="false">IF(ISNUMBER(AB711),AB711*T711,"")</f>
        <v>0.343371583477377</v>
      </c>
      <c r="AE711" s="144" t="n">
        <f aca="false">IF(ISNUMBER(AC711),AC711*T711,T711)</f>
        <v>0.123051215248721</v>
      </c>
      <c r="AF711" s="149" t="n">
        <f aca="false">IF(ISNUMBER(AD711),AE711-AE703,"")</f>
        <v>-0.0507301840031935</v>
      </c>
      <c r="AG711" s="145" t="n">
        <f aca="false">IF(ISNUMBER(AD711),U711*AB711,"")</f>
        <v>16.4818360069141</v>
      </c>
      <c r="AH711" s="146" t="n">
        <f aca="false">IF(ISNUMBER(AC711),AC711*U711,U711)</f>
        <v>5.9064583319386</v>
      </c>
      <c r="AI711" s="145" t="n">
        <f aca="false">AH711-AH703</f>
        <v>-2.43504883215329</v>
      </c>
      <c r="AJ711" s="103" t="s">
        <v>399</v>
      </c>
      <c r="AK711" s="136"/>
      <c r="AL711" s="102"/>
      <c r="AM711" s="102"/>
      <c r="AN711" s="147" t="s">
        <v>630</v>
      </c>
    </row>
    <row r="712" customFormat="false" ht="15" hidden="false" customHeight="false" outlineLevel="0" collapsed="false">
      <c r="A712" s="115" t="s">
        <v>318</v>
      </c>
      <c r="B712" s="0" t="s">
        <v>319</v>
      </c>
      <c r="C712" s="92" t="n">
        <f aca="false">C711</f>
        <v>5</v>
      </c>
      <c r="D712" s="90" t="n">
        <f aca="false">D711</f>
        <v>3</v>
      </c>
      <c r="E712" s="92" t="str">
        <f aca="false">E664</f>
        <v>PJ</v>
      </c>
      <c r="F712" s="92" t="n">
        <f aca="false">F664</f>
        <v>4</v>
      </c>
      <c r="G712" s="130" t="s">
        <v>344</v>
      </c>
      <c r="H712" s="130" t="s">
        <v>334</v>
      </c>
      <c r="I712" s="130" t="n">
        <v>10</v>
      </c>
      <c r="J712" s="131" t="n">
        <v>41869</v>
      </c>
      <c r="K712" s="108" t="s">
        <v>646</v>
      </c>
      <c r="L712" s="131" t="n">
        <v>41871</v>
      </c>
      <c r="M712" s="108" t="s">
        <v>593</v>
      </c>
      <c r="N712" s="134" t="n">
        <v>47.0833333333333</v>
      </c>
      <c r="O712" s="134" t="n">
        <v>40</v>
      </c>
      <c r="P712" s="135" t="n">
        <v>0.04875</v>
      </c>
      <c r="Q712" s="134" t="n">
        <v>470.80074326923</v>
      </c>
      <c r="R712" s="134" t="n">
        <v>5738.95056923077</v>
      </c>
      <c r="S712" s="136" t="n">
        <f aca="false">R712-Q712</f>
        <v>5268.14982596154</v>
      </c>
      <c r="T712" s="137" t="n">
        <f aca="false">((S712/1000000)*(0.473-P712))*0.8/(0.08206*296)*1000000/(O712*N712)*12</f>
        <v>0.469030176214746</v>
      </c>
      <c r="U712" s="138" t="n">
        <f aca="false">IF(N712&lt;=48,T712* 48,T712* 72)</f>
        <v>22.5134484583078</v>
      </c>
      <c r="V712" s="139" t="n">
        <v>823.570905474661</v>
      </c>
      <c r="W712" s="150" t="n">
        <f aca="false">W664</f>
        <v>-18.8575504316435</v>
      </c>
      <c r="X712" s="141" t="n">
        <v>1159</v>
      </c>
      <c r="Y712" s="142" t="n">
        <f aca="false">((V712/1000+1)*0.0112372)/((V712/1000+1)*0.0112372+1)</f>
        <v>0.0200803478841582</v>
      </c>
      <c r="Z712" s="142" t="n">
        <f aca="false">((W712/1000+1)*0.0112372)/((W712/1000+1)*0.0112372+1)</f>
        <v>0.0109050624157837</v>
      </c>
      <c r="AA712" s="142" t="n">
        <f aca="false">IF(ISNUMBER(X712),((X712/1000+1)*0.0112372)/((X712/1000+1)*0.0112372+1),"")</f>
        <v>0.0236864549961338</v>
      </c>
      <c r="AB712" s="143" t="n">
        <f aca="false">IF(ISNUMBER(AA712),(Y712-Y704)/(AA712-Y704),"")</f>
        <v>0.713941867211828</v>
      </c>
      <c r="AC712" s="143" t="n">
        <f aca="false">IF(ISNUMBER(AB712),1-AB712,"")</f>
        <v>0.286058132788172</v>
      </c>
      <c r="AD712" s="144" t="n">
        <f aca="false">IF(ISNUMBER(AB712),AB712*T712,"")</f>
        <v>0.334860279785449</v>
      </c>
      <c r="AE712" s="144" t="n">
        <f aca="false">IF(ISNUMBER(AC712),AC712*T712,T712)</f>
        <v>0.134169896429297</v>
      </c>
      <c r="AF712" s="149" t="n">
        <f aca="false">IF(ISNUMBER(AD712),AE712-AE704,"")</f>
        <v>-0.00945222447680702</v>
      </c>
      <c r="AG712" s="145" t="n">
        <f aca="false">IF(ISNUMBER(AD712),U712*AB712,"")</f>
        <v>16.0732934297015</v>
      </c>
      <c r="AH712" s="146" t="n">
        <f aca="false">IF(ISNUMBER(AC712),AC712*U712,U712)</f>
        <v>6.44015502860628</v>
      </c>
      <c r="AI712" s="145" t="n">
        <f aca="false">AH712-AH704</f>
        <v>-0.453706774886738</v>
      </c>
      <c r="AJ712" s="103" t="s">
        <v>401</v>
      </c>
      <c r="AK712" s="136"/>
      <c r="AL712" s="102"/>
      <c r="AM712" s="102"/>
      <c r="AN712" s="147" t="s">
        <v>631</v>
      </c>
    </row>
    <row r="713" customFormat="false" ht="15" hidden="false" customHeight="false" outlineLevel="0" collapsed="false">
      <c r="A713" s="115" t="s">
        <v>318</v>
      </c>
      <c r="B713" s="0" t="s">
        <v>319</v>
      </c>
      <c r="C713" s="92" t="n">
        <f aca="false">C712</f>
        <v>5</v>
      </c>
      <c r="D713" s="90" t="n">
        <f aca="false">D712</f>
        <v>3</v>
      </c>
      <c r="E713" s="92" t="str">
        <f aca="false">E665</f>
        <v>PP</v>
      </c>
      <c r="F713" s="92" t="n">
        <f aca="false">F665</f>
        <v>1</v>
      </c>
      <c r="G713" s="130" t="s">
        <v>321</v>
      </c>
      <c r="H713" s="130" t="s">
        <v>322</v>
      </c>
      <c r="I713" s="130" t="s">
        <v>322</v>
      </c>
      <c r="J713" s="131" t="n">
        <v>41869</v>
      </c>
      <c r="K713" s="108" t="s">
        <v>646</v>
      </c>
      <c r="L713" s="131" t="n">
        <v>41871</v>
      </c>
      <c r="M713" s="108" t="s">
        <v>593</v>
      </c>
      <c r="N713" s="134" t="n">
        <v>47.0833333333333</v>
      </c>
      <c r="O713" s="134" t="n">
        <v>40</v>
      </c>
      <c r="P713" s="135" t="n">
        <v>0.0481666666666667</v>
      </c>
      <c r="Q713" s="134" t="n">
        <v>470.80074326923</v>
      </c>
      <c r="R713" s="134" t="n">
        <v>3351.72256923077</v>
      </c>
      <c r="S713" s="136" t="n">
        <f aca="false">R713-Q713</f>
        <v>2880.92182596154</v>
      </c>
      <c r="T713" s="137" t="n">
        <f aca="false">((S713/1000000)*(0.473-P713))*0.8/(0.08206*296)*1000000/(O713*N713)*12</f>
        <v>0.2568448577231</v>
      </c>
      <c r="U713" s="138" t="n">
        <f aca="false">IF(N713&lt;=48,T713* 48,T713* 72)</f>
        <v>12.3285531707088</v>
      </c>
      <c r="V713" s="139" t="n">
        <v>-20.707309358295</v>
      </c>
      <c r="W713" s="150" t="n">
        <f aca="false">W665</f>
        <v>-20.5015371074412</v>
      </c>
      <c r="X713" s="141" t="s">
        <v>106</v>
      </c>
      <c r="Y713" s="142" t="n">
        <f aca="false">((V713/1000+1)*0.0112372)/((V713/1000+1)*0.0112372+1)</f>
        <v>0.0108847267624671</v>
      </c>
      <c r="Z713" s="142" t="n">
        <f aca="false">((W713/1000+1)*0.0112372)/((W713/1000+1)*0.0112372+1)</f>
        <v>0.0108869889975928</v>
      </c>
      <c r="AA713" s="142" t="str">
        <f aca="false">IF(ISNUMBER(X713),((X713/1000+1)*0.0112372)/((X713/1000+1)*0.0112372+1),"")</f>
        <v/>
      </c>
      <c r="AB713" s="143" t="str">
        <f aca="false">IF(ISNUMBER(AA713),(Y713-Z713)/(AA713-Z713),"")</f>
        <v/>
      </c>
      <c r="AC713" s="143" t="str">
        <f aca="false">IF(ISNUMBER(AB713),1-AB713,"")</f>
        <v/>
      </c>
      <c r="AD713" s="144" t="str">
        <f aca="false">IF(ISNUMBER(AB713),AB713*T713,"")</f>
        <v/>
      </c>
      <c r="AE713" s="144" t="n">
        <f aca="false">IF(ISNUMBER(AC713),AC713*T713,T713)</f>
        <v>0.2568448577231</v>
      </c>
      <c r="AF713" s="102"/>
      <c r="AG713" s="145" t="str">
        <f aca="false">IF(ISNUMBER(AD713),U713*AB713,"")</f>
        <v/>
      </c>
      <c r="AH713" s="146" t="n">
        <f aca="false">IF(ISNUMBER(AC713),AC713*U713,U713)</f>
        <v>12.3285531707088</v>
      </c>
      <c r="AI713" s="102"/>
      <c r="AJ713" s="103" t="s">
        <v>404</v>
      </c>
      <c r="AK713" s="136"/>
      <c r="AL713" s="102"/>
      <c r="AM713" s="102"/>
      <c r="AN713" s="147" t="s">
        <v>632</v>
      </c>
    </row>
    <row r="714" customFormat="false" ht="15" hidden="false" customHeight="false" outlineLevel="0" collapsed="false">
      <c r="A714" s="115" t="s">
        <v>318</v>
      </c>
      <c r="B714" s="0" t="s">
        <v>319</v>
      </c>
      <c r="C714" s="92" t="n">
        <f aca="false">C713</f>
        <v>5</v>
      </c>
      <c r="D714" s="90" t="n">
        <f aca="false">D713</f>
        <v>3</v>
      </c>
      <c r="E714" s="92" t="str">
        <f aca="false">E666</f>
        <v>PP</v>
      </c>
      <c r="F714" s="92" t="n">
        <f aca="false">F666</f>
        <v>2</v>
      </c>
      <c r="G714" s="130" t="s">
        <v>321</v>
      </c>
      <c r="H714" s="130" t="s">
        <v>322</v>
      </c>
      <c r="I714" s="130" t="s">
        <v>322</v>
      </c>
      <c r="J714" s="131" t="n">
        <v>41869</v>
      </c>
      <c r="K714" s="108" t="s">
        <v>646</v>
      </c>
      <c r="L714" s="131" t="n">
        <v>41871</v>
      </c>
      <c r="M714" s="108" t="s">
        <v>593</v>
      </c>
      <c r="N714" s="134" t="n">
        <v>47.0833333333333</v>
      </c>
      <c r="O714" s="134" t="n">
        <v>40</v>
      </c>
      <c r="P714" s="135" t="n">
        <v>0.0481666666666667</v>
      </c>
      <c r="Q714" s="134" t="n">
        <v>470.80074326923</v>
      </c>
      <c r="R714" s="134" t="n">
        <v>3650.25496923077</v>
      </c>
      <c r="S714" s="136" t="n">
        <f aca="false">R714-Q714</f>
        <v>3179.45422596154</v>
      </c>
      <c r="T714" s="137" t="n">
        <f aca="false">((S714/1000000)*(0.473-P714))*0.8/(0.08206*296)*1000000/(O714*N714)*12</f>
        <v>0.283460127569287</v>
      </c>
      <c r="U714" s="138" t="n">
        <f aca="false">IF(N714&lt;=48,T714* 48,T714* 72)</f>
        <v>13.6060861233258</v>
      </c>
      <c r="V714" s="139" t="n">
        <v>-13.4655892679609</v>
      </c>
      <c r="W714" s="150" t="n">
        <f aca="false">W666</f>
        <v>-20.5015371074412</v>
      </c>
      <c r="X714" s="141" t="s">
        <v>106</v>
      </c>
      <c r="Y714" s="142" t="n">
        <f aca="false">((V714/1000+1)*0.0112372)/((V714/1000+1)*0.0112372+1)</f>
        <v>0.0109643351276499</v>
      </c>
      <c r="Z714" s="142" t="n">
        <f aca="false">((W714/1000+1)*0.0112372)/((W714/1000+1)*0.0112372+1)</f>
        <v>0.0108869889975928</v>
      </c>
      <c r="AA714" s="142" t="str">
        <f aca="false">IF(ISNUMBER(X714),((X714/1000+1)*0.0112372)/((X714/1000+1)*0.0112372+1),"")</f>
        <v/>
      </c>
      <c r="AB714" s="143" t="str">
        <f aca="false">IF(ISNUMBER(AA714),(Y714-Z714)/(AA714-Z714),"")</f>
        <v/>
      </c>
      <c r="AC714" s="143" t="str">
        <f aca="false">IF(ISNUMBER(AB714),1-AB714,"")</f>
        <v/>
      </c>
      <c r="AD714" s="144" t="str">
        <f aca="false">IF(ISNUMBER(AB714),AB714*T714,"")</f>
        <v/>
      </c>
      <c r="AE714" s="144" t="n">
        <f aca="false">IF(ISNUMBER(AC714),AC714*T714,T714)</f>
        <v>0.283460127569287</v>
      </c>
      <c r="AF714" s="102"/>
      <c r="AG714" s="145" t="str">
        <f aca="false">IF(ISNUMBER(AD714),U714*AB714,"")</f>
        <v/>
      </c>
      <c r="AH714" s="146" t="n">
        <f aca="false">IF(ISNUMBER(AC714),AC714*U714,U714)</f>
        <v>13.6060861233258</v>
      </c>
      <c r="AI714" s="102"/>
      <c r="AJ714" s="103" t="s">
        <v>406</v>
      </c>
      <c r="AK714" s="136"/>
      <c r="AL714" s="102"/>
      <c r="AM714" s="102"/>
      <c r="AN714" s="147" t="s">
        <v>633</v>
      </c>
    </row>
    <row r="715" customFormat="false" ht="15" hidden="false" customHeight="false" outlineLevel="0" collapsed="false">
      <c r="A715" s="115" t="s">
        <v>318</v>
      </c>
      <c r="B715" s="0" t="s">
        <v>319</v>
      </c>
      <c r="C715" s="92" t="n">
        <f aca="false">C714</f>
        <v>5</v>
      </c>
      <c r="D715" s="90" t="n">
        <f aca="false">D714</f>
        <v>3</v>
      </c>
      <c r="E715" s="92" t="str">
        <f aca="false">E667</f>
        <v>PP</v>
      </c>
      <c r="F715" s="92" t="n">
        <f aca="false">F667</f>
        <v>3</v>
      </c>
      <c r="G715" s="130" t="s">
        <v>321</v>
      </c>
      <c r="H715" s="130" t="s">
        <v>322</v>
      </c>
      <c r="I715" s="130" t="s">
        <v>322</v>
      </c>
      <c r="J715" s="131" t="n">
        <v>41869</v>
      </c>
      <c r="K715" s="108" t="s">
        <v>646</v>
      </c>
      <c r="L715" s="131" t="n">
        <v>41871</v>
      </c>
      <c r="M715" s="108" t="s">
        <v>593</v>
      </c>
      <c r="N715" s="134" t="n">
        <v>47.0833333333333</v>
      </c>
      <c r="O715" s="134" t="n">
        <v>40</v>
      </c>
      <c r="P715" s="135" t="n">
        <v>0.0481666666666667</v>
      </c>
      <c r="Q715" s="134" t="n">
        <v>470.80074326923</v>
      </c>
      <c r="R715" s="134" t="n">
        <v>2893.45728923077</v>
      </c>
      <c r="S715" s="136" t="n">
        <f aca="false">R715-Q715</f>
        <v>2422.65654596154</v>
      </c>
      <c r="T715" s="137" t="n">
        <f aca="false">((S715/1000000)*(0.473-P715))*0.8/(0.08206*296)*1000000/(O715*N715)*12</f>
        <v>0.215988809641423</v>
      </c>
      <c r="U715" s="138" t="n">
        <f aca="false">IF(N715&lt;=48,T715* 48,T715* 72)</f>
        <v>10.3674628627883</v>
      </c>
      <c r="V715" s="139" t="n">
        <v>-20.6180006655082</v>
      </c>
      <c r="W715" s="150" t="n">
        <f aca="false">W667</f>
        <v>-20.5015371074412</v>
      </c>
      <c r="X715" s="141" t="s">
        <v>106</v>
      </c>
      <c r="Y715" s="142" t="n">
        <f aca="false">((V715/1000+1)*0.0112372)/((V715/1000+1)*0.0112372+1)</f>
        <v>0.0108857086126561</v>
      </c>
      <c r="Z715" s="142" t="n">
        <f aca="false">((W715/1000+1)*0.0112372)/((W715/1000+1)*0.0112372+1)</f>
        <v>0.0108869889975928</v>
      </c>
      <c r="AA715" s="142" t="str">
        <f aca="false">IF(ISNUMBER(X715),((X715/1000+1)*0.0112372)/((X715/1000+1)*0.0112372+1),"")</f>
        <v/>
      </c>
      <c r="AB715" s="143" t="str">
        <f aca="false">IF(ISNUMBER(AA715),(Y715-Z715)/(AA715-Z715),"")</f>
        <v/>
      </c>
      <c r="AC715" s="143" t="str">
        <f aca="false">IF(ISNUMBER(AB715),1-AB715,"")</f>
        <v/>
      </c>
      <c r="AD715" s="144" t="str">
        <f aca="false">IF(ISNUMBER(AB715),AB715*T715,"")</f>
        <v/>
      </c>
      <c r="AE715" s="144" t="n">
        <f aca="false">IF(ISNUMBER(AC715),AC715*T715,T715)</f>
        <v>0.215988809641423</v>
      </c>
      <c r="AF715" s="102"/>
      <c r="AG715" s="145" t="str">
        <f aca="false">IF(ISNUMBER(AD715),U715*AB715,"")</f>
        <v/>
      </c>
      <c r="AH715" s="146" t="n">
        <f aca="false">IF(ISNUMBER(AC715),AC715*U715,U715)</f>
        <v>10.3674628627883</v>
      </c>
      <c r="AI715" s="102"/>
      <c r="AJ715" s="103" t="s">
        <v>408</v>
      </c>
      <c r="AK715" s="136"/>
      <c r="AL715" s="102"/>
      <c r="AM715" s="102"/>
      <c r="AN715" s="147" t="s">
        <v>634</v>
      </c>
    </row>
    <row r="716" customFormat="false" ht="15" hidden="false" customHeight="false" outlineLevel="0" collapsed="false">
      <c r="A716" s="115" t="s">
        <v>318</v>
      </c>
      <c r="B716" s="0" t="s">
        <v>319</v>
      </c>
      <c r="C716" s="92" t="n">
        <f aca="false">C715</f>
        <v>5</v>
      </c>
      <c r="D716" s="90" t="n">
        <f aca="false">D715</f>
        <v>3</v>
      </c>
      <c r="E716" s="92" t="str">
        <f aca="false">E668</f>
        <v>PP</v>
      </c>
      <c r="F716" s="92" t="n">
        <f aca="false">F668</f>
        <v>4</v>
      </c>
      <c r="G716" s="130" t="s">
        <v>321</v>
      </c>
      <c r="H716" s="130" t="s">
        <v>322</v>
      </c>
      <c r="I716" s="130" t="s">
        <v>322</v>
      </c>
      <c r="J716" s="131" t="n">
        <v>41869</v>
      </c>
      <c r="K716" s="108" t="s">
        <v>646</v>
      </c>
      <c r="L716" s="131" t="n">
        <v>41871</v>
      </c>
      <c r="M716" s="108" t="s">
        <v>593</v>
      </c>
      <c r="N716" s="134" t="n">
        <v>47.0833333333333</v>
      </c>
      <c r="O716" s="134" t="n">
        <v>40</v>
      </c>
      <c r="P716" s="135" t="n">
        <v>0.0481666666666667</v>
      </c>
      <c r="Q716" s="134" t="n">
        <v>470.80074326923</v>
      </c>
      <c r="R716" s="134" t="n">
        <v>2883.45464923077</v>
      </c>
      <c r="S716" s="136" t="n">
        <f aca="false">R716-Q716</f>
        <v>2412.65390596154</v>
      </c>
      <c r="T716" s="137" t="n">
        <f aca="false">((S716/1000000)*(0.473-P716))*0.8/(0.08206*296)*1000000/(O716*N716)*12</f>
        <v>0.215097037214798</v>
      </c>
      <c r="U716" s="138" t="n">
        <f aca="false">IF(N716&lt;=48,T716* 48,T716* 72)</f>
        <v>10.3246577863103</v>
      </c>
      <c r="V716" s="139" t="n">
        <v>-17.5656888691802</v>
      </c>
      <c r="W716" s="150" t="n">
        <f aca="false">W668</f>
        <v>-20.5015371074412</v>
      </c>
      <c r="X716" s="141" t="s">
        <v>106</v>
      </c>
      <c r="Y716" s="142" t="n">
        <f aca="false">((V716/1000+1)*0.0112372)/((V716/1000+1)*0.0112372+1)</f>
        <v>0.0109192642294231</v>
      </c>
      <c r="Z716" s="142" t="n">
        <f aca="false">((W716/1000+1)*0.0112372)/((W716/1000+1)*0.0112372+1)</f>
        <v>0.0108869889975928</v>
      </c>
      <c r="AA716" s="142" t="str">
        <f aca="false">IF(ISNUMBER(X716),((X716/1000+1)*0.0112372)/((X716/1000+1)*0.0112372+1),"")</f>
        <v/>
      </c>
      <c r="AB716" s="143" t="str">
        <f aca="false">IF(ISNUMBER(AA716),(Y716-Z716)/(AA716-Z716),"")</f>
        <v/>
      </c>
      <c r="AC716" s="143" t="str">
        <f aca="false">IF(ISNUMBER(AB716),1-AB716,"")</f>
        <v/>
      </c>
      <c r="AD716" s="144" t="str">
        <f aca="false">IF(ISNUMBER(AB716),AB716*T716,"")</f>
        <v/>
      </c>
      <c r="AE716" s="144" t="n">
        <f aca="false">IF(ISNUMBER(AC716),AC716*T716,T716)</f>
        <v>0.215097037214798</v>
      </c>
      <c r="AF716" s="102"/>
      <c r="AG716" s="145" t="str">
        <f aca="false">IF(ISNUMBER(AD716),U716*AB716,"")</f>
        <v/>
      </c>
      <c r="AH716" s="146" t="n">
        <f aca="false">IF(ISNUMBER(AC716),AC716*U716,U716)</f>
        <v>10.3246577863103</v>
      </c>
      <c r="AI716" s="102"/>
      <c r="AJ716" s="103" t="s">
        <v>410</v>
      </c>
      <c r="AK716" s="136"/>
      <c r="AL716" s="102"/>
      <c r="AM716" s="102"/>
      <c r="AN716" s="147" t="s">
        <v>635</v>
      </c>
    </row>
    <row r="717" customFormat="false" ht="15" hidden="false" customHeight="false" outlineLevel="0" collapsed="false">
      <c r="A717" s="115" t="s">
        <v>318</v>
      </c>
      <c r="B717" s="0" t="s">
        <v>319</v>
      </c>
      <c r="C717" s="92" t="n">
        <f aca="false">C716</f>
        <v>5</v>
      </c>
      <c r="D717" s="90" t="n">
        <f aca="false">D716</f>
        <v>3</v>
      </c>
      <c r="E717" s="92" t="str">
        <f aca="false">E669</f>
        <v>PP</v>
      </c>
      <c r="F717" s="92" t="n">
        <f aca="false">F669</f>
        <v>1</v>
      </c>
      <c r="G717" s="130" t="s">
        <v>333</v>
      </c>
      <c r="H717" s="130" t="s">
        <v>334</v>
      </c>
      <c r="I717" s="148" t="s">
        <v>335</v>
      </c>
      <c r="J717" s="131" t="n">
        <v>41869</v>
      </c>
      <c r="K717" s="108" t="s">
        <v>646</v>
      </c>
      <c r="L717" s="131" t="n">
        <v>41871</v>
      </c>
      <c r="M717" s="108" t="s">
        <v>593</v>
      </c>
      <c r="N717" s="134" t="n">
        <v>47.0833333333333</v>
      </c>
      <c r="O717" s="134" t="n">
        <v>40</v>
      </c>
      <c r="P717" s="135" t="n">
        <v>0.0481666666666667</v>
      </c>
      <c r="Q717" s="134" t="n">
        <v>470.80074326923</v>
      </c>
      <c r="R717" s="134" t="n">
        <v>9598.31968923077</v>
      </c>
      <c r="S717" s="136" t="n">
        <f aca="false">R717-Q717</f>
        <v>9127.51894596154</v>
      </c>
      <c r="T717" s="137" t="n">
        <f aca="false">((S717/1000000)*(0.473-P717))*0.8/(0.08206*296)*1000000/(O717*N717)*12</f>
        <v>0.813752141385488</v>
      </c>
      <c r="U717" s="138" t="n">
        <f aca="false">IF(N717&lt;=48,T717* 48,T717* 72)</f>
        <v>39.0601027865034</v>
      </c>
      <c r="V717" s="139" t="n">
        <v>654.012382326097</v>
      </c>
      <c r="W717" s="150" t="n">
        <f aca="false">W669</f>
        <v>-20.5015371074412</v>
      </c>
      <c r="X717" s="141" t="n">
        <v>1159</v>
      </c>
      <c r="Y717" s="142" t="n">
        <f aca="false">((V717/1000+1)*0.0112372)/((V717/1000+1)*0.0112372+1)</f>
        <v>0.0182473148109021</v>
      </c>
      <c r="Z717" s="142" t="n">
        <f aca="false">((W717/1000+1)*0.0112372)/((W717/1000+1)*0.0112372+1)</f>
        <v>0.0108869889975928</v>
      </c>
      <c r="AA717" s="142" t="n">
        <f aca="false">IF(ISNUMBER(X717),((X717/1000+1)*0.0112372)/((X717/1000+1)*0.0112372+1),"")</f>
        <v>0.0236864549961338</v>
      </c>
      <c r="AB717" s="143" t="n">
        <f aca="false">IF(ISNUMBER(AA717),(Y717-Y713)/(AA717-Y713),"")</f>
        <v>0.575124538972203</v>
      </c>
      <c r="AC717" s="143" t="n">
        <f aca="false">IF(ISNUMBER(AB717),1-AB717,"")</f>
        <v>0.424875461027797</v>
      </c>
      <c r="AD717" s="144" t="n">
        <f aca="false">IF(ISNUMBER(AB717),AB717*T717,"")</f>
        <v>0.468008825151972</v>
      </c>
      <c r="AE717" s="144" t="n">
        <f aca="false">IF(ISNUMBER(AC717),AC717*T717,T717)</f>
        <v>0.345743316233517</v>
      </c>
      <c r="AF717" s="149" t="n">
        <f aca="false">IF(ISNUMBER(AD717),AE717-AE713,"")</f>
        <v>0.0888984585104164</v>
      </c>
      <c r="AG717" s="145" t="n">
        <f aca="false">IF(ISNUMBER(AD717),U717*AB717,"")</f>
        <v>22.4644236072946</v>
      </c>
      <c r="AH717" s="146" t="n">
        <f aca="false">IF(ISNUMBER(AC717),AC717*U717,U717)</f>
        <v>16.5956791792088</v>
      </c>
      <c r="AI717" s="145" t="n">
        <f aca="false">AH717-AH713</f>
        <v>4.26712600849999</v>
      </c>
      <c r="AJ717" s="103" t="s">
        <v>412</v>
      </c>
      <c r="AK717" s="136"/>
      <c r="AL717" s="102"/>
      <c r="AM717" s="102"/>
      <c r="AN717" s="147" t="s">
        <v>636</v>
      </c>
    </row>
    <row r="718" customFormat="false" ht="15" hidden="false" customHeight="false" outlineLevel="0" collapsed="false">
      <c r="A718" s="115" t="s">
        <v>318</v>
      </c>
      <c r="B718" s="0" t="s">
        <v>319</v>
      </c>
      <c r="C718" s="92" t="n">
        <f aca="false">C717</f>
        <v>5</v>
      </c>
      <c r="D718" s="90" t="n">
        <f aca="false">D717</f>
        <v>3</v>
      </c>
      <c r="E718" s="92" t="str">
        <f aca="false">E670</f>
        <v>PP</v>
      </c>
      <c r="F718" s="92" t="n">
        <f aca="false">F670</f>
        <v>2</v>
      </c>
      <c r="G718" s="130" t="s">
        <v>333</v>
      </c>
      <c r="H718" s="130" t="s">
        <v>334</v>
      </c>
      <c r="I718" s="148" t="s">
        <v>335</v>
      </c>
      <c r="J718" s="131" t="n">
        <v>41869</v>
      </c>
      <c r="K718" s="108" t="s">
        <v>646</v>
      </c>
      <c r="L718" s="131" t="n">
        <v>41871</v>
      </c>
      <c r="M718" s="108" t="s">
        <v>593</v>
      </c>
      <c r="N718" s="134" t="n">
        <v>47.0833333333333</v>
      </c>
      <c r="O718" s="134" t="n">
        <v>40</v>
      </c>
      <c r="P718" s="135" t="n">
        <v>0.0481666666666667</v>
      </c>
      <c r="Q718" s="134" t="n">
        <v>470.80074326923</v>
      </c>
      <c r="R718" s="134" t="n">
        <v>7631.82128923077</v>
      </c>
      <c r="S718" s="136" t="n">
        <f aca="false">R718-Q718</f>
        <v>7161.02054596154</v>
      </c>
      <c r="T718" s="137" t="n">
        <f aca="false">((S718/1000000)*(0.473-P718))*0.8/(0.08206*296)*1000000/(O718*N718)*12</f>
        <v>0.638431521016997</v>
      </c>
      <c r="U718" s="138" t="n">
        <f aca="false">IF(N718&lt;=48,T718* 48,T718* 72)</f>
        <v>30.6447130088158</v>
      </c>
      <c r="V718" s="139" t="n">
        <v>676.983956677049</v>
      </c>
      <c r="W718" s="150" t="n">
        <f aca="false">W670</f>
        <v>-20.5015371074412</v>
      </c>
      <c r="X718" s="141" t="n">
        <v>1159</v>
      </c>
      <c r="Y718" s="142" t="n">
        <f aca="false">((V718/1000+1)*0.0112372)/((V718/1000+1)*0.0112372+1)</f>
        <v>0.0184960533154959</v>
      </c>
      <c r="Z718" s="142" t="n">
        <f aca="false">((W718/1000+1)*0.0112372)/((W718/1000+1)*0.0112372+1)</f>
        <v>0.0108869889975928</v>
      </c>
      <c r="AA718" s="142" t="n">
        <f aca="false">IF(ISNUMBER(X718),((X718/1000+1)*0.0112372)/((X718/1000+1)*0.0112372+1),"")</f>
        <v>0.0236864549961338</v>
      </c>
      <c r="AB718" s="143" t="n">
        <f aca="false">IF(ISNUMBER(AA718),(Y718-Y714)/(AA718-Y714),"")</f>
        <v>0.592017546266337</v>
      </c>
      <c r="AC718" s="143" t="n">
        <f aca="false">IF(ISNUMBER(AB718),1-AB718,"")</f>
        <v>0.407982453733663</v>
      </c>
      <c r="AD718" s="144" t="n">
        <f aca="false">IF(ISNUMBER(AB718),AB718*T718,"")</f>
        <v>0.377962662531568</v>
      </c>
      <c r="AE718" s="144" t="n">
        <f aca="false">IF(ISNUMBER(AC718),AC718*T718,T718)</f>
        <v>0.260468858485429</v>
      </c>
      <c r="AF718" s="149" t="n">
        <f aca="false">IF(ISNUMBER(AD718),AE718-AE714,"")</f>
        <v>-0.0229912690838581</v>
      </c>
      <c r="AG718" s="145" t="n">
        <f aca="false">IF(ISNUMBER(AD718),U718*AB718,"")</f>
        <v>18.1422078015153</v>
      </c>
      <c r="AH718" s="146" t="n">
        <f aca="false">IF(ISNUMBER(AC718),AC718*U718,U718)</f>
        <v>12.5025052073006</v>
      </c>
      <c r="AI718" s="145" t="n">
        <f aca="false">AH718-AH714</f>
        <v>-1.10358091602519</v>
      </c>
      <c r="AJ718" s="103" t="s">
        <v>414</v>
      </c>
      <c r="AK718" s="136"/>
      <c r="AL718" s="102"/>
      <c r="AM718" s="102"/>
      <c r="AN718" s="147" t="s">
        <v>637</v>
      </c>
    </row>
    <row r="719" customFormat="false" ht="15" hidden="false" customHeight="false" outlineLevel="0" collapsed="false">
      <c r="A719" s="115" t="s">
        <v>318</v>
      </c>
      <c r="B719" s="0" t="s">
        <v>319</v>
      </c>
      <c r="C719" s="92" t="n">
        <f aca="false">C718</f>
        <v>5</v>
      </c>
      <c r="D719" s="90" t="n">
        <f aca="false">D718</f>
        <v>3</v>
      </c>
      <c r="E719" s="92" t="str">
        <f aca="false">E671</f>
        <v>PP</v>
      </c>
      <c r="F719" s="92" t="n">
        <f aca="false">F671</f>
        <v>3</v>
      </c>
      <c r="G719" s="130" t="s">
        <v>333</v>
      </c>
      <c r="H719" s="130" t="s">
        <v>334</v>
      </c>
      <c r="I719" s="148" t="s">
        <v>335</v>
      </c>
      <c r="J719" s="131" t="n">
        <v>41869</v>
      </c>
      <c r="K719" s="108" t="s">
        <v>646</v>
      </c>
      <c r="L719" s="131" t="n">
        <v>41871</v>
      </c>
      <c r="M719" s="108" t="s">
        <v>593</v>
      </c>
      <c r="N719" s="134" t="n">
        <v>47.0833333333333</v>
      </c>
      <c r="O719" s="134" t="n">
        <v>40</v>
      </c>
      <c r="P719" s="135" t="n">
        <v>0.0481666666666667</v>
      </c>
      <c r="Q719" s="134" t="n">
        <v>470.80074326923</v>
      </c>
      <c r="R719" s="134" t="n">
        <v>6735.19288923077</v>
      </c>
      <c r="S719" s="136" t="n">
        <f aca="false">R719-Q719</f>
        <v>6264.39214596154</v>
      </c>
      <c r="T719" s="137" t="n">
        <f aca="false">((S719/1000000)*(0.473-P719))*0.8/(0.08206*296)*1000000/(O719*N719)*12</f>
        <v>0.558493776176722</v>
      </c>
      <c r="U719" s="138" t="n">
        <f aca="false">IF(N719&lt;=48,T719* 48,T719* 72)</f>
        <v>26.8077012564827</v>
      </c>
      <c r="V719" s="139" t="n">
        <v>809.536912880422</v>
      </c>
      <c r="W719" s="150" t="n">
        <f aca="false">W671</f>
        <v>-20.5015371074412</v>
      </c>
      <c r="X719" s="141" t="n">
        <v>1159</v>
      </c>
      <c r="Y719" s="142" t="n">
        <f aca="false">((V719/1000+1)*0.0112372)/((V719/1000+1)*0.0112372+1)</f>
        <v>0.0199288915615743</v>
      </c>
      <c r="Z719" s="142" t="n">
        <f aca="false">((W719/1000+1)*0.0112372)/((W719/1000+1)*0.0112372+1)</f>
        <v>0.0108869889975928</v>
      </c>
      <c r="AA719" s="142" t="n">
        <f aca="false">IF(ISNUMBER(X719),((X719/1000+1)*0.0112372)/((X719/1000+1)*0.0112372+1),"")</f>
        <v>0.0236864549961338</v>
      </c>
      <c r="AB719" s="143" t="n">
        <f aca="false">IF(ISNUMBER(AA719),(Y719-Y715)/(AA719-Y715),"")</f>
        <v>0.706457473494716</v>
      </c>
      <c r="AC719" s="143" t="n">
        <f aca="false">IF(ISNUMBER(AB719),1-AB719,"")</f>
        <v>0.293542526505284</v>
      </c>
      <c r="AD719" s="144" t="n">
        <f aca="false">IF(ISNUMBER(AB719),AB719*T719,"")</f>
        <v>0.394552102080331</v>
      </c>
      <c r="AE719" s="144" t="n">
        <f aca="false">IF(ISNUMBER(AC719),AC719*T719,T719)</f>
        <v>0.163941674096392</v>
      </c>
      <c r="AF719" s="149" t="n">
        <f aca="false">IF(ISNUMBER(AD719),AE719-AE715,"")</f>
        <v>-0.0520471355450317</v>
      </c>
      <c r="AG719" s="145" t="n">
        <f aca="false">IF(ISNUMBER(AD719),U719*AB719,"")</f>
        <v>18.9385008998559</v>
      </c>
      <c r="AH719" s="146" t="n">
        <f aca="false">IF(ISNUMBER(AC719),AC719*U719,U719)</f>
        <v>7.86920035662681</v>
      </c>
      <c r="AI719" s="145" t="n">
        <f aca="false">AH719-AH715</f>
        <v>-2.49826250616152</v>
      </c>
      <c r="AJ719" s="103" t="s">
        <v>416</v>
      </c>
      <c r="AK719" s="136"/>
      <c r="AL719" s="102"/>
      <c r="AM719" s="102"/>
      <c r="AN719" s="147" t="s">
        <v>638</v>
      </c>
    </row>
    <row r="720" customFormat="false" ht="15" hidden="false" customHeight="false" outlineLevel="0" collapsed="false">
      <c r="A720" s="115" t="s">
        <v>318</v>
      </c>
      <c r="B720" s="0" t="s">
        <v>319</v>
      </c>
      <c r="C720" s="92" t="n">
        <f aca="false">C719</f>
        <v>5</v>
      </c>
      <c r="D720" s="90" t="n">
        <f aca="false">D719</f>
        <v>3</v>
      </c>
      <c r="E720" s="92" t="str">
        <f aca="false">E672</f>
        <v>PP</v>
      </c>
      <c r="F720" s="92" t="n">
        <f aca="false">F672</f>
        <v>4</v>
      </c>
      <c r="G720" s="130" t="s">
        <v>333</v>
      </c>
      <c r="H720" s="130" t="s">
        <v>334</v>
      </c>
      <c r="I720" s="148" t="s">
        <v>335</v>
      </c>
      <c r="J720" s="131" t="n">
        <v>41869</v>
      </c>
      <c r="K720" s="108" t="s">
        <v>646</v>
      </c>
      <c r="L720" s="131" t="n">
        <v>41871</v>
      </c>
      <c r="M720" s="108" t="s">
        <v>593</v>
      </c>
      <c r="N720" s="134" t="n">
        <v>47.0833333333333</v>
      </c>
      <c r="O720" s="134" t="n">
        <v>40</v>
      </c>
      <c r="P720" s="135" t="n">
        <v>0.0481666666666667</v>
      </c>
      <c r="Q720" s="134" t="n">
        <v>470.80074326923</v>
      </c>
      <c r="R720" s="134" t="n">
        <v>7424.55008923077</v>
      </c>
      <c r="S720" s="136" t="n">
        <f aca="false">R720-Q720</f>
        <v>6953.74934596154</v>
      </c>
      <c r="T720" s="137" t="n">
        <f aca="false">((S720/1000000)*(0.473-P720))*0.8/(0.08206*296)*1000000/(O720*N720)*12</f>
        <v>0.619952525372494</v>
      </c>
      <c r="U720" s="138" t="n">
        <f aca="false">IF(N720&lt;=48,T720* 48,T720* 72)</f>
        <v>29.7577212178797</v>
      </c>
      <c r="V720" s="139" t="n">
        <v>713.467267847455</v>
      </c>
      <c r="W720" s="150" t="n">
        <f aca="false">W672</f>
        <v>-20.5015371074412</v>
      </c>
      <c r="X720" s="141" t="n">
        <v>1159</v>
      </c>
      <c r="Y720" s="142" t="n">
        <f aca="false">((V720/1000+1)*0.0112372)/((V720/1000+1)*0.0112372+1)</f>
        <v>0.0188908393115872</v>
      </c>
      <c r="Z720" s="142" t="n">
        <f aca="false">((W720/1000+1)*0.0112372)/((W720/1000+1)*0.0112372+1)</f>
        <v>0.0108869889975928</v>
      </c>
      <c r="AA720" s="142" t="n">
        <f aca="false">IF(ISNUMBER(X720),((X720/1000+1)*0.0112372)/((X720/1000+1)*0.0112372+1),"")</f>
        <v>0.0236864549961338</v>
      </c>
      <c r="AB720" s="143" t="n">
        <f aca="false">IF(ISNUMBER(AA720),(Y720-Y716)/(AA720-Y716),"")</f>
        <v>0.624379726740618</v>
      </c>
      <c r="AC720" s="143" t="n">
        <f aca="false">IF(ISNUMBER(AB720),1-AB720,"")</f>
        <v>0.375620273259382</v>
      </c>
      <c r="AD720" s="144" t="n">
        <f aca="false">IF(ISNUMBER(AB720),AB720*T720,"")</f>
        <v>0.387085788384234</v>
      </c>
      <c r="AE720" s="144" t="n">
        <f aca="false">IF(ISNUMBER(AC720),AC720*T720,T720)</f>
        <v>0.23286673698826</v>
      </c>
      <c r="AF720" s="149" t="n">
        <f aca="false">IF(ISNUMBER(AD720),AE720-AE716,"")</f>
        <v>0.0177696997734623</v>
      </c>
      <c r="AG720" s="145" t="n">
        <f aca="false">IF(ISNUMBER(AD720),U720*AB720,"")</f>
        <v>18.5801178424432</v>
      </c>
      <c r="AH720" s="146" t="n">
        <f aca="false">IF(ISNUMBER(AC720),AC720*U720,U720)</f>
        <v>11.1776033754365</v>
      </c>
      <c r="AI720" s="145" t="n">
        <f aca="false">AH720-AH716</f>
        <v>0.852945589126193</v>
      </c>
      <c r="AJ720" s="103" t="s">
        <v>418</v>
      </c>
      <c r="AK720" s="136"/>
      <c r="AL720" s="102"/>
      <c r="AM720" s="102"/>
      <c r="AN720" s="147" t="s">
        <v>639</v>
      </c>
    </row>
    <row r="721" customFormat="false" ht="15" hidden="false" customHeight="false" outlineLevel="0" collapsed="false">
      <c r="A721" s="115" t="s">
        <v>318</v>
      </c>
      <c r="B721" s="0" t="s">
        <v>319</v>
      </c>
      <c r="C721" s="92" t="n">
        <f aca="false">C720</f>
        <v>5</v>
      </c>
      <c r="D721" s="90" t="n">
        <f aca="false">D720</f>
        <v>3</v>
      </c>
      <c r="E721" s="92" t="str">
        <f aca="false">E673</f>
        <v>PP</v>
      </c>
      <c r="F721" s="92" t="n">
        <f aca="false">F673</f>
        <v>1</v>
      </c>
      <c r="G721" s="130" t="s">
        <v>344</v>
      </c>
      <c r="H721" s="130" t="s">
        <v>334</v>
      </c>
      <c r="I721" s="130" t="n">
        <v>10</v>
      </c>
      <c r="J721" s="131" t="n">
        <v>41869</v>
      </c>
      <c r="K721" s="108" t="s">
        <v>646</v>
      </c>
      <c r="L721" s="131" t="n">
        <v>41871</v>
      </c>
      <c r="M721" s="108" t="s">
        <v>593</v>
      </c>
      <c r="N721" s="134" t="n">
        <v>47.0833333333333</v>
      </c>
      <c r="O721" s="134" t="n">
        <v>40</v>
      </c>
      <c r="P721" s="135" t="n">
        <v>0.0481666666666667</v>
      </c>
      <c r="Q721" s="134" t="n">
        <v>470.80074326923</v>
      </c>
      <c r="R721" s="134" t="n">
        <v>6396.23744923077</v>
      </c>
      <c r="S721" s="136" t="n">
        <f aca="false">R721-Q721</f>
        <v>5925.43670596154</v>
      </c>
      <c r="T721" s="137" t="n">
        <f aca="false">((S721/1000000)*(0.473-P721))*0.8/(0.08206*296)*1000000/(O721*N721)*12</f>
        <v>0.528274642503349</v>
      </c>
      <c r="U721" s="138" t="n">
        <f aca="false">IF(N721&lt;=48,T721* 48,T721* 72)</f>
        <v>25.3571828401608</v>
      </c>
      <c r="V721" s="139" t="n">
        <v>767.372144612252</v>
      </c>
      <c r="W721" s="150" t="n">
        <f aca="false">W673</f>
        <v>-20.5015371074412</v>
      </c>
      <c r="X721" s="141" t="n">
        <v>1159</v>
      </c>
      <c r="Y721" s="142" t="n">
        <f aca="false">((V721/1000+1)*0.0112372)/((V721/1000+1)*0.0112372+1)</f>
        <v>0.0194735631788754</v>
      </c>
      <c r="Z721" s="142" t="n">
        <f aca="false">((W721/1000+1)*0.0112372)/((W721/1000+1)*0.0112372+1)</f>
        <v>0.0108869889975928</v>
      </c>
      <c r="AA721" s="142" t="n">
        <f aca="false">IF(ISNUMBER(X721),((X721/1000+1)*0.0112372)/((X721/1000+1)*0.0112372+1),"")</f>
        <v>0.0236864549961338</v>
      </c>
      <c r="AB721" s="143" t="n">
        <f aca="false">IF(ISNUMBER(AA721),(Y721-Y713)/(AA721-Y713),"")</f>
        <v>0.670912259629208</v>
      </c>
      <c r="AC721" s="143" t="n">
        <f aca="false">IF(ISNUMBER(AB721),1-AB721,"")</f>
        <v>0.329087740370792</v>
      </c>
      <c r="AD721" s="144" t="n">
        <f aca="false">IF(ISNUMBER(AB721),AB721*T721,"")</f>
        <v>0.354425934106734</v>
      </c>
      <c r="AE721" s="144" t="n">
        <f aca="false">IF(ISNUMBER(AC721),AC721*T721,T721)</f>
        <v>0.173848708396615</v>
      </c>
      <c r="AF721" s="149" t="n">
        <f aca="false">IF(ISNUMBER(AD721),AE721-AE713,"")</f>
        <v>-0.0829961493264849</v>
      </c>
      <c r="AG721" s="145" t="n">
        <f aca="false">IF(ISNUMBER(AD721),U721*AB721,"")</f>
        <v>17.0124448371232</v>
      </c>
      <c r="AH721" s="146" t="n">
        <f aca="false">IF(ISNUMBER(AC721),AC721*U721,U721)</f>
        <v>8.34473800303754</v>
      </c>
      <c r="AI721" s="145" t="n">
        <f aca="false">AH721-AH713</f>
        <v>-3.98381516767127</v>
      </c>
      <c r="AJ721" s="103" t="s">
        <v>420</v>
      </c>
      <c r="AK721" s="136"/>
      <c r="AL721" s="102"/>
      <c r="AM721" s="102"/>
      <c r="AN721" s="147" t="s">
        <v>640</v>
      </c>
    </row>
    <row r="722" customFormat="false" ht="15" hidden="false" customHeight="false" outlineLevel="0" collapsed="false">
      <c r="A722" s="115" t="s">
        <v>318</v>
      </c>
      <c r="B722" s="0" t="s">
        <v>319</v>
      </c>
      <c r="C722" s="92" t="n">
        <f aca="false">C721</f>
        <v>5</v>
      </c>
      <c r="D722" s="90" t="n">
        <f aca="false">D721</f>
        <v>3</v>
      </c>
      <c r="E722" s="92" t="str">
        <f aca="false">E674</f>
        <v>PP</v>
      </c>
      <c r="F722" s="92" t="n">
        <f aca="false">F674</f>
        <v>2</v>
      </c>
      <c r="G722" s="130" t="s">
        <v>344</v>
      </c>
      <c r="H722" s="130" t="s">
        <v>334</v>
      </c>
      <c r="I722" s="130" t="n">
        <v>10</v>
      </c>
      <c r="J722" s="131" t="n">
        <v>41869</v>
      </c>
      <c r="K722" s="108" t="s">
        <v>646</v>
      </c>
      <c r="L722" s="131" t="n">
        <v>41871</v>
      </c>
      <c r="M722" s="108" t="s">
        <v>593</v>
      </c>
      <c r="N722" s="134" t="n">
        <v>47.0833333333333</v>
      </c>
      <c r="O722" s="134" t="n">
        <v>40</v>
      </c>
      <c r="P722" s="135" t="n">
        <v>0.0481666666666667</v>
      </c>
      <c r="Q722" s="134" t="n">
        <v>470.80074326923</v>
      </c>
      <c r="R722" s="134" t="n">
        <v>6835.52864923077</v>
      </c>
      <c r="S722" s="136" t="n">
        <f aca="false">R722-Q722</f>
        <v>6364.72790596154</v>
      </c>
      <c r="T722" s="137" t="n">
        <f aca="false">((S722/1000000)*(0.473-P722))*0.8/(0.08206*296)*1000000/(O722*N722)*12</f>
        <v>0.567439081033489</v>
      </c>
      <c r="U722" s="138" t="n">
        <f aca="false">IF(N722&lt;=48,T722* 48,T722* 72)</f>
        <v>27.2370758896075</v>
      </c>
      <c r="V722" s="139" t="n">
        <v>750.733869176753</v>
      </c>
      <c r="W722" s="150" t="n">
        <f aca="false">W674</f>
        <v>-20.5015371074412</v>
      </c>
      <c r="X722" s="141" t="n">
        <v>1159</v>
      </c>
      <c r="Y722" s="142" t="n">
        <f aca="false">((V722/1000+1)*0.0112372)/((V722/1000+1)*0.0112372+1)</f>
        <v>0.0192937735399695</v>
      </c>
      <c r="Z722" s="142" t="n">
        <f aca="false">((W722/1000+1)*0.0112372)/((W722/1000+1)*0.0112372+1)</f>
        <v>0.0108869889975928</v>
      </c>
      <c r="AA722" s="142" t="n">
        <f aca="false">IF(ISNUMBER(X722),((X722/1000+1)*0.0112372)/((X722/1000+1)*0.0112372+1),"")</f>
        <v>0.0236864549961338</v>
      </c>
      <c r="AB722" s="143" t="n">
        <f aca="false">IF(ISNUMBER(AA722),(Y722-Y714)/(AA722-Y714),"")</f>
        <v>0.654720950472564</v>
      </c>
      <c r="AC722" s="143" t="n">
        <f aca="false">IF(ISNUMBER(AB722),1-AB722,"")</f>
        <v>0.345279049527436</v>
      </c>
      <c r="AD722" s="144" t="n">
        <f aca="false">IF(ISNUMBER(AB722),AB722*T722,"")</f>
        <v>0.371514254469524</v>
      </c>
      <c r="AE722" s="144" t="n">
        <f aca="false">IF(ISNUMBER(AC722),AC722*T722,T722)</f>
        <v>0.195924826563965</v>
      </c>
      <c r="AF722" s="149" t="n">
        <f aca="false">IF(ISNUMBER(AD722),AE722-AE714,"")</f>
        <v>-0.087535301005322</v>
      </c>
      <c r="AG722" s="145" t="n">
        <f aca="false">IF(ISNUMBER(AD722),U722*AB722,"")</f>
        <v>17.8326842145371</v>
      </c>
      <c r="AH722" s="146" t="n">
        <f aca="false">IF(ISNUMBER(AC722),AC722*U722,U722)</f>
        <v>9.40439167507033</v>
      </c>
      <c r="AI722" s="145" t="n">
        <f aca="false">AH722-AH714</f>
        <v>-4.20169444825545</v>
      </c>
      <c r="AJ722" s="103" t="s">
        <v>422</v>
      </c>
      <c r="AK722" s="136"/>
      <c r="AL722" s="102"/>
      <c r="AM722" s="102"/>
      <c r="AN722" s="147" t="s">
        <v>641</v>
      </c>
    </row>
    <row r="723" customFormat="false" ht="15" hidden="false" customHeight="false" outlineLevel="0" collapsed="false">
      <c r="A723" s="115" t="s">
        <v>318</v>
      </c>
      <c r="B723" s="0" t="s">
        <v>319</v>
      </c>
      <c r="C723" s="92" t="n">
        <f aca="false">C722</f>
        <v>5</v>
      </c>
      <c r="D723" s="90" t="n">
        <f aca="false">D722</f>
        <v>3</v>
      </c>
      <c r="E723" s="92" t="str">
        <f aca="false">E675</f>
        <v>PP</v>
      </c>
      <c r="F723" s="92" t="n">
        <f aca="false">F675</f>
        <v>3</v>
      </c>
      <c r="G723" s="130" t="s">
        <v>344</v>
      </c>
      <c r="H723" s="130" t="s">
        <v>334</v>
      </c>
      <c r="I723" s="130" t="n">
        <v>10</v>
      </c>
      <c r="J723" s="131" t="n">
        <v>41869</v>
      </c>
      <c r="K723" s="108" t="s">
        <v>646</v>
      </c>
      <c r="L723" s="131" t="n">
        <v>41871</v>
      </c>
      <c r="M723" s="108" t="s">
        <v>593</v>
      </c>
      <c r="N723" s="134" t="n">
        <v>47.0833333333333</v>
      </c>
      <c r="O723" s="134" t="n">
        <v>40</v>
      </c>
      <c r="P723" s="135" t="n">
        <v>0.0481666666666667</v>
      </c>
      <c r="Q723" s="134" t="n">
        <v>470.80074326923</v>
      </c>
      <c r="R723" s="134" t="n">
        <v>6882.86072923077</v>
      </c>
      <c r="S723" s="136" t="n">
        <f aca="false">R723-Q723</f>
        <v>6412.05998596154</v>
      </c>
      <c r="T723" s="137" t="n">
        <f aca="false">((S723/1000000)*(0.473-P723))*0.8/(0.08206*296)*1000000/(O723*N723)*12</f>
        <v>0.571658911382159</v>
      </c>
      <c r="U723" s="138" t="n">
        <f aca="false">IF(N723&lt;=48,T723* 48,T723* 72)</f>
        <v>27.4396277463436</v>
      </c>
      <c r="V723" s="139" t="n">
        <v>864.762201523439</v>
      </c>
      <c r="W723" s="150" t="n">
        <f aca="false">W675</f>
        <v>-20.5015371074412</v>
      </c>
      <c r="X723" s="141" t="n">
        <v>1159</v>
      </c>
      <c r="Y723" s="142" t="n">
        <f aca="false">((V723/1000+1)*0.0112372)/((V723/1000+1)*0.0112372+1)</f>
        <v>0.0205246184690579</v>
      </c>
      <c r="Z723" s="142" t="n">
        <f aca="false">((W723/1000+1)*0.0112372)/((W723/1000+1)*0.0112372+1)</f>
        <v>0.0108869889975928</v>
      </c>
      <c r="AA723" s="142" t="n">
        <f aca="false">IF(ISNUMBER(X723),((X723/1000+1)*0.0112372)/((X723/1000+1)*0.0112372+1),"")</f>
        <v>0.0236864549961338</v>
      </c>
      <c r="AB723" s="143" t="n">
        <f aca="false">IF(ISNUMBER(AA723),(Y723-Y715)/(AA723-Y715),"")</f>
        <v>0.75299592442852</v>
      </c>
      <c r="AC723" s="143" t="n">
        <f aca="false">IF(ISNUMBER(AB723),1-AB723,"")</f>
        <v>0.24700407557148</v>
      </c>
      <c r="AD723" s="144" t="n">
        <f aca="false">IF(ISNUMBER(AB723),AB723*T723,"")</f>
        <v>0.430456830434011</v>
      </c>
      <c r="AE723" s="144" t="n">
        <f aca="false">IF(ISNUMBER(AC723),AC723*T723,T723)</f>
        <v>0.141202080948149</v>
      </c>
      <c r="AF723" s="149" t="n">
        <f aca="false">IF(ISNUMBER(AD723),AE723-AE715,"")</f>
        <v>-0.0747867286932748</v>
      </c>
      <c r="AG723" s="145" t="n">
        <f aca="false">IF(ISNUMBER(AD723),U723*AB723,"")</f>
        <v>20.6619278608325</v>
      </c>
      <c r="AH723" s="146" t="n">
        <f aca="false">IF(ISNUMBER(AC723),AC723*U723,U723)</f>
        <v>6.77769988551114</v>
      </c>
      <c r="AI723" s="145" t="n">
        <f aca="false">AH723-AH715</f>
        <v>-3.58976297727719</v>
      </c>
      <c r="AJ723" s="103" t="s">
        <v>424</v>
      </c>
      <c r="AK723" s="136"/>
      <c r="AL723" s="102"/>
      <c r="AM723" s="102"/>
      <c r="AN723" s="147" t="s">
        <v>642</v>
      </c>
    </row>
    <row r="724" customFormat="false" ht="15" hidden="false" customHeight="false" outlineLevel="0" collapsed="false">
      <c r="A724" s="115" t="s">
        <v>318</v>
      </c>
      <c r="B724" s="0" t="s">
        <v>319</v>
      </c>
      <c r="C724" s="92" t="n">
        <f aca="false">C723</f>
        <v>5</v>
      </c>
      <c r="D724" s="90" t="n">
        <f aca="false">D723</f>
        <v>3</v>
      </c>
      <c r="E724" s="92" t="str">
        <f aca="false">E676</f>
        <v>PP</v>
      </c>
      <c r="F724" s="92" t="n">
        <f aca="false">F676</f>
        <v>4</v>
      </c>
      <c r="G724" s="130" t="s">
        <v>344</v>
      </c>
      <c r="H724" s="130" t="s">
        <v>334</v>
      </c>
      <c r="I724" s="130" t="n">
        <v>10</v>
      </c>
      <c r="J724" s="131" t="n">
        <v>41869</v>
      </c>
      <c r="K724" s="108" t="s">
        <v>646</v>
      </c>
      <c r="L724" s="131" t="n">
        <v>41871</v>
      </c>
      <c r="M724" s="108" t="s">
        <v>593</v>
      </c>
      <c r="N724" s="134" t="n">
        <v>47.0833333333333</v>
      </c>
      <c r="O724" s="134" t="n">
        <v>40</v>
      </c>
      <c r="P724" s="135" t="n">
        <v>0.0481666666666667</v>
      </c>
      <c r="Q724" s="134" t="n">
        <v>470.80074326923</v>
      </c>
      <c r="R724" s="134" t="n">
        <v>6924.62432923077</v>
      </c>
      <c r="S724" s="136" t="n">
        <f aca="false">R724-Q724</f>
        <v>6453.82358596154</v>
      </c>
      <c r="T724" s="137" t="n">
        <f aca="false">((S724/1000000)*(0.473-P724))*0.8/(0.08206*296)*1000000/(O724*N724)*12</f>
        <v>0.575382291101574</v>
      </c>
      <c r="U724" s="138" t="n">
        <f aca="false">IF(N724&lt;=48,T724* 48,T724* 72)</f>
        <v>27.6183499728755</v>
      </c>
      <c r="V724" s="139" t="n">
        <v>783.650361448515</v>
      </c>
      <c r="W724" s="150" t="n">
        <f aca="false">W676</f>
        <v>-20.5015371074412</v>
      </c>
      <c r="X724" s="141" t="n">
        <v>1159</v>
      </c>
      <c r="Y724" s="142" t="n">
        <f aca="false">((V724/1000+1)*0.0112372)/((V724/1000+1)*0.0112372+1)</f>
        <v>0.0196493983170536</v>
      </c>
      <c r="Z724" s="142" t="n">
        <f aca="false">((W724/1000+1)*0.0112372)/((W724/1000+1)*0.0112372+1)</f>
        <v>0.0108869889975928</v>
      </c>
      <c r="AA724" s="142" t="n">
        <f aca="false">IF(ISNUMBER(X724),((X724/1000+1)*0.0112372)/((X724/1000+1)*0.0112372+1),"")</f>
        <v>0.0236864549961338</v>
      </c>
      <c r="AB724" s="143" t="n">
        <f aca="false">IF(ISNUMBER(AA724),(Y724-Y716)/(AA724-Y716),"")</f>
        <v>0.683794442109663</v>
      </c>
      <c r="AC724" s="143" t="n">
        <f aca="false">IF(ISNUMBER(AB724),1-AB724,"")</f>
        <v>0.316205557890337</v>
      </c>
      <c r="AD724" s="144" t="n">
        <f aca="false">IF(ISNUMBER(AB724),AB724*T724,"")</f>
        <v>0.39344321274358</v>
      </c>
      <c r="AE724" s="144" t="n">
        <f aca="false">IF(ISNUMBER(AC724),AC724*T724,T724)</f>
        <v>0.181939078357994</v>
      </c>
      <c r="AF724" s="149" t="n">
        <f aca="false">IF(ISNUMBER(AD724),AE724-AE716,"")</f>
        <v>-0.0331579588568045</v>
      </c>
      <c r="AG724" s="145" t="n">
        <f aca="false">IF(ISNUMBER(AD724),U724*AB724,"")</f>
        <v>18.8852742116919</v>
      </c>
      <c r="AH724" s="146" t="n">
        <f aca="false">IF(ISNUMBER(AC724),AC724*U724,U724)</f>
        <v>8.7330757611837</v>
      </c>
      <c r="AI724" s="145" t="n">
        <f aca="false">AH724-AH716</f>
        <v>-1.59158202512662</v>
      </c>
      <c r="AJ724" s="103" t="s">
        <v>426</v>
      </c>
      <c r="AK724" s="136"/>
      <c r="AL724" s="102"/>
      <c r="AM724" s="102"/>
      <c r="AN724" s="147" t="s">
        <v>643</v>
      </c>
    </row>
    <row r="725" customFormat="false" ht="15" hidden="false" customHeight="false" outlineLevel="0" collapsed="false">
      <c r="A725" s="115" t="s">
        <v>318</v>
      </c>
      <c r="B725" s="0" t="s">
        <v>647</v>
      </c>
      <c r="C725" s="90" t="n">
        <v>1</v>
      </c>
      <c r="D725" s="90" t="n">
        <v>1</v>
      </c>
      <c r="E725" s="90" t="s">
        <v>320</v>
      </c>
      <c r="F725" s="90" t="n">
        <v>1</v>
      </c>
      <c r="G725" s="130" t="s">
        <v>321</v>
      </c>
      <c r="H725" s="130" t="s">
        <v>322</v>
      </c>
      <c r="I725" s="130" t="s">
        <v>322</v>
      </c>
      <c r="J725" s="131" t="n">
        <v>41927</v>
      </c>
      <c r="K725" s="132" t="s">
        <v>648</v>
      </c>
      <c r="L725" s="131" t="n">
        <v>41929</v>
      </c>
      <c r="M725" s="108" t="s">
        <v>649</v>
      </c>
      <c r="N725" s="133" t="n">
        <v>46.7833333333333</v>
      </c>
      <c r="O725" s="134" t="n">
        <v>40</v>
      </c>
      <c r="P725" s="135" t="n">
        <v>0.0514166666666667</v>
      </c>
      <c r="Q725" s="152" t="n">
        <v>747.53835</v>
      </c>
      <c r="R725" s="152" t="n">
        <v>2714.60241230769</v>
      </c>
      <c r="S725" s="136" t="n">
        <f aca="false">R725-Q725</f>
        <v>1967.06406230769</v>
      </c>
      <c r="T725" s="137" t="n">
        <f aca="false">((S725/1000000)*(0.473-P725))*0.8/(0.08206*296)*1000000/(O725*N725)*12</f>
        <v>0.175145423235804</v>
      </c>
      <c r="U725" s="138" t="n">
        <f aca="false">IF(N725&lt;=48,T725* 48,T725* 72)</f>
        <v>8.40698031531857</v>
      </c>
      <c r="V725" s="139" t="n">
        <v>-15.0079498779063</v>
      </c>
      <c r="W725" s="150" t="n">
        <v>-15.9672479479958</v>
      </c>
      <c r="X725" s="141" t="s">
        <v>106</v>
      </c>
      <c r="Y725" s="142" t="n">
        <f aca="false">((V725/1000+1)*0.0112372)/((V725/1000+1)*0.0112372+1)</f>
        <v>0.0109473810024556</v>
      </c>
      <c r="Z725" s="142" t="n">
        <f aca="false">((W725/1000+1)*0.0112372)/((W725/1000+1)*0.0112372+1)</f>
        <v>0.0109368357955286</v>
      </c>
      <c r="AA725" s="142" t="str">
        <f aca="false">IF(ISNUMBER(X725),((X725/1000+1)*0.0112372)/((X725/1000+1)*0.0112372+1),"")</f>
        <v/>
      </c>
      <c r="AB725" s="143" t="str">
        <f aca="false">IF(ISNUMBER(AA725),(Y725-Z725)/(AA725-Z725),"")</f>
        <v/>
      </c>
      <c r="AC725" s="143" t="str">
        <f aca="false">IF(ISNUMBER(AB725),1-AB725,"")</f>
        <v/>
      </c>
      <c r="AD725" s="144" t="str">
        <f aca="false">IF(ISNUMBER(AB725),AB725*T725,"")</f>
        <v/>
      </c>
      <c r="AE725" s="144" t="n">
        <f aca="false">IF(ISNUMBER(AC725),AC725*T725,T725)</f>
        <v>0.175145423235804</v>
      </c>
      <c r="AF725" s="102"/>
      <c r="AG725" s="145" t="str">
        <f aca="false">IF(ISNUMBER(AD725),U725*AB725,"")</f>
        <v/>
      </c>
      <c r="AH725" s="146" t="n">
        <f aca="false">IF(ISNUMBER(AC725),AC725*U725,U725)</f>
        <v>8.40698031531857</v>
      </c>
      <c r="AI725" s="102"/>
      <c r="AJ725" s="103" t="s">
        <v>650</v>
      </c>
      <c r="AK725" s="136" t="n">
        <f aca="false">SUMIF($AJ$5:$AJ$1444,AJ725,AG$5:AG$1444)</f>
        <v>0</v>
      </c>
      <c r="AL725" s="136" t="n">
        <f aca="false">SUMIF($AJ$5:$AJ$1444,$AJ725,AH$5:AH$1444)</f>
        <v>62.8257227475551</v>
      </c>
      <c r="AM725" s="136" t="n">
        <f aca="false">SUMIF($AJ$5:$AJ$1444,$AJ725,AI$5:AI$1444)</f>
        <v>0</v>
      </c>
      <c r="AN725" s="147" t="s">
        <v>651</v>
      </c>
      <c r="AO725" s="145" t="n">
        <f aca="false">SUMIF($AN$5:$AN$1444,$AN725,AG$5:AG$1444)</f>
        <v>0</v>
      </c>
      <c r="AP725" s="145" t="n">
        <f aca="false">SUMIF($AN$5:$AN$1444,$AN725,AH$5:AH$1444)</f>
        <v>16.1974243932685</v>
      </c>
      <c r="AQ725" s="145" t="n">
        <f aca="false">SUMIF($AN$5:$AN$1444,$AN725,AI$5:AI$1444)</f>
        <v>0</v>
      </c>
    </row>
    <row r="726" customFormat="false" ht="15" hidden="false" customHeight="false" outlineLevel="0" collapsed="false">
      <c r="A726" s="0" t="s">
        <v>652</v>
      </c>
      <c r="B726" s="0" t="s">
        <v>647</v>
      </c>
      <c r="C726" s="90" t="n">
        <v>1</v>
      </c>
      <c r="D726" s="90" t="n">
        <v>1</v>
      </c>
      <c r="E726" s="90" t="s">
        <v>320</v>
      </c>
      <c r="F726" s="90" t="n">
        <v>2</v>
      </c>
      <c r="G726" s="130" t="s">
        <v>321</v>
      </c>
      <c r="H726" s="130" t="s">
        <v>322</v>
      </c>
      <c r="I726" s="130" t="s">
        <v>322</v>
      </c>
      <c r="J726" s="131" t="n">
        <v>41927</v>
      </c>
      <c r="K726" s="132" t="s">
        <v>648</v>
      </c>
      <c r="L726" s="131" t="n">
        <v>41929</v>
      </c>
      <c r="M726" s="108" t="s">
        <v>649</v>
      </c>
      <c r="N726" s="134" t="n">
        <v>46.7833333333333</v>
      </c>
      <c r="O726" s="134" t="n">
        <v>40</v>
      </c>
      <c r="P726" s="135" t="n">
        <v>0.0514166666666667</v>
      </c>
      <c r="Q726" s="152" t="n">
        <v>747.53835</v>
      </c>
      <c r="R726" s="152" t="n">
        <v>1457.52903230769</v>
      </c>
      <c r="S726" s="136" t="n">
        <f aca="false">R726-Q726</f>
        <v>709.990682307692</v>
      </c>
      <c r="T726" s="137" t="n">
        <f aca="false">((S726/1000000)*(0.473-P726))*0.8/(0.08206*296)*1000000/(O726*N726)*12</f>
        <v>0.0632168625969267</v>
      </c>
      <c r="U726" s="138" t="n">
        <f aca="false">IF(N726&lt;=48,T726* 48,T726* 72)</f>
        <v>3.03440940465248</v>
      </c>
      <c r="V726" s="139" t="n">
        <v>-17.6574378339355</v>
      </c>
      <c r="W726" s="140" t="n">
        <f aca="false">W725</f>
        <v>-15.9672479479958</v>
      </c>
      <c r="X726" s="141" t="s">
        <v>106</v>
      </c>
      <c r="Y726" s="142" t="n">
        <f aca="false">((V726/1000+1)*0.0112372)/((V726/1000+1)*0.0112372+1)</f>
        <v>0.010918255619556</v>
      </c>
      <c r="Z726" s="142" t="n">
        <f aca="false">((W726/1000+1)*0.0112372)/((W726/1000+1)*0.0112372+1)</f>
        <v>0.0109368357955286</v>
      </c>
      <c r="AA726" s="142" t="str">
        <f aca="false">IF(ISNUMBER(X726),((X726/1000+1)*0.0112372)/((X726/1000+1)*0.0112372+1),"")</f>
        <v/>
      </c>
      <c r="AB726" s="143" t="str">
        <f aca="false">IF(ISNUMBER(AA726),(Y726-Z726)/(AA726-Z726),"")</f>
        <v/>
      </c>
      <c r="AC726" s="143" t="str">
        <f aca="false">IF(ISNUMBER(AB726),1-AB726,"")</f>
        <v/>
      </c>
      <c r="AD726" s="144" t="str">
        <f aca="false">IF(ISNUMBER(AB726),AB726*T726,"")</f>
        <v/>
      </c>
      <c r="AE726" s="144" t="n">
        <f aca="false">IF(ISNUMBER(AC726),AC726*T726,T726)</f>
        <v>0.0632168625969267</v>
      </c>
      <c r="AF726" s="102"/>
      <c r="AG726" s="145" t="str">
        <f aca="false">IF(ISNUMBER(AD726),U726*AB726,"")</f>
        <v/>
      </c>
      <c r="AH726" s="146" t="n">
        <f aca="false">IF(ISNUMBER(AC726),AC726*U726,U726)</f>
        <v>3.03440940465248</v>
      </c>
      <c r="AI726" s="102"/>
      <c r="AJ726" s="103" t="s">
        <v>653</v>
      </c>
      <c r="AK726" s="136" t="n">
        <f aca="false">SUMIF($AJ$5:$AJ$1444,AJ726,AG$5:AG$1444)</f>
        <v>0</v>
      </c>
      <c r="AL726" s="136" t="n">
        <f aca="false">SUMIF($AJ$5:$AJ$1444,$AJ726,AH$5:AH$1444)</f>
        <v>52.0467334372905</v>
      </c>
      <c r="AM726" s="136" t="n">
        <f aca="false">SUMIF($AJ$5:$AJ$1444,$AJ726,AI$5:AI$1444)</f>
        <v>0</v>
      </c>
      <c r="AN726" s="147" t="s">
        <v>654</v>
      </c>
      <c r="AO726" s="145" t="n">
        <f aca="false">SUMIF($AN$5:$AN$1444,$AN726,AG$5:AG$1444)</f>
        <v>0</v>
      </c>
      <c r="AP726" s="145" t="n">
        <f aca="false">SUMIF($AN$5:$AN$1444,$AN726,AH$5:AH$1444)</f>
        <v>14.0249527235283</v>
      </c>
      <c r="AQ726" s="145" t="n">
        <f aca="false">SUMIF($AN$5:$AN$1444,$AN726,AI$5:AI$1444)</f>
        <v>0</v>
      </c>
    </row>
    <row r="727" customFormat="false" ht="15" hidden="false" customHeight="false" outlineLevel="0" collapsed="false">
      <c r="A727" s="0" t="s">
        <v>652</v>
      </c>
      <c r="B727" s="0" t="s">
        <v>647</v>
      </c>
      <c r="C727" s="90" t="n">
        <v>1</v>
      </c>
      <c r="D727" s="90" t="n">
        <v>1</v>
      </c>
      <c r="E727" s="90" t="s">
        <v>320</v>
      </c>
      <c r="F727" s="90" t="n">
        <v>3</v>
      </c>
      <c r="G727" s="130" t="s">
        <v>321</v>
      </c>
      <c r="H727" s="130" t="s">
        <v>322</v>
      </c>
      <c r="I727" s="130" t="s">
        <v>322</v>
      </c>
      <c r="J727" s="131" t="n">
        <v>41927</v>
      </c>
      <c r="K727" s="132" t="s">
        <v>648</v>
      </c>
      <c r="L727" s="131" t="n">
        <v>41929</v>
      </c>
      <c r="M727" s="108" t="s">
        <v>649</v>
      </c>
      <c r="N727" s="134" t="n">
        <v>46.7833333333333</v>
      </c>
      <c r="O727" s="134" t="n">
        <v>40</v>
      </c>
      <c r="P727" s="135" t="n">
        <v>0.0514166666666667</v>
      </c>
      <c r="Q727" s="152" t="n">
        <v>747.53835</v>
      </c>
      <c r="R727" s="152" t="n">
        <v>3785.03937230769</v>
      </c>
      <c r="S727" s="136" t="n">
        <f aca="false">R727-Q727</f>
        <v>3037.50102230769</v>
      </c>
      <c r="T727" s="137" t="n">
        <f aca="false">((S727/1000000)*(0.473-P727))*0.8/(0.08206*296)*1000000/(O727*N727)*12</f>
        <v>0.2704560630868</v>
      </c>
      <c r="U727" s="138" t="n">
        <f aca="false">IF(N727&lt;=48,T727* 48,T727* 72)</f>
        <v>12.9818910281664</v>
      </c>
      <c r="V727" s="139" t="n">
        <v>-24.0590915354842</v>
      </c>
      <c r="W727" s="140" t="n">
        <f aca="false">W726</f>
        <v>-15.9672479479958</v>
      </c>
      <c r="X727" s="141" t="s">
        <v>106</v>
      </c>
      <c r="Y727" s="142" t="n">
        <f aca="false">((V727/1000+1)*0.0112372)/((V727/1000+1)*0.0112372+1)</f>
        <v>0.0108478762193012</v>
      </c>
      <c r="Z727" s="142" t="n">
        <f aca="false">((W727/1000+1)*0.0112372)/((W727/1000+1)*0.0112372+1)</f>
        <v>0.0109368357955286</v>
      </c>
      <c r="AA727" s="142" t="str">
        <f aca="false">IF(ISNUMBER(X727),((X727/1000+1)*0.0112372)/((X727/1000+1)*0.0112372+1),"")</f>
        <v/>
      </c>
      <c r="AB727" s="143" t="str">
        <f aca="false">IF(ISNUMBER(AA727),(Y727-Z727)/(AA727-Z727),"")</f>
        <v/>
      </c>
      <c r="AC727" s="143" t="str">
        <f aca="false">IF(ISNUMBER(AB727),1-AB727,"")</f>
        <v/>
      </c>
      <c r="AD727" s="144" t="str">
        <f aca="false">IF(ISNUMBER(AB727),AB727*T727,"")</f>
        <v/>
      </c>
      <c r="AE727" s="144" t="n">
        <f aca="false">IF(ISNUMBER(AC727),AC727*T727,T727)</f>
        <v>0.2704560630868</v>
      </c>
      <c r="AF727" s="102"/>
      <c r="AG727" s="145" t="str">
        <f aca="false">IF(ISNUMBER(AD727),U727*AB727,"")</f>
        <v/>
      </c>
      <c r="AH727" s="146" t="n">
        <f aca="false">IF(ISNUMBER(AC727),AC727*U727,U727)</f>
        <v>12.9818910281664</v>
      </c>
      <c r="AI727" s="102"/>
      <c r="AJ727" s="103" t="s">
        <v>655</v>
      </c>
      <c r="AK727" s="136" t="n">
        <f aca="false">SUMIF($AJ$5:$AJ$1444,AJ727,AG$5:AG$1444)</f>
        <v>0</v>
      </c>
      <c r="AL727" s="136" t="n">
        <f aca="false">SUMIF($AJ$5:$AJ$1444,$AJ727,AH$5:AH$1444)</f>
        <v>121.887204466665</v>
      </c>
      <c r="AM727" s="136" t="n">
        <f aca="false">SUMIF($AJ$5:$AJ$1444,$AJ727,AI$5:AI$1444)</f>
        <v>0</v>
      </c>
      <c r="AN727" s="147" t="s">
        <v>656</v>
      </c>
      <c r="AO727" s="145" t="n">
        <f aca="false">SUMIF($AN$5:$AN$1444,$AN727,AG$5:AG$1444)</f>
        <v>0</v>
      </c>
      <c r="AP727" s="145" t="n">
        <f aca="false">SUMIF($AN$5:$AN$1444,$AN727,AH$5:AH$1444)</f>
        <v>36.0269323012016</v>
      </c>
      <c r="AQ727" s="145" t="n">
        <f aca="false">SUMIF($AN$5:$AN$1444,$AN727,AI$5:AI$1444)</f>
        <v>0</v>
      </c>
    </row>
    <row r="728" customFormat="false" ht="15" hidden="false" customHeight="false" outlineLevel="0" collapsed="false">
      <c r="A728" s="0" t="s">
        <v>652</v>
      </c>
      <c r="B728" s="0" t="s">
        <v>647</v>
      </c>
      <c r="C728" s="90" t="n">
        <v>1</v>
      </c>
      <c r="D728" s="90" t="n">
        <v>1</v>
      </c>
      <c r="E728" s="90" t="s">
        <v>320</v>
      </c>
      <c r="F728" s="90" t="n">
        <v>4</v>
      </c>
      <c r="G728" s="130" t="s">
        <v>321</v>
      </c>
      <c r="H728" s="130" t="s">
        <v>322</v>
      </c>
      <c r="I728" s="130" t="s">
        <v>322</v>
      </c>
      <c r="J728" s="131" t="n">
        <v>41927</v>
      </c>
      <c r="K728" s="132" t="s">
        <v>648</v>
      </c>
      <c r="L728" s="131" t="n">
        <v>41929</v>
      </c>
      <c r="M728" s="108" t="s">
        <v>649</v>
      </c>
      <c r="N728" s="134" t="n">
        <v>46.7833333333333</v>
      </c>
      <c r="O728" s="134" t="n">
        <v>40</v>
      </c>
      <c r="P728" s="135" t="n">
        <v>0.0514166666666667</v>
      </c>
      <c r="Q728" s="152" t="n">
        <v>747.53835</v>
      </c>
      <c r="R728" s="152" t="n">
        <v>1779.37173230769</v>
      </c>
      <c r="S728" s="136" t="n">
        <f aca="false">R728-Q728</f>
        <v>1031.83338230769</v>
      </c>
      <c r="T728" s="137" t="n">
        <f aca="false">((S728/1000000)*(0.473-P728))*0.8/(0.08206*296)*1000000/(O728*N728)*12</f>
        <v>0.0918734157753337</v>
      </c>
      <c r="U728" s="138" t="n">
        <f aca="false">IF(N728&lt;=48,T728* 48,T728* 72)</f>
        <v>4.40992395721602</v>
      </c>
      <c r="V728" s="139" t="n">
        <v>-22.5833483157478</v>
      </c>
      <c r="W728" s="140" t="n">
        <f aca="false">W727</f>
        <v>-15.9672479479958</v>
      </c>
      <c r="X728" s="141" t="s">
        <v>106</v>
      </c>
      <c r="Y728" s="142" t="n">
        <f aca="false">((V728/1000+1)*0.0112372)/((V728/1000+1)*0.0112372+1)</f>
        <v>0.0108641013408454</v>
      </c>
      <c r="Z728" s="142" t="n">
        <f aca="false">((W728/1000+1)*0.0112372)/((W728/1000+1)*0.0112372+1)</f>
        <v>0.0109368357955286</v>
      </c>
      <c r="AA728" s="142" t="str">
        <f aca="false">IF(ISNUMBER(X728),((X728/1000+1)*0.0112372)/((X728/1000+1)*0.0112372+1),"")</f>
        <v/>
      </c>
      <c r="AB728" s="143" t="str">
        <f aca="false">IF(ISNUMBER(AA728),(Y728-Z728)/(AA728-Z728),"")</f>
        <v/>
      </c>
      <c r="AC728" s="143" t="str">
        <f aca="false">IF(ISNUMBER(AB728),1-AB728,"")</f>
        <v/>
      </c>
      <c r="AD728" s="144" t="str">
        <f aca="false">IF(ISNUMBER(AB728),AB728*T728,"")</f>
        <v/>
      </c>
      <c r="AE728" s="144" t="n">
        <f aca="false">IF(ISNUMBER(AC728),AC728*T728,T728)</f>
        <v>0.0918734157753337</v>
      </c>
      <c r="AF728" s="102"/>
      <c r="AG728" s="145" t="str">
        <f aca="false">IF(ISNUMBER(AD728),U728*AB728,"")</f>
        <v/>
      </c>
      <c r="AH728" s="146" t="n">
        <f aca="false">IF(ISNUMBER(AC728),AC728*U728,U728)</f>
        <v>4.40992395721602</v>
      </c>
      <c r="AI728" s="102"/>
      <c r="AJ728" s="103" t="s">
        <v>657</v>
      </c>
      <c r="AK728" s="136" t="n">
        <f aca="false">SUMIF($AJ$5:$AJ$1444,AJ728,AG$5:AG$1444)</f>
        <v>0</v>
      </c>
      <c r="AL728" s="136" t="n">
        <f aca="false">SUMIF($AJ$5:$AJ$1444,$AJ728,AH$5:AH$1444)</f>
        <v>35.7482836148347</v>
      </c>
      <c r="AM728" s="136" t="n">
        <f aca="false">SUMIF($AJ$5:$AJ$1444,$AJ728,AI$5:AI$1444)</f>
        <v>0</v>
      </c>
      <c r="AN728" s="147" t="s">
        <v>658</v>
      </c>
      <c r="AO728" s="145" t="n">
        <f aca="false">SUMIF($AN$5:$AN$1444,$AN728,AG$5:AG$1444)</f>
        <v>0</v>
      </c>
      <c r="AP728" s="145" t="n">
        <f aca="false">SUMIF($AN$5:$AN$1444,$AN728,AH$5:AH$1444)</f>
        <v>11.0914794634686</v>
      </c>
      <c r="AQ728" s="145" t="n">
        <f aca="false">SUMIF($AN$5:$AN$1444,$AN728,AI$5:AI$1444)</f>
        <v>0</v>
      </c>
    </row>
    <row r="729" customFormat="false" ht="15" hidden="false" customHeight="false" outlineLevel="0" collapsed="false">
      <c r="A729" s="0" t="s">
        <v>652</v>
      </c>
      <c r="B729" s="0" t="s">
        <v>647</v>
      </c>
      <c r="C729" s="90" t="n">
        <v>1</v>
      </c>
      <c r="D729" s="90" t="n">
        <v>1</v>
      </c>
      <c r="E729" s="90" t="s">
        <v>320</v>
      </c>
      <c r="F729" s="90" t="n">
        <v>1</v>
      </c>
      <c r="G729" s="130" t="s">
        <v>659</v>
      </c>
      <c r="H729" s="130" t="s">
        <v>660</v>
      </c>
      <c r="I729" s="148" t="s">
        <v>335</v>
      </c>
      <c r="J729" s="131" t="n">
        <v>41927</v>
      </c>
      <c r="K729" s="132" t="s">
        <v>648</v>
      </c>
      <c r="L729" s="131" t="n">
        <v>41929</v>
      </c>
      <c r="M729" s="108" t="s">
        <v>649</v>
      </c>
      <c r="N729" s="134" t="n">
        <v>46.7833333333333</v>
      </c>
      <c r="O729" s="134" t="n">
        <v>40</v>
      </c>
      <c r="P729" s="135" t="n">
        <v>0.0514166666666667</v>
      </c>
      <c r="Q729" s="152" t="n">
        <v>747.53835</v>
      </c>
      <c r="R729" s="152" t="n">
        <v>16491.3785630769</v>
      </c>
      <c r="S729" s="136" t="n">
        <f aca="false">R729-Q729</f>
        <v>15743.8402130769</v>
      </c>
      <c r="T729" s="137" t="n">
        <f aca="false">((S729/1000000)*(0.473-P729))*0.8/(0.08206*296)*1000000/(O729*N729)*12</f>
        <v>1.40181583829114</v>
      </c>
      <c r="U729" s="138" t="n">
        <f aca="false">IF(N729&lt;=48,T729* 48,T729* 72)</f>
        <v>67.2871602379745</v>
      </c>
      <c r="V729" s="139" t="n">
        <v>947.738341454946</v>
      </c>
      <c r="W729" s="140" t="n">
        <f aca="false">W728</f>
        <v>-15.9672479479958</v>
      </c>
      <c r="X729" s="141" t="n">
        <v>1356.9</v>
      </c>
      <c r="Y729" s="142" t="n">
        <f aca="false">((V729/1000+1)*0.0112372)/((V729/1000+1)*0.0112372+1)</f>
        <v>0.0214183394123626</v>
      </c>
      <c r="Z729" s="142" t="n">
        <f aca="false">((W729/1000+1)*0.0112372)/((W729/1000+1)*0.0112372+1)</f>
        <v>0.0109368357955286</v>
      </c>
      <c r="AA729" s="142" t="n">
        <f aca="false">IF(ISNUMBER(X729),((X729/1000+1)*0.0112372)/((X729/1000+1)*0.0112372+1),"")</f>
        <v>0.0258016023592409</v>
      </c>
      <c r="AB729" s="143" t="n">
        <f aca="false">IF(ISNUMBER(AA729),(Y729-Y725)/(AA729-Y725),"")</f>
        <v>0.704914660849856</v>
      </c>
      <c r="AC729" s="143" t="n">
        <f aca="false">IF(ISNUMBER(AB729),1-AB729,"")</f>
        <v>0.295085339150144</v>
      </c>
      <c r="AD729" s="144" t="n">
        <f aca="false">IF(ISNUMBER(AB729),AB729*T729,"")</f>
        <v>0.988160536222952</v>
      </c>
      <c r="AE729" s="144" t="n">
        <f aca="false">IF(ISNUMBER(AC729),AC729*T729,T729)</f>
        <v>0.413655302068184</v>
      </c>
      <c r="AF729" s="149" t="n">
        <f aca="false">IF(ISNUMBER(AD729),AE729-AE725,"")</f>
        <v>0.23850987883238</v>
      </c>
      <c r="AG729" s="145" t="n">
        <f aca="false">IF(ISNUMBER(AD729),U729*AB729,"")</f>
        <v>47.4317057387017</v>
      </c>
      <c r="AH729" s="146" t="n">
        <f aca="false">IF(ISNUMBER(AC729),AC729*U729,U729)</f>
        <v>19.8554544992728</v>
      </c>
      <c r="AI729" s="145" t="n">
        <f aca="false">AH729-AH725</f>
        <v>11.4484741839543</v>
      </c>
      <c r="AJ729" s="103" t="s">
        <v>661</v>
      </c>
      <c r="AK729" s="136" t="n">
        <f aca="false">SUMIF($AJ$5:$AJ$1444,AJ729,AG$5:AG$1444)</f>
        <v>1449.26487068685</v>
      </c>
      <c r="AL729" s="136" t="n">
        <f aca="false">SUMIF($AJ$5:$AJ$1444,$AJ729,AH$5:AH$1444)</f>
        <v>240.457868132023</v>
      </c>
      <c r="AM729" s="136" t="n">
        <f aca="false">SUMIF($AJ$5:$AJ$1444,$AJ729,AI$5:AI$1444)</f>
        <v>177.632145384468</v>
      </c>
      <c r="AN729" s="147" t="s">
        <v>662</v>
      </c>
      <c r="AO729" s="145" t="n">
        <f aca="false">SUMIF($AN$5:$AN$1444,$AN729,AG$5:AG$1444)</f>
        <v>198.987643550346</v>
      </c>
      <c r="AP729" s="145" t="n">
        <f aca="false">SUMIF($AN$5:$AN$1444,$AN729,AH$5:AH$1444)</f>
        <v>47.8813976914023</v>
      </c>
      <c r="AQ729" s="145" t="n">
        <f aca="false">SUMIF($AN$5:$AN$1444,$AN729,AI$5:AI$1444)</f>
        <v>31.6839732981338</v>
      </c>
    </row>
    <row r="730" customFormat="false" ht="15" hidden="false" customHeight="false" outlineLevel="0" collapsed="false">
      <c r="A730" s="0" t="s">
        <v>652</v>
      </c>
      <c r="B730" s="0" t="s">
        <v>647</v>
      </c>
      <c r="C730" s="90" t="n">
        <v>1</v>
      </c>
      <c r="D730" s="90" t="n">
        <v>1</v>
      </c>
      <c r="E730" s="90" t="s">
        <v>320</v>
      </c>
      <c r="F730" s="90" t="n">
        <v>2</v>
      </c>
      <c r="G730" s="130" t="s">
        <v>659</v>
      </c>
      <c r="H730" s="130" t="s">
        <v>660</v>
      </c>
      <c r="I730" s="148" t="s">
        <v>335</v>
      </c>
      <c r="J730" s="131" t="n">
        <v>41927</v>
      </c>
      <c r="K730" s="132" t="s">
        <v>648</v>
      </c>
      <c r="L730" s="131" t="n">
        <v>41929</v>
      </c>
      <c r="M730" s="108" t="s">
        <v>649</v>
      </c>
      <c r="N730" s="134" t="n">
        <v>46.7833333333333</v>
      </c>
      <c r="O730" s="134" t="n">
        <v>40</v>
      </c>
      <c r="P730" s="135" t="n">
        <v>0.0514166666666667</v>
      </c>
      <c r="Q730" s="152" t="n">
        <v>747.53835</v>
      </c>
      <c r="R730" s="152" t="n">
        <v>15679.7405630769</v>
      </c>
      <c r="S730" s="136" t="n">
        <f aca="false">R730-Q730</f>
        <v>14932.2022130769</v>
      </c>
      <c r="T730" s="137" t="n">
        <f aca="false">((S730/1000000)*(0.473-P730))*0.8/(0.08206*296)*1000000/(O730*N730)*12</f>
        <v>1.32954839985423</v>
      </c>
      <c r="U730" s="138" t="n">
        <f aca="false">IF(N730&lt;=48,T730* 48,T730* 72)</f>
        <v>63.8183231930032</v>
      </c>
      <c r="V730" s="139" t="n">
        <v>1114.14749114727</v>
      </c>
      <c r="W730" s="140" t="n">
        <f aca="false">W729</f>
        <v>-15.9672479479958</v>
      </c>
      <c r="X730" s="141" t="n">
        <v>1356.9</v>
      </c>
      <c r="Y730" s="142" t="n">
        <f aca="false">((V730/1000+1)*0.0112372)/((V730/1000+1)*0.0112372+1)</f>
        <v>0.0232057958177581</v>
      </c>
      <c r="Z730" s="142" t="n">
        <f aca="false">((W730/1000+1)*0.0112372)/((W730/1000+1)*0.0112372+1)</f>
        <v>0.0109368357955286</v>
      </c>
      <c r="AA730" s="142" t="n">
        <f aca="false">IF(ISNUMBER(X730),((X730/1000+1)*0.0112372)/((X730/1000+1)*0.0112372+1),"")</f>
        <v>0.0258016023592409</v>
      </c>
      <c r="AB730" s="143" t="n">
        <f aca="false">IF(ISNUMBER(AA730),(Y730-Y726)/(AA730-Y726),"")</f>
        <v>0.825589863161528</v>
      </c>
      <c r="AC730" s="143" t="n">
        <f aca="false">IF(ISNUMBER(AB730),1-AB730,"")</f>
        <v>0.174410136838472</v>
      </c>
      <c r="AD730" s="144" t="n">
        <f aca="false">IF(ISNUMBER(AB730),AB730*T730,"")</f>
        <v>1.09766168150229</v>
      </c>
      <c r="AE730" s="144" t="n">
        <f aca="false">IF(ISNUMBER(AC730),AC730*T730,T730)</f>
        <v>0.231886718351948</v>
      </c>
      <c r="AF730" s="149" t="n">
        <f aca="false">IF(ISNUMBER(AD730),AE730-AE726,"")</f>
        <v>0.168669855755022</v>
      </c>
      <c r="AG730" s="145" t="n">
        <f aca="false">IF(ISNUMBER(AD730),U730*AB730,"")</f>
        <v>52.6877607121097</v>
      </c>
      <c r="AH730" s="146" t="n">
        <f aca="false">IF(ISNUMBER(AC730),AC730*U730,U730)</f>
        <v>11.1305624808935</v>
      </c>
      <c r="AI730" s="145" t="n">
        <f aca="false">AH730-AH726</f>
        <v>8.09615307624103</v>
      </c>
      <c r="AJ730" s="103" t="s">
        <v>663</v>
      </c>
      <c r="AK730" s="136" t="n">
        <f aca="false">SUMIF($AJ$5:$AJ$1444,AJ730,AG$5:AG$1444)</f>
        <v>1487.69032251173</v>
      </c>
      <c r="AL730" s="136" t="n">
        <f aca="false">SUMIF($AJ$5:$AJ$1444,$AJ730,AH$5:AH$1444)</f>
        <v>204.570106613094</v>
      </c>
      <c r="AM730" s="136" t="n">
        <f aca="false">SUMIF($AJ$5:$AJ$1444,$AJ730,AI$5:AI$1444)</f>
        <v>152.523373175803</v>
      </c>
      <c r="AN730" s="147" t="s">
        <v>664</v>
      </c>
      <c r="AO730" s="145" t="n">
        <f aca="false">SUMIF($AN$5:$AN$1444,$AN730,AG$5:AG$1444)</f>
        <v>198.504428011544</v>
      </c>
      <c r="AP730" s="145" t="n">
        <f aca="false">SUMIF($AN$5:$AN$1444,$AN730,AH$5:AH$1444)</f>
        <v>41.4757110725348</v>
      </c>
      <c r="AQ730" s="145" t="n">
        <f aca="false">SUMIF($AN$5:$AN$1444,$AN730,AI$5:AI$1444)</f>
        <v>27.4507583490065</v>
      </c>
    </row>
    <row r="731" customFormat="false" ht="15" hidden="false" customHeight="false" outlineLevel="0" collapsed="false">
      <c r="A731" s="0" t="s">
        <v>652</v>
      </c>
      <c r="B731" s="0" t="s">
        <v>647</v>
      </c>
      <c r="C731" s="90" t="n">
        <v>1</v>
      </c>
      <c r="D731" s="90" t="n">
        <v>1</v>
      </c>
      <c r="E731" s="90" t="s">
        <v>320</v>
      </c>
      <c r="F731" s="90" t="n">
        <v>3</v>
      </c>
      <c r="G731" s="130" t="s">
        <v>659</v>
      </c>
      <c r="H731" s="130" t="s">
        <v>660</v>
      </c>
      <c r="I731" s="148" t="s">
        <v>335</v>
      </c>
      <c r="J731" s="131" t="n">
        <v>41927</v>
      </c>
      <c r="K731" s="132" t="s">
        <v>648</v>
      </c>
      <c r="L731" s="131" t="n">
        <v>41929</v>
      </c>
      <c r="M731" s="108" t="s">
        <v>649</v>
      </c>
      <c r="N731" s="134" t="n">
        <v>46.7833333333333</v>
      </c>
      <c r="O731" s="134" t="n">
        <v>40</v>
      </c>
      <c r="P731" s="135" t="n">
        <v>0.0514166666666667</v>
      </c>
      <c r="Q731" s="152" t="n">
        <v>747.53835</v>
      </c>
      <c r="R731" s="152" t="n">
        <v>21087.4301630769</v>
      </c>
      <c r="S731" s="136" t="n">
        <f aca="false">R731-Q731</f>
        <v>20339.8918130769</v>
      </c>
      <c r="T731" s="137" t="n">
        <f aca="false">((S731/1000000)*(0.473-P731))*0.8/(0.08206*296)*1000000/(O731*N731)*12</f>
        <v>1.81104369117114</v>
      </c>
      <c r="U731" s="138" t="n">
        <f aca="false">IF(N731&lt;=48,T731* 48,T731* 72)</f>
        <v>86.9300971762146</v>
      </c>
      <c r="V731" s="139" t="n">
        <v>920.029971346102</v>
      </c>
      <c r="W731" s="140" t="n">
        <f aca="false">W730</f>
        <v>-15.9672479479958</v>
      </c>
      <c r="X731" s="141" t="n">
        <v>1356.9</v>
      </c>
      <c r="Y731" s="142" t="n">
        <f aca="false">((V731/1000+1)*0.0112372)/((V731/1000+1)*0.0112372+1)</f>
        <v>0.0211200790211006</v>
      </c>
      <c r="Z731" s="142" t="n">
        <f aca="false">((W731/1000+1)*0.0112372)/((W731/1000+1)*0.0112372+1)</f>
        <v>0.0109368357955286</v>
      </c>
      <c r="AA731" s="142" t="n">
        <f aca="false">IF(ISNUMBER(X731),((X731/1000+1)*0.0112372)/((X731/1000+1)*0.0112372+1),"")</f>
        <v>0.0258016023592409</v>
      </c>
      <c r="AB731" s="143" t="n">
        <f aca="false">IF(ISNUMBER(AA731),(Y731-Y727)/(AA731-Y727),"")</f>
        <v>0.686932655156995</v>
      </c>
      <c r="AC731" s="143" t="n">
        <f aca="false">IF(ISNUMBER(AB731),1-AB731,"")</f>
        <v>0.313067344843005</v>
      </c>
      <c r="AD731" s="144" t="n">
        <f aca="false">IF(ISNUMBER(AB731),AB731*T731,"")</f>
        <v>1.24406505138151</v>
      </c>
      <c r="AE731" s="144" t="n">
        <f aca="false">IF(ISNUMBER(AC731),AC731*T731,T731)</f>
        <v>0.566978639789624</v>
      </c>
      <c r="AF731" s="149" t="n">
        <f aca="false">IF(ISNUMBER(AD731),AE731-AE727,"")</f>
        <v>0.296522576702824</v>
      </c>
      <c r="AG731" s="145" t="n">
        <f aca="false">IF(ISNUMBER(AD731),U731*AB731,"")</f>
        <v>59.7151224663127</v>
      </c>
      <c r="AH731" s="146" t="n">
        <f aca="false">IF(ISNUMBER(AC731),AC731*U731,U731)</f>
        <v>27.214974709902</v>
      </c>
      <c r="AI731" s="145" t="n">
        <f aca="false">AH731-AH727</f>
        <v>14.2330836817355</v>
      </c>
      <c r="AJ731" s="103" t="s">
        <v>665</v>
      </c>
      <c r="AK731" s="136" t="n">
        <f aca="false">SUMIF($AJ$5:$AJ$1444,AJ731,AG$5:AG$1444)</f>
        <v>1496.95769571539</v>
      </c>
      <c r="AL731" s="136" t="n">
        <f aca="false">SUMIF($AJ$5:$AJ$1444,$AJ731,AH$5:AH$1444)</f>
        <v>262.684648444141</v>
      </c>
      <c r="AM731" s="136" t="n">
        <f aca="false">SUMIF($AJ$5:$AJ$1444,$AJ731,AI$5:AI$1444)</f>
        <v>140.797443977475</v>
      </c>
      <c r="AN731" s="147" t="s">
        <v>666</v>
      </c>
      <c r="AO731" s="145" t="n">
        <f aca="false">SUMIF($AN$5:$AN$1444,$AN731,AG$5:AG$1444)</f>
        <v>213.204179092219</v>
      </c>
      <c r="AP731" s="145" t="n">
        <f aca="false">SUMIF($AN$5:$AN$1444,$AN731,AH$5:AH$1444)</f>
        <v>54.4367021907483</v>
      </c>
      <c r="AQ731" s="145" t="n">
        <f aca="false">SUMIF($AN$5:$AN$1444,$AN731,AI$5:AI$1444)</f>
        <v>18.4097698895467</v>
      </c>
    </row>
    <row r="732" customFormat="false" ht="15" hidden="false" customHeight="false" outlineLevel="0" collapsed="false">
      <c r="A732" s="0" t="s">
        <v>652</v>
      </c>
      <c r="B732" s="0" t="s">
        <v>647</v>
      </c>
      <c r="C732" s="90" t="n">
        <v>1</v>
      </c>
      <c r="D732" s="90" t="n">
        <v>1</v>
      </c>
      <c r="E732" s="90" t="s">
        <v>320</v>
      </c>
      <c r="F732" s="90" t="n">
        <v>4</v>
      </c>
      <c r="G732" s="130" t="s">
        <v>659</v>
      </c>
      <c r="H732" s="130" t="s">
        <v>660</v>
      </c>
      <c r="I732" s="148" t="s">
        <v>335</v>
      </c>
      <c r="J732" s="131" t="n">
        <v>41927</v>
      </c>
      <c r="K732" s="132" t="s">
        <v>648</v>
      </c>
      <c r="L732" s="131" t="n">
        <v>41929</v>
      </c>
      <c r="M732" s="108" t="s">
        <v>649</v>
      </c>
      <c r="N732" s="134" t="n">
        <v>46.7833333333333</v>
      </c>
      <c r="O732" s="134" t="n">
        <v>40</v>
      </c>
      <c r="P732" s="135" t="n">
        <v>0.0514166666666667</v>
      </c>
      <c r="Q732" s="152" t="n">
        <v>747.53835</v>
      </c>
      <c r="R732" s="152" t="n">
        <v>14571.3095630769</v>
      </c>
      <c r="S732" s="136" t="n">
        <f aca="false">R732-Q732</f>
        <v>13823.7712130769</v>
      </c>
      <c r="T732" s="137" t="n">
        <f aca="false">((S732/1000000)*(0.473-P732))*0.8/(0.08206*296)*1000000/(O732*N732)*12</f>
        <v>1.23085480855608</v>
      </c>
      <c r="U732" s="138" t="n">
        <f aca="false">IF(N732&lt;=48,T732* 48,T732* 72)</f>
        <v>59.0810308106918</v>
      </c>
      <c r="V732" s="139" t="n">
        <v>1128.99259537979</v>
      </c>
      <c r="W732" s="140" t="n">
        <f aca="false">W731</f>
        <v>-15.9672479479958</v>
      </c>
      <c r="X732" s="141" t="n">
        <v>1356.9</v>
      </c>
      <c r="Y732" s="142" t="n">
        <f aca="false">((V732/1000+1)*0.0112372)/((V732/1000+1)*0.0112372+1)</f>
        <v>0.0233649348633008</v>
      </c>
      <c r="Z732" s="142" t="n">
        <f aca="false">((W732/1000+1)*0.0112372)/((W732/1000+1)*0.0112372+1)</f>
        <v>0.0109368357955286</v>
      </c>
      <c r="AA732" s="142" t="n">
        <f aca="false">IF(ISNUMBER(X732),((X732/1000+1)*0.0112372)/((X732/1000+1)*0.0112372+1),"")</f>
        <v>0.0258016023592409</v>
      </c>
      <c r="AB732" s="143" t="n">
        <f aca="false">IF(ISNUMBER(AA732),(Y732-Y728)/(AA732-Y728),"")</f>
        <v>0.836875827292709</v>
      </c>
      <c r="AC732" s="143" t="n">
        <f aca="false">IF(ISNUMBER(AB732),1-AB732,"")</f>
        <v>0.163124172707291</v>
      </c>
      <c r="AD732" s="144" t="n">
        <f aca="false">IF(ISNUMBER(AB732),AB732*T732,"")</f>
        <v>1.03007263618758</v>
      </c>
      <c r="AE732" s="144" t="n">
        <f aca="false">IF(ISNUMBER(AC732),AC732*T732,T732)</f>
        <v>0.200782172368501</v>
      </c>
      <c r="AF732" s="149" t="n">
        <f aca="false">IF(ISNUMBER(AD732),AE732-AE728,"")</f>
        <v>0.108908756593168</v>
      </c>
      <c r="AG732" s="145" t="n">
        <f aca="false">IF(ISNUMBER(AD732),U732*AB732,"")</f>
        <v>49.4434865370037</v>
      </c>
      <c r="AH732" s="146" t="n">
        <f aca="false">IF(ISNUMBER(AC732),AC732*U732,U732)</f>
        <v>9.63754427368806</v>
      </c>
      <c r="AI732" s="145" t="n">
        <f aca="false">AH732-AH728</f>
        <v>5.22762031647204</v>
      </c>
      <c r="AJ732" s="103" t="s">
        <v>667</v>
      </c>
      <c r="AK732" s="136" t="n">
        <f aca="false">SUMIF($AJ$5:$AJ$1444,AJ732,AG$5:AG$1444)</f>
        <v>1319.88356964931</v>
      </c>
      <c r="AL732" s="136" t="n">
        <f aca="false">SUMIF($AJ$5:$AJ$1444,$AJ732,AH$5:AH$1444)</f>
        <v>219.597200505816</v>
      </c>
      <c r="AM732" s="136" t="n">
        <f aca="false">SUMIF($AJ$5:$AJ$1444,$AJ732,AI$5:AI$1444)</f>
        <v>183.848916890981</v>
      </c>
      <c r="AN732" s="147" t="s">
        <v>668</v>
      </c>
      <c r="AO732" s="145" t="n">
        <f aca="false">SUMIF($AN$5:$AN$1444,$AN732,AG$5:AG$1444)</f>
        <v>181.182322106995</v>
      </c>
      <c r="AP732" s="145" t="n">
        <f aca="false">SUMIF($AN$5:$AN$1444,$AN732,AH$5:AH$1444)</f>
        <v>37.5524319728284</v>
      </c>
      <c r="AQ732" s="145" t="n">
        <f aca="false">SUMIF($AN$5:$AN$1444,$AN732,AI$5:AI$1444)</f>
        <v>26.4609525093597</v>
      </c>
    </row>
    <row r="733" customFormat="false" ht="15" hidden="false" customHeight="false" outlineLevel="0" collapsed="false">
      <c r="A733" s="0" t="s">
        <v>652</v>
      </c>
      <c r="B733" s="0" t="s">
        <v>647</v>
      </c>
      <c r="C733" s="90" t="n">
        <v>1</v>
      </c>
      <c r="D733" s="90" t="n">
        <v>1</v>
      </c>
      <c r="E733" s="90" t="s">
        <v>320</v>
      </c>
      <c r="F733" s="90" t="n">
        <v>1</v>
      </c>
      <c r="G733" s="130" t="s">
        <v>669</v>
      </c>
      <c r="H733" s="130" t="s">
        <v>660</v>
      </c>
      <c r="I733" s="130" t="n">
        <v>10</v>
      </c>
      <c r="J733" s="131" t="n">
        <v>41927</v>
      </c>
      <c r="K733" s="132" t="s">
        <v>648</v>
      </c>
      <c r="L733" s="131" t="n">
        <v>41929</v>
      </c>
      <c r="M733" s="108" t="s">
        <v>649</v>
      </c>
      <c r="N733" s="134" t="n">
        <v>46.7833333333333</v>
      </c>
      <c r="O733" s="134" t="n">
        <v>40</v>
      </c>
      <c r="P733" s="135" t="n">
        <v>0.0514166666666667</v>
      </c>
      <c r="Q733" s="152" t="n">
        <v>747.53835</v>
      </c>
      <c r="R733" s="152" t="n">
        <v>22771.2761630769</v>
      </c>
      <c r="S733" s="136" t="n">
        <f aca="false">R733-Q733</f>
        <v>22023.7378130769</v>
      </c>
      <c r="T733" s="137" t="n">
        <f aca="false">((S733/1000000)*(0.473-P733))*0.8/(0.08206*296)*1000000/(O733*N733)*12</f>
        <v>1.9609716604656</v>
      </c>
      <c r="U733" s="138" t="n">
        <f aca="false">IF(N733&lt;=48,T733* 48,T733* 72)</f>
        <v>94.126639702349</v>
      </c>
      <c r="V733" s="139" t="n">
        <v>1236.47245359484</v>
      </c>
      <c r="W733" s="140" t="n">
        <f aca="false">W732</f>
        <v>-15.9672479479958</v>
      </c>
      <c r="X733" s="141" t="n">
        <v>1356.9</v>
      </c>
      <c r="Y733" s="142" t="n">
        <f aca="false">((V733/1000+1)*0.0112372)/((V733/1000+1)*0.0112372+1)</f>
        <v>0.0245155705783542</v>
      </c>
      <c r="Z733" s="142" t="n">
        <f aca="false">((W733/1000+1)*0.0112372)/((W733/1000+1)*0.0112372+1)</f>
        <v>0.0109368357955286</v>
      </c>
      <c r="AA733" s="142" t="n">
        <f aca="false">IF(ISNUMBER(X733),((X733/1000+1)*0.0112372)/((X733/1000+1)*0.0112372+1),"")</f>
        <v>0.0258016023592409</v>
      </c>
      <c r="AB733" s="143" t="n">
        <f aca="false">IF(ISNUMBER(AA733),(Y733-Y725)/(AA733-Y725),"")</f>
        <v>0.913423144169095</v>
      </c>
      <c r="AC733" s="143" t="n">
        <f aca="false">IF(ISNUMBER(AB733),1-AB733,"")</f>
        <v>0.0865768558309046</v>
      </c>
      <c r="AD733" s="144" t="n">
        <f aca="false">IF(ISNUMBER(AB733),AB733*T733,"")</f>
        <v>1.79119689972898</v>
      </c>
      <c r="AE733" s="144" t="n">
        <f aca="false">IF(ISNUMBER(AC733),AC733*T733,T733)</f>
        <v>0.16977476073662</v>
      </c>
      <c r="AF733" s="149" t="n">
        <f aca="false">IF(ISNUMBER(AD733),AE733-AE725,"")</f>
        <v>-0.00537066249918339</v>
      </c>
      <c r="AG733" s="145" t="n">
        <f aca="false">IF(ISNUMBER(AD733),U733*AB733,"")</f>
        <v>85.9774511869912</v>
      </c>
      <c r="AH733" s="146" t="n">
        <f aca="false">IF(ISNUMBER(AC733),AC733*U733,U733)</f>
        <v>8.14918851535777</v>
      </c>
      <c r="AI733" s="145" t="n">
        <f aca="false">AH733-AH725</f>
        <v>-0.257791799960803</v>
      </c>
      <c r="AJ733" s="103" t="s">
        <v>670</v>
      </c>
      <c r="AK733" s="136" t="n">
        <f aca="false">SUMIF($AJ$5:$AJ$1444,AJ733,AG$5:AG$1444)</f>
        <v>1940.77098500908</v>
      </c>
      <c r="AL733" s="136" t="n">
        <f aca="false">SUMIF($AJ$5:$AJ$1444,$AJ733,AH$5:AH$1444)</f>
        <v>96.2867128637742</v>
      </c>
      <c r="AM733" s="136" t="n">
        <f aca="false">SUMIF($AJ$5:$AJ$1444,$AJ733,AI$5:AI$1444)</f>
        <v>33.4609901162192</v>
      </c>
      <c r="AN733" s="147" t="s">
        <v>671</v>
      </c>
      <c r="AO733" s="145" t="n">
        <f aca="false">SUMIF($AN$5:$AN$1444,$AN733,AG$5:AG$1444)</f>
        <v>494.968750115025</v>
      </c>
      <c r="AP733" s="145" t="n">
        <f aca="false">SUMIF($AN$5:$AN$1444,$AN733,AH$5:AH$1444)</f>
        <v>13.2803038648418</v>
      </c>
      <c r="AQ733" s="145" t="n">
        <f aca="false">SUMIF($AN$5:$AN$1444,$AN733,AI$5:AI$1444)</f>
        <v>-2.91712052842671</v>
      </c>
    </row>
    <row r="734" customFormat="false" ht="15" hidden="false" customHeight="false" outlineLevel="0" collapsed="false">
      <c r="A734" s="0" t="s">
        <v>652</v>
      </c>
      <c r="B734" s="0" t="s">
        <v>647</v>
      </c>
      <c r="C734" s="90" t="n">
        <v>1</v>
      </c>
      <c r="D734" s="90" t="n">
        <v>1</v>
      </c>
      <c r="E734" s="90" t="s">
        <v>320</v>
      </c>
      <c r="F734" s="90" t="n">
        <v>2</v>
      </c>
      <c r="G734" s="130" t="s">
        <v>669</v>
      </c>
      <c r="H734" s="130" t="s">
        <v>660</v>
      </c>
      <c r="I734" s="130" t="n">
        <v>10</v>
      </c>
      <c r="J734" s="131" t="n">
        <v>41927</v>
      </c>
      <c r="K734" s="132" t="s">
        <v>648</v>
      </c>
      <c r="L734" s="131" t="n">
        <v>41929</v>
      </c>
      <c r="M734" s="108" t="s">
        <v>649</v>
      </c>
      <c r="N734" s="134" t="n">
        <v>46.7833333333333</v>
      </c>
      <c r="O734" s="134" t="n">
        <v>40</v>
      </c>
      <c r="P734" s="135" t="n">
        <v>0.0514166666666667</v>
      </c>
      <c r="Q734" s="152" t="n">
        <v>747.53835</v>
      </c>
      <c r="R734" s="152" t="n">
        <v>23173.4609630769</v>
      </c>
      <c r="S734" s="136" t="n">
        <f aca="false">R734-Q734</f>
        <v>22425.9226130769</v>
      </c>
      <c r="T734" s="137" t="n">
        <f aca="false">((S734/1000000)*(0.473-P734))*0.8/(0.08206*296)*1000000/(O734*N734)*12</f>
        <v>1.99678179413881</v>
      </c>
      <c r="U734" s="138" t="n">
        <f aca="false">IF(N734&lt;=48,T734* 48,T734* 72)</f>
        <v>95.8455261186631</v>
      </c>
      <c r="V734" s="139" t="n">
        <v>1202.16555350196</v>
      </c>
      <c r="W734" s="140" t="n">
        <f aca="false">W733</f>
        <v>-15.9672479479958</v>
      </c>
      <c r="X734" s="141" t="n">
        <v>1356.9</v>
      </c>
      <c r="Y734" s="142" t="n">
        <f aca="false">((V734/1000+1)*0.0112372)/((V734/1000+1)*0.0112372+1)</f>
        <v>0.0241485895408789</v>
      </c>
      <c r="Z734" s="142" t="n">
        <f aca="false">((W734/1000+1)*0.0112372)/((W734/1000+1)*0.0112372+1)</f>
        <v>0.0109368357955286</v>
      </c>
      <c r="AA734" s="142" t="n">
        <f aca="false">IF(ISNUMBER(X734),((X734/1000+1)*0.0112372)/((X734/1000+1)*0.0112372+1),"")</f>
        <v>0.0258016023592409</v>
      </c>
      <c r="AB734" s="143" t="n">
        <f aca="false">IF(ISNUMBER(AA734),(Y734-Y726)/(AA734-Y726),"")</f>
        <v>0.888935408999484</v>
      </c>
      <c r="AC734" s="143" t="n">
        <f aca="false">IF(ISNUMBER(AB734),1-AB734,"")</f>
        <v>0.111064591000516</v>
      </c>
      <c r="AD734" s="144" t="n">
        <f aca="false">IF(ISNUMBER(AB734),AB734*T734,"")</f>
        <v>1.77501004085551</v>
      </c>
      <c r="AE734" s="144" t="n">
        <f aca="false">IF(ISNUMBER(AC734),AC734*T734,T734)</f>
        <v>0.221771753283304</v>
      </c>
      <c r="AF734" s="149" t="n">
        <f aca="false">IF(ISNUMBER(AD734),AE734-AE726,"")</f>
        <v>0.158554890686378</v>
      </c>
      <c r="AG734" s="145" t="n">
        <f aca="false">IF(ISNUMBER(AD734),U734*AB734,"")</f>
        <v>85.2004819610645</v>
      </c>
      <c r="AH734" s="146" t="n">
        <f aca="false">IF(ISNUMBER(AC734),AC734*U734,U734)</f>
        <v>10.6450441575986</v>
      </c>
      <c r="AI734" s="145" t="n">
        <f aca="false">AH734-AH726</f>
        <v>7.61063475294613</v>
      </c>
      <c r="AJ734" s="103" t="s">
        <v>672</v>
      </c>
      <c r="AK734" s="136" t="n">
        <f aca="false">SUMIF($AJ$5:$AJ$1444,AJ734,AG$5:AG$1444)</f>
        <v>2060.89440590333</v>
      </c>
      <c r="AL734" s="136" t="n">
        <f aca="false">SUMIF($AJ$5:$AJ$1444,$AJ734,AH$5:AH$1444)</f>
        <v>96.2918547189066</v>
      </c>
      <c r="AM734" s="136" t="n">
        <f aca="false">SUMIF($AJ$5:$AJ$1444,$AJ734,AI$5:AI$1444)</f>
        <v>44.2451212816162</v>
      </c>
      <c r="AN734" s="147" t="s">
        <v>673</v>
      </c>
      <c r="AO734" s="145" t="n">
        <f aca="false">SUMIF($AN$5:$AN$1444,$AN734,AG$5:AG$1444)</f>
        <v>447.148354495979</v>
      </c>
      <c r="AP734" s="145" t="n">
        <f aca="false">SUMIF($AN$5:$AN$1444,$AN734,AH$5:AH$1444)</f>
        <v>13.7295997167823</v>
      </c>
      <c r="AQ734" s="145" t="n">
        <f aca="false">SUMIF($AN$5:$AN$1444,$AN734,AI$5:AI$1444)</f>
        <v>-0.29535300674601</v>
      </c>
    </row>
    <row r="735" customFormat="false" ht="15" hidden="false" customHeight="false" outlineLevel="0" collapsed="false">
      <c r="A735" s="0" t="s">
        <v>652</v>
      </c>
      <c r="B735" s="0" t="s">
        <v>647</v>
      </c>
      <c r="C735" s="90" t="n">
        <v>1</v>
      </c>
      <c r="D735" s="90" t="n">
        <v>1</v>
      </c>
      <c r="E735" s="90" t="s">
        <v>320</v>
      </c>
      <c r="F735" s="90" t="n">
        <v>3</v>
      </c>
      <c r="G735" s="130" t="s">
        <v>669</v>
      </c>
      <c r="H735" s="130" t="s">
        <v>660</v>
      </c>
      <c r="I735" s="130" t="n">
        <v>10</v>
      </c>
      <c r="J735" s="131" t="n">
        <v>41927</v>
      </c>
      <c r="K735" s="132" t="s">
        <v>648</v>
      </c>
      <c r="L735" s="131" t="n">
        <v>41929</v>
      </c>
      <c r="M735" s="108" t="s">
        <v>649</v>
      </c>
      <c r="N735" s="134" t="n">
        <v>46.7833333333333</v>
      </c>
      <c r="O735" s="134" t="n">
        <v>40</v>
      </c>
      <c r="P735" s="135" t="n">
        <v>0.0514166666666667</v>
      </c>
      <c r="Q735" s="152" t="n">
        <v>747.53835</v>
      </c>
      <c r="R735" s="152" t="n">
        <v>31308.0119630769</v>
      </c>
      <c r="S735" s="136" t="n">
        <f aca="false">R735-Q735</f>
        <v>30560.4736130769</v>
      </c>
      <c r="T735" s="137" t="n">
        <f aca="false">((S735/1000000)*(0.473-P735))*0.8/(0.08206*296)*1000000/(O735*N735)*12</f>
        <v>2.72107410623402</v>
      </c>
      <c r="U735" s="138" t="n">
        <f aca="false">IF(N735&lt;=48,T735* 48,T735* 72)</f>
        <v>130.611557099233</v>
      </c>
      <c r="V735" s="139" t="n">
        <v>1274.69115616438</v>
      </c>
      <c r="W735" s="140" t="n">
        <f aca="false">W734</f>
        <v>-15.9672479479958</v>
      </c>
      <c r="X735" s="141" t="n">
        <v>1356.9</v>
      </c>
      <c r="Y735" s="142" t="n">
        <f aca="false">((V735/1000+1)*0.0112372)/((V735/1000+1)*0.0112372+1)</f>
        <v>0.0249240712991784</v>
      </c>
      <c r="Z735" s="142" t="n">
        <f aca="false">((W735/1000+1)*0.0112372)/((W735/1000+1)*0.0112372+1)</f>
        <v>0.0109368357955286</v>
      </c>
      <c r="AA735" s="142" t="n">
        <f aca="false">IF(ISNUMBER(X735),((X735/1000+1)*0.0112372)/((X735/1000+1)*0.0112372+1),"")</f>
        <v>0.0258016023592409</v>
      </c>
      <c r="AB735" s="143" t="n">
        <f aca="false">IF(ISNUMBER(AA735),(Y735-Y727)/(AA735-Y727),"")</f>
        <v>0.941316896414285</v>
      </c>
      <c r="AC735" s="143" t="n">
        <f aca="false">IF(ISNUMBER(AB735),1-AB735,"")</f>
        <v>0.0586831035857152</v>
      </c>
      <c r="AD735" s="144" t="n">
        <f aca="false">IF(ISNUMBER(AB735),AB735*T735,"")</f>
        <v>2.56139303259348</v>
      </c>
      <c r="AE735" s="144" t="n">
        <f aca="false">IF(ISNUMBER(AC735),AC735*T735,T735)</f>
        <v>0.159681073640538</v>
      </c>
      <c r="AF735" s="149" t="n">
        <f aca="false">IF(ISNUMBER(AD735),AE735-AE727,"")</f>
        <v>-0.110774989446262</v>
      </c>
      <c r="AG735" s="145" t="n">
        <f aca="false">IF(ISNUMBER(AD735),U735*AB735,"")</f>
        <v>122.946865564487</v>
      </c>
      <c r="AH735" s="146" t="n">
        <f aca="false">IF(ISNUMBER(AC735),AC735*U735,U735)</f>
        <v>7.66469153474585</v>
      </c>
      <c r="AI735" s="145" t="n">
        <f aca="false">AH735-AH727</f>
        <v>-5.31719949342056</v>
      </c>
      <c r="AJ735" s="103" t="s">
        <v>674</v>
      </c>
      <c r="AK735" s="136" t="n">
        <f aca="false">SUMIF($AJ$5:$AJ$1444,AJ735,AG$5:AG$1444)</f>
        <v>1927.31129173101</v>
      </c>
      <c r="AL735" s="136" t="n">
        <f aca="false">SUMIF($AJ$5:$AJ$1444,$AJ735,AH$5:AH$1444)</f>
        <v>102.858635469195</v>
      </c>
      <c r="AM735" s="136" t="n">
        <f aca="false">SUMIF($AJ$5:$AJ$1444,$AJ735,AI$5:AI$1444)</f>
        <v>-19.0285689974701</v>
      </c>
      <c r="AN735" s="147" t="s">
        <v>675</v>
      </c>
      <c r="AO735" s="145" t="n">
        <f aca="false">SUMIF($AN$5:$AN$1444,$AN735,AG$5:AG$1444)</f>
        <v>413.20781590652</v>
      </c>
      <c r="AP735" s="145" t="n">
        <f aca="false">SUMIF($AN$5:$AN$1444,$AN735,AH$5:AH$1444)</f>
        <v>20.5221072415388</v>
      </c>
      <c r="AQ735" s="145" t="n">
        <f aca="false">SUMIF($AN$5:$AN$1444,$AN735,AI$5:AI$1444)</f>
        <v>-15.5048250596628</v>
      </c>
    </row>
    <row r="736" customFormat="false" ht="15" hidden="false" customHeight="false" outlineLevel="0" collapsed="false">
      <c r="A736" s="0" t="s">
        <v>652</v>
      </c>
      <c r="B736" s="0" t="s">
        <v>647</v>
      </c>
      <c r="C736" s="90" t="n">
        <v>1</v>
      </c>
      <c r="D736" s="90" t="n">
        <v>1</v>
      </c>
      <c r="E736" s="90" t="s">
        <v>320</v>
      </c>
      <c r="F736" s="90" t="n">
        <v>4</v>
      </c>
      <c r="G736" s="130" t="s">
        <v>669</v>
      </c>
      <c r="H736" s="130" t="s">
        <v>660</v>
      </c>
      <c r="I736" s="130" t="n">
        <v>10</v>
      </c>
      <c r="J736" s="131" t="n">
        <v>41927</v>
      </c>
      <c r="K736" s="132" t="s">
        <v>648</v>
      </c>
      <c r="L736" s="131" t="n">
        <v>41929</v>
      </c>
      <c r="M736" s="108" t="s">
        <v>649</v>
      </c>
      <c r="N736" s="134" t="n">
        <v>46.7833333333333</v>
      </c>
      <c r="O736" s="134" t="n">
        <v>40</v>
      </c>
      <c r="P736" s="135" t="n">
        <v>0.0514166666666667</v>
      </c>
      <c r="Q736" s="152" t="n">
        <v>747.53835</v>
      </c>
      <c r="R736" s="152" t="n">
        <v>21952.3697630769</v>
      </c>
      <c r="S736" s="136" t="n">
        <f aca="false">R736-Q736</f>
        <v>21204.8314130769</v>
      </c>
      <c r="T736" s="137" t="n">
        <f aca="false">((S736/1000000)*(0.473-P736))*0.8/(0.08206*296)*1000000/(O736*N736)*12</f>
        <v>1.88805705093822</v>
      </c>
      <c r="U736" s="138" t="n">
        <f aca="false">IF(N736&lt;=48,T736* 48,T736* 72)</f>
        <v>90.6267384450347</v>
      </c>
      <c r="V736" s="139" t="n">
        <v>1304.57315777275</v>
      </c>
      <c r="W736" s="140" t="n">
        <f aca="false">W735</f>
        <v>-15.9672479479958</v>
      </c>
      <c r="X736" s="141" t="n">
        <v>1356.9</v>
      </c>
      <c r="Y736" s="142" t="n">
        <f aca="false">((V736/1000+1)*0.0112372)/((V736/1000+1)*0.0112372+1)</f>
        <v>0.025243226916149</v>
      </c>
      <c r="Z736" s="142" t="n">
        <f aca="false">((W736/1000+1)*0.0112372)/((W736/1000+1)*0.0112372+1)</f>
        <v>0.0109368357955286</v>
      </c>
      <c r="AA736" s="142" t="n">
        <f aca="false">IF(ISNUMBER(X736),((X736/1000+1)*0.0112372)/((X736/1000+1)*0.0112372+1),"")</f>
        <v>0.0258016023592409</v>
      </c>
      <c r="AB736" s="143" t="n">
        <f aca="false">IF(ISNUMBER(AA736),(Y736-Y728)/(AA736-Y728),"")</f>
        <v>0.962619219747385</v>
      </c>
      <c r="AC736" s="143" t="n">
        <f aca="false">IF(ISNUMBER(AB736),1-AB736,"")</f>
        <v>0.0373807802526153</v>
      </c>
      <c r="AD736" s="144" t="n">
        <f aca="false">IF(ISNUMBER(AB736),AB736*T736,"")</f>
        <v>1.8174800052127</v>
      </c>
      <c r="AE736" s="144" t="n">
        <f aca="false">IF(ISNUMBER(AC736),AC736*T736,T736)</f>
        <v>0.0705770457255226</v>
      </c>
      <c r="AF736" s="149" t="n">
        <f aca="false">IF(ISNUMBER(AD736),AE736-AE728,"")</f>
        <v>-0.021296370049811</v>
      </c>
      <c r="AG736" s="145" t="n">
        <f aca="false">IF(ISNUMBER(AD736),U736*AB736,"")</f>
        <v>87.2390402502096</v>
      </c>
      <c r="AH736" s="146" t="n">
        <f aca="false">IF(ISNUMBER(AC736),AC736*U736,U736)</f>
        <v>3.38769819482508</v>
      </c>
      <c r="AI736" s="145" t="n">
        <f aca="false">AH736-AH728</f>
        <v>-1.02222576239093</v>
      </c>
      <c r="AJ736" s="103" t="s">
        <v>676</v>
      </c>
      <c r="AK736" s="136" t="n">
        <f aca="false">SUMIF($AJ$5:$AJ$1444,AJ736,AG$5:AG$1444)</f>
        <v>1844.6137778649</v>
      </c>
      <c r="AL736" s="136" t="n">
        <f aca="false">SUMIF($AJ$5:$AJ$1444,$AJ736,AH$5:AH$1444)</f>
        <v>54.7527743967564</v>
      </c>
      <c r="AM736" s="136" t="n">
        <f aca="false">SUMIF($AJ$5:$AJ$1444,$AJ736,AI$5:AI$1444)</f>
        <v>19.0044907819216</v>
      </c>
      <c r="AN736" s="147" t="s">
        <v>677</v>
      </c>
      <c r="AO736" s="145" t="n">
        <f aca="false">SUMIF($AN$5:$AN$1444,$AN736,AG$5:AG$1444)</f>
        <v>399.359977169818</v>
      </c>
      <c r="AP736" s="145" t="n">
        <f aca="false">SUMIF($AN$5:$AN$1444,$AN736,AH$5:AH$1444)</f>
        <v>1.70020072273273</v>
      </c>
      <c r="AQ736" s="145" t="n">
        <f aca="false">SUMIF($AN$5:$AN$1444,$AN736,AI$5:AI$1444)</f>
        <v>-9.39127874073591</v>
      </c>
    </row>
    <row r="737" customFormat="false" ht="15" hidden="false" customHeight="false" outlineLevel="0" collapsed="false">
      <c r="A737" s="0" t="s">
        <v>652</v>
      </c>
      <c r="B737" s="0" t="s">
        <v>647</v>
      </c>
      <c r="C737" s="90" t="n">
        <v>1</v>
      </c>
      <c r="D737" s="90" t="n">
        <v>1</v>
      </c>
      <c r="E737" s="92" t="s">
        <v>353</v>
      </c>
      <c r="F737" s="90" t="n">
        <v>1</v>
      </c>
      <c r="G737" s="130" t="s">
        <v>321</v>
      </c>
      <c r="H737" s="130" t="s">
        <v>322</v>
      </c>
      <c r="I737" s="130" t="s">
        <v>322</v>
      </c>
      <c r="J737" s="131" t="n">
        <v>41927</v>
      </c>
      <c r="K737" s="132" t="s">
        <v>648</v>
      </c>
      <c r="L737" s="131" t="n">
        <v>41929</v>
      </c>
      <c r="M737" s="108" t="s">
        <v>649</v>
      </c>
      <c r="N737" s="134" t="n">
        <v>46.7833333333333</v>
      </c>
      <c r="O737" s="134" t="n">
        <v>40</v>
      </c>
      <c r="P737" s="135" t="n">
        <v>0.0756666666666667</v>
      </c>
      <c r="Q737" s="152" t="n">
        <v>747.53835</v>
      </c>
      <c r="R737" s="152" t="n">
        <v>5305.06868307692</v>
      </c>
      <c r="S737" s="136" t="n">
        <f aca="false">R737-Q737</f>
        <v>4557.53033307692</v>
      </c>
      <c r="T737" s="137" t="n">
        <f aca="false">((S737/1000000)*(0.473-P737))*0.8/(0.08206*296)*1000000/(O737*N737)*12</f>
        <v>0.382455952201171</v>
      </c>
      <c r="U737" s="138" t="n">
        <f aca="false">IF(N737&lt;=48,T737* 48,T737* 72)</f>
        <v>18.3578857056562</v>
      </c>
      <c r="V737" s="139" t="n">
        <v>-24.3361503504241</v>
      </c>
      <c r="W737" s="150" t="n">
        <v>-21.1954571106192</v>
      </c>
      <c r="X737" s="141" t="s">
        <v>106</v>
      </c>
      <c r="Y737" s="142" t="n">
        <f aca="false">((V737/1000+1)*0.0112372)/((V737/1000+1)*0.0112372+1)</f>
        <v>0.0108448300250384</v>
      </c>
      <c r="Z737" s="142" t="n">
        <f aca="false">((W737/1000+1)*0.0112372)/((W737/1000+1)*0.0112372+1)</f>
        <v>0.0108793600839932</v>
      </c>
      <c r="AA737" s="142" t="str">
        <f aca="false">IF(ISNUMBER(X737),((X737/1000+1)*0.0112372)/((X737/1000+1)*0.0112372+1),"")</f>
        <v/>
      </c>
      <c r="AB737" s="143" t="str">
        <f aca="false">IF(ISNUMBER(AA737),(Y737-Z737)/(AA737-Z737),"")</f>
        <v/>
      </c>
      <c r="AC737" s="143" t="str">
        <f aca="false">IF(ISNUMBER(AB737),1-AB737,"")</f>
        <v/>
      </c>
      <c r="AD737" s="144" t="str">
        <f aca="false">IF(ISNUMBER(AB737),AB737*T737,"")</f>
        <v/>
      </c>
      <c r="AE737" s="144" t="n">
        <f aca="false">IF(ISNUMBER(AC737),AC737*T737,T737)</f>
        <v>0.382455952201171</v>
      </c>
      <c r="AF737" s="102"/>
      <c r="AG737" s="145" t="str">
        <f aca="false">IF(ISNUMBER(AD737),U737*AB737,"")</f>
        <v/>
      </c>
      <c r="AH737" s="146" t="n">
        <f aca="false">IF(ISNUMBER(AC737),AC737*U737,U737)</f>
        <v>18.3578857056562</v>
      </c>
      <c r="AI737" s="102"/>
      <c r="AJ737" s="103" t="s">
        <v>678</v>
      </c>
      <c r="AK737" s="136" t="n">
        <f aca="false">SUMIF($AJ$5:$AJ$1444,AJ737,AG$5:AG$1444)</f>
        <v>0</v>
      </c>
      <c r="AL737" s="136" t="n">
        <f aca="false">SUMIF($AJ$5:$AJ$1444,$AJ737,AH$5:AH$1444)</f>
        <v>152.089336586643</v>
      </c>
      <c r="AM737" s="136" t="n">
        <f aca="false">SUMIF($AJ$5:$AJ$1444,$AJ737,AI$5:AI$1444)</f>
        <v>0</v>
      </c>
      <c r="AN737" s="147" t="s">
        <v>679</v>
      </c>
      <c r="AO737" s="145" t="n">
        <f aca="false">SUMIF($AN$5:$AN$1444,$AN737,AG$5:AG$1444)</f>
        <v>0</v>
      </c>
      <c r="AP737" s="145" t="n">
        <f aca="false">SUMIF($AN$5:$AN$1444,$AN737,AH$5:AH$1444)</f>
        <v>55.831148102596</v>
      </c>
      <c r="AQ737" s="145" t="n">
        <f aca="false">SUMIF($AN$5:$AN$1444,$AN737,AI$5:AI$1444)</f>
        <v>0</v>
      </c>
    </row>
    <row r="738" customFormat="false" ht="15" hidden="false" customHeight="false" outlineLevel="0" collapsed="false">
      <c r="A738" s="0" t="s">
        <v>652</v>
      </c>
      <c r="B738" s="0" t="s">
        <v>647</v>
      </c>
      <c r="C738" s="90" t="n">
        <v>1</v>
      </c>
      <c r="D738" s="90" t="n">
        <v>1</v>
      </c>
      <c r="E738" s="90" t="s">
        <v>353</v>
      </c>
      <c r="F738" s="90" t="n">
        <v>2</v>
      </c>
      <c r="G738" s="130" t="s">
        <v>321</v>
      </c>
      <c r="H738" s="130" t="s">
        <v>322</v>
      </c>
      <c r="I738" s="130" t="s">
        <v>322</v>
      </c>
      <c r="J738" s="131" t="n">
        <v>41927</v>
      </c>
      <c r="K738" s="132" t="s">
        <v>648</v>
      </c>
      <c r="L738" s="131" t="n">
        <v>41929</v>
      </c>
      <c r="M738" s="108" t="s">
        <v>649</v>
      </c>
      <c r="N738" s="134" t="n">
        <v>46.7833333333333</v>
      </c>
      <c r="O738" s="134" t="n">
        <v>40</v>
      </c>
      <c r="P738" s="135" t="n">
        <v>0.0756666666666667</v>
      </c>
      <c r="Q738" s="152" t="n">
        <v>747.53835</v>
      </c>
      <c r="R738" s="152" t="n">
        <v>6460.13858307692</v>
      </c>
      <c r="S738" s="136" t="n">
        <f aca="false">R738-Q738</f>
        <v>5712.60023307692</v>
      </c>
      <c r="T738" s="137" t="n">
        <f aca="false">((S738/1000000)*(0.473-P738))*0.8/(0.08206*296)*1000000/(O738*N738)*12</f>
        <v>0.479386378589614</v>
      </c>
      <c r="U738" s="138" t="n">
        <f aca="false">IF(N738&lt;=48,T738* 48,T738* 72)</f>
        <v>23.0105461723015</v>
      </c>
      <c r="V738" s="139" t="n">
        <v>-26.6000466043677</v>
      </c>
      <c r="W738" s="140" t="n">
        <f aca="false">W737</f>
        <v>-21.1954571106192</v>
      </c>
      <c r="X738" s="141" t="s">
        <v>106</v>
      </c>
      <c r="Y738" s="142" t="n">
        <f aca="false">((V738/1000+1)*0.0112372)/((V738/1000+1)*0.0112372+1)</f>
        <v>0.0108199383334964</v>
      </c>
      <c r="Z738" s="142" t="n">
        <f aca="false">((W738/1000+1)*0.0112372)/((W738/1000+1)*0.0112372+1)</f>
        <v>0.0108793600839932</v>
      </c>
      <c r="AA738" s="142" t="str">
        <f aca="false">IF(ISNUMBER(X738),((X738/1000+1)*0.0112372)/((X738/1000+1)*0.0112372+1),"")</f>
        <v/>
      </c>
      <c r="AB738" s="143" t="str">
        <f aca="false">IF(ISNUMBER(AA738),(Y738-Z738)/(AA738-Z738),"")</f>
        <v/>
      </c>
      <c r="AC738" s="143" t="str">
        <f aca="false">IF(ISNUMBER(AB738),1-AB738,"")</f>
        <v/>
      </c>
      <c r="AD738" s="144" t="str">
        <f aca="false">IF(ISNUMBER(AB738),AB738*T738,"")</f>
        <v/>
      </c>
      <c r="AE738" s="144" t="n">
        <f aca="false">IF(ISNUMBER(AC738),AC738*T738,T738)</f>
        <v>0.479386378589614</v>
      </c>
      <c r="AF738" s="102"/>
      <c r="AG738" s="145" t="str">
        <f aca="false">IF(ISNUMBER(AD738),U738*AB738,"")</f>
        <v/>
      </c>
      <c r="AH738" s="146" t="n">
        <f aca="false">IF(ISNUMBER(AC738),AC738*U738,U738)</f>
        <v>23.0105461723015</v>
      </c>
      <c r="AI738" s="102"/>
      <c r="AJ738" s="103" t="s">
        <v>680</v>
      </c>
      <c r="AK738" s="136" t="n">
        <f aca="false">SUMIF($AJ$5:$AJ$1444,AJ738,AG$5:AG$1444)</f>
        <v>0</v>
      </c>
      <c r="AL738" s="136" t="n">
        <f aca="false">SUMIF($AJ$5:$AJ$1444,$AJ738,AH$5:AH$1444)</f>
        <v>202.326003200646</v>
      </c>
      <c r="AM738" s="136" t="n">
        <f aca="false">SUMIF($AJ$5:$AJ$1444,$AJ738,AI$5:AI$1444)</f>
        <v>0</v>
      </c>
      <c r="AN738" s="147" t="s">
        <v>681</v>
      </c>
      <c r="AO738" s="145" t="n">
        <f aca="false">SUMIF($AN$5:$AN$1444,$AN738,AG$5:AG$1444)</f>
        <v>0</v>
      </c>
      <c r="AP738" s="145" t="n">
        <f aca="false">SUMIF($AN$5:$AN$1444,$AN738,AH$5:AH$1444)</f>
        <v>70.311267324775</v>
      </c>
      <c r="AQ738" s="145" t="n">
        <f aca="false">SUMIF($AN$5:$AN$1444,$AN738,AI$5:AI$1444)</f>
        <v>0</v>
      </c>
    </row>
    <row r="739" customFormat="false" ht="15" hidden="false" customHeight="false" outlineLevel="0" collapsed="false">
      <c r="A739" s="0" t="s">
        <v>652</v>
      </c>
      <c r="B739" s="0" t="s">
        <v>647</v>
      </c>
      <c r="C739" s="90" t="n">
        <v>1</v>
      </c>
      <c r="D739" s="90" t="n">
        <v>1</v>
      </c>
      <c r="E739" s="90" t="s">
        <v>353</v>
      </c>
      <c r="F739" s="90" t="n">
        <v>3</v>
      </c>
      <c r="G739" s="130" t="s">
        <v>321</v>
      </c>
      <c r="H739" s="130" t="s">
        <v>322</v>
      </c>
      <c r="I739" s="130" t="s">
        <v>322</v>
      </c>
      <c r="J739" s="131" t="n">
        <v>41927</v>
      </c>
      <c r="K739" s="132" t="s">
        <v>648</v>
      </c>
      <c r="L739" s="131" t="n">
        <v>41929</v>
      </c>
      <c r="M739" s="108" t="s">
        <v>649</v>
      </c>
      <c r="N739" s="134" t="n">
        <v>46.7833333333333</v>
      </c>
      <c r="O739" s="134" t="n">
        <v>40</v>
      </c>
      <c r="P739" s="135" t="n">
        <v>0.0756666666666667</v>
      </c>
      <c r="Q739" s="152" t="n">
        <v>747.53835</v>
      </c>
      <c r="R739" s="152" t="n">
        <v>7963.12256307692</v>
      </c>
      <c r="S739" s="136" t="n">
        <f aca="false">R739-Q739</f>
        <v>7215.58421307692</v>
      </c>
      <c r="T739" s="137" t="n">
        <f aca="false">((S739/1000000)*(0.473-P739))*0.8/(0.08206*296)*1000000/(O739*N739)*12</f>
        <v>0.605512839019758</v>
      </c>
      <c r="U739" s="138" t="n">
        <f aca="false">IF(N739&lt;=48,T739* 48,T739* 72)</f>
        <v>29.0646162729484</v>
      </c>
      <c r="V739" s="139" t="n">
        <v>-30.5657571337676</v>
      </c>
      <c r="W739" s="140" t="n">
        <f aca="false">W738</f>
        <v>-21.1954571106192</v>
      </c>
      <c r="X739" s="141" t="s">
        <v>106</v>
      </c>
      <c r="Y739" s="142" t="n">
        <f aca="false">((V739/1000+1)*0.0112372)/((V739/1000+1)*0.0112372+1)</f>
        <v>0.0107763320600816</v>
      </c>
      <c r="Z739" s="142" t="n">
        <f aca="false">((W739/1000+1)*0.0112372)/((W739/1000+1)*0.0112372+1)</f>
        <v>0.0108793600839932</v>
      </c>
      <c r="AA739" s="142" t="str">
        <f aca="false">IF(ISNUMBER(X739),((X739/1000+1)*0.0112372)/((X739/1000+1)*0.0112372+1),"")</f>
        <v/>
      </c>
      <c r="AB739" s="143" t="str">
        <f aca="false">IF(ISNUMBER(AA739),(Y739-Z739)/(AA739-Z739),"")</f>
        <v/>
      </c>
      <c r="AC739" s="143" t="str">
        <f aca="false">IF(ISNUMBER(AB739),1-AB739,"")</f>
        <v/>
      </c>
      <c r="AD739" s="144" t="str">
        <f aca="false">IF(ISNUMBER(AB739),AB739*T739,"")</f>
        <v/>
      </c>
      <c r="AE739" s="144" t="n">
        <f aca="false">IF(ISNUMBER(AC739),AC739*T739,T739)</f>
        <v>0.605512839019758</v>
      </c>
      <c r="AF739" s="102"/>
      <c r="AG739" s="145" t="str">
        <f aca="false">IF(ISNUMBER(AD739),U739*AB739,"")</f>
        <v/>
      </c>
      <c r="AH739" s="146" t="n">
        <f aca="false">IF(ISNUMBER(AC739),AC739*U739,U739)</f>
        <v>29.0646162729484</v>
      </c>
      <c r="AI739" s="102"/>
      <c r="AJ739" s="103" t="s">
        <v>682</v>
      </c>
      <c r="AK739" s="136" t="n">
        <f aca="false">SUMIF($AJ$5:$AJ$1444,AJ739,AG$5:AG$1444)</f>
        <v>0</v>
      </c>
      <c r="AL739" s="136" t="n">
        <f aca="false">SUMIF($AJ$5:$AJ$1444,$AJ739,AH$5:AH$1444)</f>
        <v>256.083734514749</v>
      </c>
      <c r="AM739" s="136" t="n">
        <f aca="false">SUMIF($AJ$5:$AJ$1444,$AJ739,AI$5:AI$1444)</f>
        <v>0</v>
      </c>
      <c r="AN739" s="147" t="s">
        <v>683</v>
      </c>
      <c r="AO739" s="145" t="n">
        <f aca="false">SUMIF($AN$5:$AN$1444,$AN739,AG$5:AG$1444)</f>
        <v>0</v>
      </c>
      <c r="AP739" s="145" t="n">
        <f aca="false">SUMIF($AN$5:$AN$1444,$AN739,AH$5:AH$1444)</f>
        <v>86.0242397778955</v>
      </c>
      <c r="AQ739" s="145" t="n">
        <f aca="false">SUMIF($AN$5:$AN$1444,$AN739,AI$5:AI$1444)</f>
        <v>0</v>
      </c>
    </row>
    <row r="740" customFormat="false" ht="15" hidden="false" customHeight="false" outlineLevel="0" collapsed="false">
      <c r="A740" s="0" t="s">
        <v>652</v>
      </c>
      <c r="B740" s="0" t="s">
        <v>647</v>
      </c>
      <c r="C740" s="90" t="n">
        <v>1</v>
      </c>
      <c r="D740" s="90" t="n">
        <v>1</v>
      </c>
      <c r="E740" s="90" t="s">
        <v>353</v>
      </c>
      <c r="F740" s="90" t="n">
        <v>4</v>
      </c>
      <c r="G740" s="130" t="s">
        <v>321</v>
      </c>
      <c r="H740" s="130" t="s">
        <v>322</v>
      </c>
      <c r="I740" s="130" t="s">
        <v>322</v>
      </c>
      <c r="J740" s="131" t="n">
        <v>41927</v>
      </c>
      <c r="K740" s="132" t="s">
        <v>648</v>
      </c>
      <c r="L740" s="131" t="n">
        <v>41929</v>
      </c>
      <c r="M740" s="108" t="s">
        <v>649</v>
      </c>
      <c r="N740" s="134" t="n">
        <v>46.7833333333333</v>
      </c>
      <c r="O740" s="134" t="n">
        <v>40</v>
      </c>
      <c r="P740" s="135" t="n">
        <v>0.0756666666666667</v>
      </c>
      <c r="Q740" s="152" t="n">
        <v>747.53835</v>
      </c>
      <c r="R740" s="152" t="n">
        <v>7511.87606307692</v>
      </c>
      <c r="S740" s="136" t="n">
        <f aca="false">R740-Q740</f>
        <v>6764.33771307692</v>
      </c>
      <c r="T740" s="137" t="n">
        <f aca="false">((S740/1000000)*(0.473-P740))*0.8/(0.08206*296)*1000000/(O740*N740)*12</f>
        <v>0.567645420215673</v>
      </c>
      <c r="U740" s="138" t="n">
        <f aca="false">IF(N740&lt;=48,T740* 48,T740* 72)</f>
        <v>27.2469801703523</v>
      </c>
      <c r="V740" s="139" t="n">
        <v>-26.41760780304</v>
      </c>
      <c r="W740" s="140" t="n">
        <f aca="false">W739</f>
        <v>-21.1954571106192</v>
      </c>
      <c r="X740" s="141" t="s">
        <v>106</v>
      </c>
      <c r="Y740" s="142" t="n">
        <f aca="false">((V740/1000+1)*0.0112372)/((V740/1000+1)*0.0112372+1)</f>
        <v>0.010821944306795</v>
      </c>
      <c r="Z740" s="142" t="n">
        <f aca="false">((W740/1000+1)*0.0112372)/((W740/1000+1)*0.0112372+1)</f>
        <v>0.0108793600839932</v>
      </c>
      <c r="AA740" s="142" t="str">
        <f aca="false">IF(ISNUMBER(X740),((X740/1000+1)*0.0112372)/((X740/1000+1)*0.0112372+1),"")</f>
        <v/>
      </c>
      <c r="AB740" s="143" t="str">
        <f aca="false">IF(ISNUMBER(AA740),(Y740-Z740)/(AA740-Z740),"")</f>
        <v/>
      </c>
      <c r="AC740" s="143" t="str">
        <f aca="false">IF(ISNUMBER(AB740),1-AB740,"")</f>
        <v/>
      </c>
      <c r="AD740" s="144" t="str">
        <f aca="false">IF(ISNUMBER(AB740),AB740*T740,"")</f>
        <v/>
      </c>
      <c r="AE740" s="144" t="n">
        <f aca="false">IF(ISNUMBER(AC740),AC740*T740,T740)</f>
        <v>0.567645420215673</v>
      </c>
      <c r="AF740" s="102"/>
      <c r="AG740" s="145" t="str">
        <f aca="false">IF(ISNUMBER(AD740),U740*AB740,"")</f>
        <v/>
      </c>
      <c r="AH740" s="146" t="n">
        <f aca="false">IF(ISNUMBER(AC740),AC740*U740,U740)</f>
        <v>27.2469801703523</v>
      </c>
      <c r="AI740" s="102"/>
      <c r="AJ740" s="103" t="s">
        <v>684</v>
      </c>
      <c r="AK740" s="136" t="n">
        <f aca="false">SUMIF($AJ$5:$AJ$1444,AJ740,AG$5:AG$1444)</f>
        <v>0</v>
      </c>
      <c r="AL740" s="136" t="n">
        <f aca="false">SUMIF($AJ$5:$AJ$1444,$AJ740,AH$5:AH$1444)</f>
        <v>232.204966295934</v>
      </c>
      <c r="AM740" s="136" t="n">
        <f aca="false">SUMIF($AJ$5:$AJ$1444,$AJ740,AI$5:AI$1444)</f>
        <v>0</v>
      </c>
      <c r="AN740" s="147" t="s">
        <v>685</v>
      </c>
      <c r="AO740" s="145" t="n">
        <f aca="false">SUMIF($AN$5:$AN$1444,$AN740,AG$5:AG$1444)</f>
        <v>0</v>
      </c>
      <c r="AP740" s="145" t="n">
        <f aca="false">SUMIF($AN$5:$AN$1444,$AN740,AH$5:AH$1444)</f>
        <v>89.8182846678393</v>
      </c>
      <c r="AQ740" s="145" t="n">
        <f aca="false">SUMIF($AN$5:$AN$1444,$AN740,AI$5:AI$1444)</f>
        <v>0</v>
      </c>
    </row>
    <row r="741" customFormat="false" ht="15" hidden="false" customHeight="false" outlineLevel="0" collapsed="false">
      <c r="A741" s="0" t="s">
        <v>652</v>
      </c>
      <c r="B741" s="0" t="s">
        <v>647</v>
      </c>
      <c r="C741" s="90" t="n">
        <v>1</v>
      </c>
      <c r="D741" s="90" t="n">
        <v>1</v>
      </c>
      <c r="E741" s="90" t="s">
        <v>353</v>
      </c>
      <c r="F741" s="90" t="n">
        <v>1</v>
      </c>
      <c r="G741" s="130" t="s">
        <v>659</v>
      </c>
      <c r="H741" s="130" t="s">
        <v>660</v>
      </c>
      <c r="I741" s="148" t="s">
        <v>335</v>
      </c>
      <c r="J741" s="131" t="n">
        <v>41927</v>
      </c>
      <c r="K741" s="132" t="s">
        <v>648</v>
      </c>
      <c r="L741" s="131" t="n">
        <v>41929</v>
      </c>
      <c r="M741" s="108" t="s">
        <v>649</v>
      </c>
      <c r="N741" s="134" t="n">
        <v>46.7833333333333</v>
      </c>
      <c r="O741" s="134" t="n">
        <v>40</v>
      </c>
      <c r="P741" s="135" t="n">
        <v>0.0756666666666667</v>
      </c>
      <c r="Q741" s="152" t="n">
        <v>747.53835</v>
      </c>
      <c r="R741" s="152" t="n">
        <v>22971.7579184615</v>
      </c>
      <c r="S741" s="136" t="n">
        <f aca="false">R741-Q741</f>
        <v>22224.2195684615</v>
      </c>
      <c r="T741" s="137" t="n">
        <f aca="false">((S741/1000000)*(0.473-P741))*0.8/(0.08206*296)*1000000/(O741*N741)*12</f>
        <v>1.86499802212954</v>
      </c>
      <c r="U741" s="138" t="n">
        <f aca="false">IF(N741&lt;=48,T741* 48,T741* 72)</f>
        <v>89.519905062218</v>
      </c>
      <c r="V741" s="139" t="n">
        <v>838.514618050479</v>
      </c>
      <c r="W741" s="140" t="n">
        <f aca="false">W740</f>
        <v>-21.1954571106192</v>
      </c>
      <c r="X741" s="141" t="n">
        <v>1356.9</v>
      </c>
      <c r="Y741" s="142" t="n">
        <f aca="false">((V741/1000+1)*0.0112372)/((V741/1000+1)*0.0112372+1)</f>
        <v>0.0202415705479478</v>
      </c>
      <c r="Z741" s="142" t="n">
        <f aca="false">((W741/1000+1)*0.0112372)/((W741/1000+1)*0.0112372+1)</f>
        <v>0.0108793600839932</v>
      </c>
      <c r="AA741" s="142" t="n">
        <f aca="false">IF(ISNUMBER(X741),((X741/1000+1)*0.0112372)/((X741/1000+1)*0.0112372+1),"")</f>
        <v>0.0258016023592409</v>
      </c>
      <c r="AB741" s="143" t="n">
        <f aca="false">IF(ISNUMBER(AA741),(Y741-Y737)/(AA741-Y737),"")</f>
        <v>0.628259915504717</v>
      </c>
      <c r="AC741" s="143" t="n">
        <f aca="false">IF(ISNUMBER(AB741),1-AB741,"")</f>
        <v>0.371740084495283</v>
      </c>
      <c r="AD741" s="144" t="n">
        <f aca="false">IF(ISNUMBER(AB741),AB741*T741,"")</f>
        <v>1.17170349979957</v>
      </c>
      <c r="AE741" s="144" t="n">
        <f aca="false">IF(ISNUMBER(AC741),AC741*T741,T741)</f>
        <v>0.693294522329972</v>
      </c>
      <c r="AF741" s="149" t="n">
        <f aca="false">IF(ISNUMBER(AD741),AE741-AE737,"")</f>
        <v>0.310838570128802</v>
      </c>
      <c r="AG741" s="145" t="n">
        <f aca="false">IF(ISNUMBER(AD741),U741*AB741,"")</f>
        <v>56.2417679903793</v>
      </c>
      <c r="AH741" s="146" t="n">
        <f aca="false">IF(ISNUMBER(AC741),AC741*U741,U741)</f>
        <v>33.2781370718387</v>
      </c>
      <c r="AI741" s="145" t="n">
        <f aca="false">AH741-AH737</f>
        <v>14.9202513661825</v>
      </c>
      <c r="AJ741" s="103" t="s">
        <v>686</v>
      </c>
      <c r="AK741" s="136" t="n">
        <f aca="false">SUMIF($AJ$5:$AJ$1444,AJ741,AG$5:AG$1444)</f>
        <v>1524.1628190022</v>
      </c>
      <c r="AL741" s="136" t="n">
        <f aca="false">SUMIF($AJ$5:$AJ$1444,$AJ741,AH$5:AH$1444)</f>
        <v>414.527779857383</v>
      </c>
      <c r="AM741" s="136" t="n">
        <f aca="false">SUMIF($AJ$5:$AJ$1444,$AJ741,AI$5:AI$1444)</f>
        <v>262.43844327074</v>
      </c>
      <c r="AN741" s="147" t="s">
        <v>687</v>
      </c>
      <c r="AO741" s="145" t="n">
        <f aca="false">SUMIF($AN$5:$AN$1444,$AN741,AG$5:AG$1444)</f>
        <v>309.216204228181</v>
      </c>
      <c r="AP741" s="145" t="n">
        <f aca="false">SUMIF($AN$5:$AN$1444,$AN741,AH$5:AH$1444)</f>
        <v>99.9543835201775</v>
      </c>
      <c r="AQ741" s="145" t="n">
        <f aca="false">SUMIF($AN$5:$AN$1444,$AN741,AI$5:AI$1444)</f>
        <v>44.1232354175815</v>
      </c>
    </row>
    <row r="742" customFormat="false" ht="15" hidden="false" customHeight="false" outlineLevel="0" collapsed="false">
      <c r="A742" s="0" t="s">
        <v>652</v>
      </c>
      <c r="B742" s="0" t="s">
        <v>647</v>
      </c>
      <c r="C742" s="90" t="n">
        <v>1</v>
      </c>
      <c r="D742" s="90" t="n">
        <v>1</v>
      </c>
      <c r="E742" s="90" t="s">
        <v>353</v>
      </c>
      <c r="F742" s="90" t="n">
        <v>2</v>
      </c>
      <c r="G742" s="130" t="s">
        <v>659</v>
      </c>
      <c r="H742" s="130" t="s">
        <v>660</v>
      </c>
      <c r="I742" s="148" t="s">
        <v>335</v>
      </c>
      <c r="J742" s="131" t="n">
        <v>41927</v>
      </c>
      <c r="K742" s="132" t="s">
        <v>648</v>
      </c>
      <c r="L742" s="131" t="n">
        <v>41929</v>
      </c>
      <c r="M742" s="108" t="s">
        <v>649</v>
      </c>
      <c r="N742" s="134" t="n">
        <v>46.7833333333333</v>
      </c>
      <c r="O742" s="134" t="n">
        <v>40</v>
      </c>
      <c r="P742" s="135" t="n">
        <v>0.0756666666666667</v>
      </c>
      <c r="Q742" s="152" t="n">
        <v>747.53835</v>
      </c>
      <c r="R742" s="152" t="n">
        <v>21395.5965184615</v>
      </c>
      <c r="S742" s="136" t="n">
        <f aca="false">R742-Q742</f>
        <v>20648.0581684615</v>
      </c>
      <c r="T742" s="137" t="n">
        <f aca="false">((S742/1000000)*(0.473-P742))*0.8/(0.08206*296)*1000000/(O742*N742)*12</f>
        <v>1.73273070518274</v>
      </c>
      <c r="U742" s="138" t="n">
        <f aca="false">IF(N742&lt;=48,T742* 48,T742* 72)</f>
        <v>83.1710738487718</v>
      </c>
      <c r="V742" s="139" t="n">
        <v>804.844730206464</v>
      </c>
      <c r="W742" s="140" t="n">
        <f aca="false">W741</f>
        <v>-21.1954571106192</v>
      </c>
      <c r="X742" s="141" t="n">
        <v>1356.9</v>
      </c>
      <c r="Y742" s="142" t="n">
        <f aca="false">((V742/1000+1)*0.0112372)/((V742/1000+1)*0.0112372+1)</f>
        <v>0.0198782425891298</v>
      </c>
      <c r="Z742" s="142" t="n">
        <f aca="false">((W742/1000+1)*0.0112372)/((W742/1000+1)*0.0112372+1)</f>
        <v>0.0108793600839932</v>
      </c>
      <c r="AA742" s="142" t="n">
        <f aca="false">IF(ISNUMBER(X742),((X742/1000+1)*0.0112372)/((X742/1000+1)*0.0112372+1),"")</f>
        <v>0.0258016023592409</v>
      </c>
      <c r="AB742" s="143" t="n">
        <f aca="false">IF(ISNUMBER(AA742),(Y742-Y738)/(AA742-Y738),"")</f>
        <v>0.604626044214286</v>
      </c>
      <c r="AC742" s="143" t="n">
        <f aca="false">IF(ISNUMBER(AB742),1-AB742,"")</f>
        <v>0.395373955785714</v>
      </c>
      <c r="AD742" s="144" t="n">
        <f aca="false">IF(ISNUMBER(AB742),AB742*T742,"")</f>
        <v>1.04765411196327</v>
      </c>
      <c r="AE742" s="144" t="n">
        <f aca="false">IF(ISNUMBER(AC742),AC742*T742,T742)</f>
        <v>0.685076593219472</v>
      </c>
      <c r="AF742" s="149" t="n">
        <f aca="false">IF(ISNUMBER(AD742),AE742-AE738,"")</f>
        <v>0.205690214629857</v>
      </c>
      <c r="AG742" s="145" t="n">
        <f aca="false">IF(ISNUMBER(AD742),U742*AB742,"")</f>
        <v>50.2873973742371</v>
      </c>
      <c r="AH742" s="146" t="n">
        <f aca="false">IF(ISNUMBER(AC742),AC742*U742,U742)</f>
        <v>32.8836764745346</v>
      </c>
      <c r="AI742" s="145" t="n">
        <f aca="false">AH742-AH738</f>
        <v>9.87313030223314</v>
      </c>
      <c r="AJ742" s="103" t="s">
        <v>688</v>
      </c>
      <c r="AK742" s="136" t="n">
        <f aca="false">SUMIF($AJ$5:$AJ$1444,AJ742,AG$5:AG$1444)</f>
        <v>1748.72277337584</v>
      </c>
      <c r="AL742" s="136" t="n">
        <f aca="false">SUMIF($AJ$5:$AJ$1444,$AJ742,AH$5:AH$1444)</f>
        <v>477.193362098662</v>
      </c>
      <c r="AM742" s="136" t="n">
        <f aca="false">SUMIF($AJ$5:$AJ$1444,$AJ742,AI$5:AI$1444)</f>
        <v>274.867358898015</v>
      </c>
      <c r="AN742" s="147" t="s">
        <v>689</v>
      </c>
      <c r="AO742" s="145" t="n">
        <f aca="false">SUMIF($AN$5:$AN$1444,$AN742,AG$5:AG$1444)</f>
        <v>484.48811126841</v>
      </c>
      <c r="AP742" s="145" t="n">
        <f aca="false">SUMIF($AN$5:$AN$1444,$AN742,AH$5:AH$1444)</f>
        <v>159.919267844164</v>
      </c>
      <c r="AQ742" s="145" t="n">
        <f aca="false">SUMIF($AN$5:$AN$1444,$AN742,AI$5:AI$1444)</f>
        <v>89.6080005193888</v>
      </c>
    </row>
    <row r="743" customFormat="false" ht="15" hidden="false" customHeight="false" outlineLevel="0" collapsed="false">
      <c r="A743" s="0" t="s">
        <v>652</v>
      </c>
      <c r="B743" s="0" t="s">
        <v>647</v>
      </c>
      <c r="C743" s="90" t="n">
        <v>1</v>
      </c>
      <c r="D743" s="90" t="n">
        <v>1</v>
      </c>
      <c r="E743" s="90" t="s">
        <v>353</v>
      </c>
      <c r="F743" s="90" t="n">
        <v>3</v>
      </c>
      <c r="G743" s="130" t="s">
        <v>659</v>
      </c>
      <c r="H743" s="130" t="s">
        <v>660</v>
      </c>
      <c r="I743" s="148" t="s">
        <v>335</v>
      </c>
      <c r="J743" s="131" t="n">
        <v>41927</v>
      </c>
      <c r="K743" s="132" t="s">
        <v>648</v>
      </c>
      <c r="L743" s="131" t="n">
        <v>41929</v>
      </c>
      <c r="M743" s="108" t="s">
        <v>649</v>
      </c>
      <c r="N743" s="134" t="n">
        <v>46.7833333333333</v>
      </c>
      <c r="O743" s="134" t="n">
        <v>40</v>
      </c>
      <c r="P743" s="135" t="n">
        <v>0.0756666666666667</v>
      </c>
      <c r="Q743" s="152" t="n">
        <v>747.53835</v>
      </c>
      <c r="R743" s="152" t="n">
        <v>21893.4595184615</v>
      </c>
      <c r="S743" s="136" t="n">
        <f aca="false">R743-Q743</f>
        <v>21145.9211684615</v>
      </c>
      <c r="T743" s="137" t="n">
        <f aca="false">((S743/1000000)*(0.473-P743))*0.8/(0.08206*296)*1000000/(O743*N743)*12</f>
        <v>1.77451005799337</v>
      </c>
      <c r="U743" s="138" t="n">
        <f aca="false">IF(N743&lt;=48,T743* 48,T743* 72)</f>
        <v>85.1764827836816</v>
      </c>
      <c r="V743" s="139" t="n">
        <v>841.892850381207</v>
      </c>
      <c r="W743" s="140" t="n">
        <f aca="false">W742</f>
        <v>-21.1954571106192</v>
      </c>
      <c r="X743" s="141" t="n">
        <v>1356.9</v>
      </c>
      <c r="Y743" s="142" t="n">
        <f aca="false">((V743/1000+1)*0.0112372)/((V743/1000+1)*0.0112372+1)</f>
        <v>0.0202780098029411</v>
      </c>
      <c r="Z743" s="142" t="n">
        <f aca="false">((W743/1000+1)*0.0112372)/((W743/1000+1)*0.0112372+1)</f>
        <v>0.0108793600839932</v>
      </c>
      <c r="AA743" s="142" t="n">
        <f aca="false">IF(ISNUMBER(X743),((X743/1000+1)*0.0112372)/((X743/1000+1)*0.0112372+1),"")</f>
        <v>0.0258016023592409</v>
      </c>
      <c r="AB743" s="143" t="n">
        <f aca="false">IF(ISNUMBER(AA743),(Y743-Y739)/(AA743-Y739),"")</f>
        <v>0.632379821039965</v>
      </c>
      <c r="AC743" s="143" t="n">
        <f aca="false">IF(ISNUMBER(AB743),1-AB743,"")</f>
        <v>0.367620178960035</v>
      </c>
      <c r="AD743" s="144" t="n">
        <f aca="false">IF(ISNUMBER(AB743),AB743*T743,"")</f>
        <v>1.12216435290746</v>
      </c>
      <c r="AE743" s="144" t="n">
        <f aca="false">IF(ISNUMBER(AC743),AC743*T743,T743)</f>
        <v>0.652345705085903</v>
      </c>
      <c r="AF743" s="149" t="n">
        <f aca="false">IF(ISNUMBER(AD743),AE743-AE739,"")</f>
        <v>0.046832866066145</v>
      </c>
      <c r="AG743" s="145" t="n">
        <f aca="false">IF(ISNUMBER(AD743),U743*AB743,"")</f>
        <v>53.8638889395582</v>
      </c>
      <c r="AH743" s="146" t="n">
        <f aca="false">IF(ISNUMBER(AC743),AC743*U743,U743)</f>
        <v>31.3125938441234</v>
      </c>
      <c r="AI743" s="145" t="n">
        <f aca="false">AH743-AH739</f>
        <v>2.24797757117496</v>
      </c>
      <c r="AJ743" s="103" t="s">
        <v>690</v>
      </c>
      <c r="AK743" s="136" t="n">
        <f aca="false">SUMIF($AJ$5:$AJ$1444,AJ743,AG$5:AG$1444)</f>
        <v>1615.22635865132</v>
      </c>
      <c r="AL743" s="136" t="n">
        <f aca="false">SUMIF($AJ$5:$AJ$1444,$AJ743,AH$5:AH$1444)</f>
        <v>483.487446417294</v>
      </c>
      <c r="AM743" s="136" t="n">
        <f aca="false">SUMIF($AJ$5:$AJ$1444,$AJ743,AI$5:AI$1444)</f>
        <v>227.403711902544</v>
      </c>
      <c r="AN743" s="147" t="s">
        <v>691</v>
      </c>
      <c r="AO743" s="145" t="n">
        <f aca="false">SUMIF($AN$5:$AN$1444,$AN743,AG$5:AG$1444)</f>
        <v>337.422615219795</v>
      </c>
      <c r="AP743" s="145" t="n">
        <f aca="false">SUMIF($AN$5:$AN$1444,$AN743,AH$5:AH$1444)</f>
        <v>103.343443047803</v>
      </c>
      <c r="AQ743" s="145" t="n">
        <f aca="false">SUMIF($AN$5:$AN$1444,$AN743,AI$5:AI$1444)</f>
        <v>17.3192032699073</v>
      </c>
    </row>
    <row r="744" customFormat="false" ht="15" hidden="false" customHeight="false" outlineLevel="0" collapsed="false">
      <c r="A744" s="0" t="s">
        <v>652</v>
      </c>
      <c r="B744" s="0" t="s">
        <v>647</v>
      </c>
      <c r="C744" s="90" t="n">
        <v>1</v>
      </c>
      <c r="D744" s="90" t="n">
        <v>1</v>
      </c>
      <c r="E744" s="90" t="s">
        <v>353</v>
      </c>
      <c r="F744" s="90" t="n">
        <v>4</v>
      </c>
      <c r="G744" s="130" t="s">
        <v>659</v>
      </c>
      <c r="H744" s="130" t="s">
        <v>660</v>
      </c>
      <c r="I744" s="148" t="s">
        <v>335</v>
      </c>
      <c r="J744" s="131" t="n">
        <v>41927</v>
      </c>
      <c r="K744" s="132" t="s">
        <v>648</v>
      </c>
      <c r="L744" s="131" t="n">
        <v>41929</v>
      </c>
      <c r="M744" s="108" t="s">
        <v>649</v>
      </c>
      <c r="N744" s="134" t="n">
        <v>46.7833333333333</v>
      </c>
      <c r="O744" s="134" t="n">
        <v>40</v>
      </c>
      <c r="P744" s="135" t="n">
        <v>0.0756666666666667</v>
      </c>
      <c r="Q744" s="152" t="n">
        <v>747.53835</v>
      </c>
      <c r="R744" s="152" t="n">
        <v>23689.4092184615</v>
      </c>
      <c r="S744" s="136" t="n">
        <f aca="false">R744-Q744</f>
        <v>22941.8708684615</v>
      </c>
      <c r="T744" s="137" t="n">
        <f aca="false">((S744/1000000)*(0.473-P744))*0.8/(0.08206*296)*1000000/(O744*N744)*12</f>
        <v>1.92522143069315</v>
      </c>
      <c r="U744" s="138" t="n">
        <f aca="false">IF(N744&lt;=48,T744* 48,T744* 72)</f>
        <v>92.410628673271</v>
      </c>
      <c r="V744" s="139" t="n">
        <v>707.313161564784</v>
      </c>
      <c r="W744" s="140" t="n">
        <f aca="false">W743</f>
        <v>-21.1954571106192</v>
      </c>
      <c r="X744" s="141" t="n">
        <v>1356.9</v>
      </c>
      <c r="Y744" s="142" t="n">
        <f aca="false">((V744/1000+1)*0.0112372)/((V744/1000+1)*0.0112372+1)</f>
        <v>0.018824267981892</v>
      </c>
      <c r="Z744" s="142" t="n">
        <f aca="false">((W744/1000+1)*0.0112372)/((W744/1000+1)*0.0112372+1)</f>
        <v>0.0108793600839932</v>
      </c>
      <c r="AA744" s="142" t="n">
        <f aca="false">IF(ISNUMBER(X744),((X744/1000+1)*0.0112372)/((X744/1000+1)*0.0112372+1),"")</f>
        <v>0.0258016023592409</v>
      </c>
      <c r="AB744" s="143" t="n">
        <f aca="false">IF(ISNUMBER(AA744),(Y744-Y740)/(AA744-Y740),"")</f>
        <v>0.534212706797428</v>
      </c>
      <c r="AC744" s="143" t="n">
        <f aca="false">IF(ISNUMBER(AB744),1-AB744,"")</f>
        <v>0.465787293202572</v>
      </c>
      <c r="AD744" s="144" t="n">
        <f aca="false">IF(ISNUMBER(AB744),AB744*T744,"")</f>
        <v>1.028477751675</v>
      </c>
      <c r="AE744" s="144" t="n">
        <f aca="false">IF(ISNUMBER(AC744),AC744*T744,T744)</f>
        <v>0.896743679018144</v>
      </c>
      <c r="AF744" s="149" t="n">
        <f aca="false">IF(ISNUMBER(AD744),AE744-AE740,"")</f>
        <v>0.329098258802471</v>
      </c>
      <c r="AG744" s="145" t="n">
        <f aca="false">IF(ISNUMBER(AD744),U744*AB744,"")</f>
        <v>49.3669320804001</v>
      </c>
      <c r="AH744" s="146" t="n">
        <f aca="false">IF(ISNUMBER(AC744),AC744*U744,U744)</f>
        <v>43.0436965928709</v>
      </c>
      <c r="AI744" s="145" t="n">
        <f aca="false">AH744-AH740</f>
        <v>15.7967164225186</v>
      </c>
      <c r="AJ744" s="103" t="s">
        <v>692</v>
      </c>
      <c r="AK744" s="136" t="n">
        <f aca="false">SUMIF($AJ$5:$AJ$1444,AJ744,AG$5:AG$1444)</f>
        <v>1724.53798928466</v>
      </c>
      <c r="AL744" s="136" t="n">
        <f aca="false">SUMIF($AJ$5:$AJ$1444,$AJ744,AH$5:AH$1444)</f>
        <v>463.855823232699</v>
      </c>
      <c r="AM744" s="136" t="n">
        <f aca="false">SUMIF($AJ$5:$AJ$1444,$AJ744,AI$5:AI$1444)</f>
        <v>231.650856936766</v>
      </c>
      <c r="AN744" s="147" t="s">
        <v>693</v>
      </c>
      <c r="AO744" s="145" t="n">
        <f aca="false">SUMIF($AN$5:$AN$1444,$AN744,AG$5:AG$1444)</f>
        <v>250.426995383074</v>
      </c>
      <c r="AP744" s="145" t="n">
        <f aca="false">SUMIF($AN$5:$AN$1444,$AN744,AH$5:AH$1444)</f>
        <v>106.391192509412</v>
      </c>
      <c r="AQ744" s="145" t="n">
        <f aca="false">SUMIF($AN$5:$AN$1444,$AN744,AI$5:AI$1444)</f>
        <v>16.5729078415722</v>
      </c>
    </row>
    <row r="745" customFormat="false" ht="15" hidden="false" customHeight="false" outlineLevel="0" collapsed="false">
      <c r="A745" s="0" t="s">
        <v>652</v>
      </c>
      <c r="B745" s="0" t="s">
        <v>647</v>
      </c>
      <c r="C745" s="90" t="n">
        <v>1</v>
      </c>
      <c r="D745" s="90" t="n">
        <v>1</v>
      </c>
      <c r="E745" s="90" t="s">
        <v>353</v>
      </c>
      <c r="F745" s="90" t="n">
        <v>1</v>
      </c>
      <c r="G745" s="130" t="s">
        <v>669</v>
      </c>
      <c r="H745" s="130" t="s">
        <v>660</v>
      </c>
      <c r="I745" s="130" t="n">
        <v>10</v>
      </c>
      <c r="J745" s="131" t="n">
        <v>41927</v>
      </c>
      <c r="K745" s="132" t="s">
        <v>648</v>
      </c>
      <c r="L745" s="131" t="n">
        <v>41929</v>
      </c>
      <c r="M745" s="108" t="s">
        <v>649</v>
      </c>
      <c r="N745" s="134" t="n">
        <v>46.7833333333333</v>
      </c>
      <c r="O745" s="134" t="n">
        <v>40</v>
      </c>
      <c r="P745" s="135" t="n">
        <v>0.0756666666666667</v>
      </c>
      <c r="Q745" s="152" t="n">
        <v>747.53835</v>
      </c>
      <c r="R745" s="152" t="n">
        <v>31419.6430184615</v>
      </c>
      <c r="S745" s="136" t="n">
        <f aca="false">R745-Q745</f>
        <v>30672.1046684615</v>
      </c>
      <c r="T745" s="137" t="n">
        <f aca="false">((S745/1000000)*(0.473-P745))*0.8/(0.08206*296)*1000000/(O745*N745)*12</f>
        <v>2.57392230872343</v>
      </c>
      <c r="U745" s="138" t="n">
        <f aca="false">IF(N745&lt;=48,T745* 48,T745* 72)</f>
        <v>123.548270818725</v>
      </c>
      <c r="V745" s="139" t="n">
        <v>1111.32008135803</v>
      </c>
      <c r="W745" s="140" t="n">
        <f aca="false">W744</f>
        <v>-21.1954571106192</v>
      </c>
      <c r="X745" s="141" t="n">
        <v>1356.9</v>
      </c>
      <c r="Y745" s="142" t="n">
        <f aca="false">((V745/1000+1)*0.0112372)/((V745/1000+1)*0.0112372+1)</f>
        <v>0.0231754801949814</v>
      </c>
      <c r="Z745" s="142" t="n">
        <f aca="false">((W745/1000+1)*0.0112372)/((W745/1000+1)*0.0112372+1)</f>
        <v>0.0108793600839932</v>
      </c>
      <c r="AA745" s="142" t="n">
        <f aca="false">IF(ISNUMBER(X745),((X745/1000+1)*0.0112372)/((X745/1000+1)*0.0112372+1),"")</f>
        <v>0.0258016023592409</v>
      </c>
      <c r="AB745" s="143" t="n">
        <f aca="false">IF(ISNUMBER(AA745),(Y745-Y737)/(AA745-Y737),"")</f>
        <v>0.824419192484848</v>
      </c>
      <c r="AC745" s="143" t="n">
        <f aca="false">IF(ISNUMBER(AB745),1-AB745,"")</f>
        <v>0.175580807515152</v>
      </c>
      <c r="AD745" s="144" t="n">
        <f aca="false">IF(ISNUMBER(AB745),AB745*T745,"")</f>
        <v>2.12199095127651</v>
      </c>
      <c r="AE745" s="144" t="n">
        <f aca="false">IF(ISNUMBER(AC745),AC745*T745,T745)</f>
        <v>0.451931357446925</v>
      </c>
      <c r="AF745" s="149" t="n">
        <f aca="false">IF(ISNUMBER(AD745),AE745-AE737,"")</f>
        <v>0.0694754052457539</v>
      </c>
      <c r="AG745" s="145" t="n">
        <f aca="false">IF(ISNUMBER(AD745),U745*AB745,"")</f>
        <v>101.855565661272</v>
      </c>
      <c r="AH745" s="146" t="n">
        <f aca="false">IF(ISNUMBER(AC745),AC745*U745,U745)</f>
        <v>21.6927051574524</v>
      </c>
      <c r="AI745" s="145" t="n">
        <f aca="false">AH745-AH737</f>
        <v>3.33481945179619</v>
      </c>
      <c r="AJ745" s="103" t="s">
        <v>694</v>
      </c>
      <c r="AK745" s="136" t="n">
        <f aca="false">SUMIF($AJ$5:$AJ$1444,AJ745,AG$5:AG$1444)</f>
        <v>1741.22423734995</v>
      </c>
      <c r="AL745" s="136" t="n">
        <f aca="false">SUMIF($AJ$5:$AJ$1444,$AJ745,AH$5:AH$1444)</f>
        <v>233.518868027574</v>
      </c>
      <c r="AM745" s="136" t="n">
        <f aca="false">SUMIF($AJ$5:$AJ$1444,$AJ745,AI$5:AI$1444)</f>
        <v>81.4295314409307</v>
      </c>
      <c r="AN745" s="147" t="s">
        <v>695</v>
      </c>
      <c r="AO745" s="145" t="n">
        <f aca="false">SUMIF($AN$5:$AN$1444,$AN745,AG$5:AG$1444)</f>
        <v>415.502144151823</v>
      </c>
      <c r="AP745" s="145" t="n">
        <f aca="false">SUMIF($AN$5:$AN$1444,$AN745,AH$5:AH$1444)</f>
        <v>56.3850393201478</v>
      </c>
      <c r="AQ745" s="145" t="n">
        <f aca="false">SUMIF($AN$5:$AN$1444,$AN745,AI$5:AI$1444)</f>
        <v>0.553891217551804</v>
      </c>
    </row>
    <row r="746" customFormat="false" ht="15" hidden="false" customHeight="false" outlineLevel="0" collapsed="false">
      <c r="A746" s="0" t="s">
        <v>652</v>
      </c>
      <c r="B746" s="0" t="s">
        <v>647</v>
      </c>
      <c r="C746" s="90" t="n">
        <v>1</v>
      </c>
      <c r="D746" s="90" t="n">
        <v>1</v>
      </c>
      <c r="E746" s="90" t="s">
        <v>353</v>
      </c>
      <c r="F746" s="90" t="n">
        <v>2</v>
      </c>
      <c r="G746" s="130" t="s">
        <v>669</v>
      </c>
      <c r="H746" s="130" t="s">
        <v>660</v>
      </c>
      <c r="I746" s="130" t="n">
        <v>10</v>
      </c>
      <c r="J746" s="131" t="n">
        <v>41927</v>
      </c>
      <c r="K746" s="132" t="s">
        <v>648</v>
      </c>
      <c r="L746" s="131" t="n">
        <v>41929</v>
      </c>
      <c r="M746" s="108" t="s">
        <v>649</v>
      </c>
      <c r="N746" s="134" t="n">
        <v>46.7833333333333</v>
      </c>
      <c r="O746" s="134" t="n">
        <v>40</v>
      </c>
      <c r="P746" s="135" t="n">
        <v>0.0756666666666667</v>
      </c>
      <c r="Q746" s="152" t="n">
        <v>747.53835</v>
      </c>
      <c r="R746" s="152" t="n">
        <v>39283.4498184615</v>
      </c>
      <c r="S746" s="136" t="n">
        <f aca="false">R746-Q746</f>
        <v>38535.9114684615</v>
      </c>
      <c r="T746" s="137" t="n">
        <f aca="false">((S746/1000000)*(0.473-P746))*0.8/(0.08206*296)*1000000/(O746*N746)*12</f>
        <v>3.23383228141023</v>
      </c>
      <c r="U746" s="138" t="n">
        <f aca="false">IF(N746&lt;=48,T746* 48,T746* 72)</f>
        <v>155.223949507691</v>
      </c>
      <c r="V746" s="139" t="n">
        <v>1112.77246179602</v>
      </c>
      <c r="W746" s="140" t="n">
        <f aca="false">W745</f>
        <v>-21.1954571106192</v>
      </c>
      <c r="X746" s="141" t="n">
        <v>1356.9</v>
      </c>
      <c r="Y746" s="142" t="n">
        <f aca="false">((V746/1000+1)*0.0112372)/((V746/1000+1)*0.0112372+1)</f>
        <v>0.0231910529224304</v>
      </c>
      <c r="Z746" s="142" t="n">
        <f aca="false">((W746/1000+1)*0.0112372)/((W746/1000+1)*0.0112372+1)</f>
        <v>0.0108793600839932</v>
      </c>
      <c r="AA746" s="142" t="n">
        <f aca="false">IF(ISNUMBER(X746),((X746/1000+1)*0.0112372)/((X746/1000+1)*0.0112372+1),"")</f>
        <v>0.0258016023592409</v>
      </c>
      <c r="AB746" s="143" t="n">
        <f aca="false">IF(ISNUMBER(AA746),(Y746-Y738)/(AA746-Y738),"")</f>
        <v>0.825750368428735</v>
      </c>
      <c r="AC746" s="143" t="n">
        <f aca="false">IF(ISNUMBER(AB746),1-AB746,"")</f>
        <v>0.174249631571265</v>
      </c>
      <c r="AD746" s="144" t="n">
        <f aca="false">IF(ISNUMBER(AB746),AB746*T746,"")</f>
        <v>2.67033819781123</v>
      </c>
      <c r="AE746" s="144" t="n">
        <f aca="false">IF(ISNUMBER(AC746),AC746*T746,T746)</f>
        <v>0.563494083598997</v>
      </c>
      <c r="AF746" s="149" t="n">
        <f aca="false">IF(ISNUMBER(AD746),AE746-AE738,"")</f>
        <v>0.0841077050093828</v>
      </c>
      <c r="AG746" s="145" t="n">
        <f aca="false">IF(ISNUMBER(AD746),U746*AB746,"")</f>
        <v>128.176233494939</v>
      </c>
      <c r="AH746" s="146" t="n">
        <f aca="false">IF(ISNUMBER(AC746),AC746*U746,U746)</f>
        <v>27.0477160127519</v>
      </c>
      <c r="AI746" s="145" t="n">
        <f aca="false">AH746-AH738</f>
        <v>4.03716984045037</v>
      </c>
      <c r="AJ746" s="103" t="s">
        <v>696</v>
      </c>
      <c r="AK746" s="136" t="n">
        <f aca="false">SUMIF($AJ$5:$AJ$1444,AJ746,AG$5:AG$1444)</f>
        <v>1835.74261324764</v>
      </c>
      <c r="AL746" s="136" t="n">
        <f aca="false">SUMIF($AJ$5:$AJ$1444,$AJ746,AH$5:AH$1444)</f>
        <v>289.885671308196</v>
      </c>
      <c r="AM746" s="136" t="n">
        <f aca="false">SUMIF($AJ$5:$AJ$1444,$AJ746,AI$5:AI$1444)</f>
        <v>87.5596681075499</v>
      </c>
      <c r="AN746" s="147" t="s">
        <v>697</v>
      </c>
      <c r="AO746" s="145" t="n">
        <f aca="false">SUMIF($AN$5:$AN$1444,$AN746,AG$5:AG$1444)</f>
        <v>508.181015888501</v>
      </c>
      <c r="AP746" s="145" t="n">
        <f aca="false">SUMIF($AN$5:$AN$1444,$AN746,AH$5:AH$1444)</f>
        <v>93.2771483867704</v>
      </c>
      <c r="AQ746" s="145" t="n">
        <f aca="false">SUMIF($AN$5:$AN$1444,$AN746,AI$5:AI$1444)</f>
        <v>22.9658810619954</v>
      </c>
    </row>
    <row r="747" customFormat="false" ht="15" hidden="false" customHeight="false" outlineLevel="0" collapsed="false">
      <c r="A747" s="0" t="s">
        <v>652</v>
      </c>
      <c r="B747" s="0" t="s">
        <v>647</v>
      </c>
      <c r="C747" s="90" t="n">
        <v>1</v>
      </c>
      <c r="D747" s="90" t="n">
        <v>1</v>
      </c>
      <c r="E747" s="90" t="s">
        <v>353</v>
      </c>
      <c r="F747" s="90" t="n">
        <v>3</v>
      </c>
      <c r="G747" s="130" t="s">
        <v>669</v>
      </c>
      <c r="H747" s="130" t="s">
        <v>660</v>
      </c>
      <c r="I747" s="130" t="n">
        <v>10</v>
      </c>
      <c r="J747" s="131" t="n">
        <v>41927</v>
      </c>
      <c r="K747" s="132" t="s">
        <v>648</v>
      </c>
      <c r="L747" s="131" t="n">
        <v>41929</v>
      </c>
      <c r="M747" s="108" t="s">
        <v>649</v>
      </c>
      <c r="N747" s="134" t="n">
        <v>46.7833333333333</v>
      </c>
      <c r="O747" s="134" t="n">
        <v>40</v>
      </c>
      <c r="P747" s="135" t="n">
        <v>0.0756666666666667</v>
      </c>
      <c r="Q747" s="152" t="n">
        <v>747.53835</v>
      </c>
      <c r="R747" s="152" t="n">
        <v>33916.2438184615</v>
      </c>
      <c r="S747" s="136" t="n">
        <f aca="false">R747-Q747</f>
        <v>33168.7054684615</v>
      </c>
      <c r="T747" s="137" t="n">
        <f aca="false">((S747/1000000)*(0.473-P747))*0.8/(0.08206*296)*1000000/(O747*N747)*12</f>
        <v>2.78343047793963</v>
      </c>
      <c r="U747" s="138" t="n">
        <f aca="false">IF(N747&lt;=48,T747* 48,T747* 72)</f>
        <v>133.604662941102</v>
      </c>
      <c r="V747" s="139" t="n">
        <v>1049.77351797227</v>
      </c>
      <c r="W747" s="140" t="n">
        <f aca="false">W746</f>
        <v>-21.1954571106192</v>
      </c>
      <c r="X747" s="141" t="n">
        <v>1356.9</v>
      </c>
      <c r="Y747" s="142" t="n">
        <f aca="false">((V747/1000+1)*0.0112372)/((V747/1000+1)*0.0112372+1)</f>
        <v>0.0225151083869164</v>
      </c>
      <c r="Z747" s="142" t="n">
        <f aca="false">((W747/1000+1)*0.0112372)/((W747/1000+1)*0.0112372+1)</f>
        <v>0.0108793600839932</v>
      </c>
      <c r="AA747" s="142" t="n">
        <f aca="false">IF(ISNUMBER(X747),((X747/1000+1)*0.0112372)/((X747/1000+1)*0.0112372+1),"")</f>
        <v>0.0258016023592409</v>
      </c>
      <c r="AB747" s="143" t="n">
        <f aca="false">IF(ISNUMBER(AA747),(Y747-Y739)/(AA747-Y739),"")</f>
        <v>0.781268895208603</v>
      </c>
      <c r="AC747" s="143" t="n">
        <f aca="false">IF(ISNUMBER(AB747),1-AB747,"")</f>
        <v>0.218731104791397</v>
      </c>
      <c r="AD747" s="144" t="n">
        <f aca="false">IF(ISNUMBER(AB747),AB747*T747,"")</f>
        <v>2.17460765438985</v>
      </c>
      <c r="AE747" s="144" t="n">
        <f aca="false">IF(ISNUMBER(AC747),AC747*T747,T747)</f>
        <v>0.60882282354978</v>
      </c>
      <c r="AF747" s="149" t="n">
        <f aca="false">IF(ISNUMBER(AD747),AE747-AE739,"")</f>
        <v>0.00330998453002207</v>
      </c>
      <c r="AG747" s="145" t="n">
        <f aca="false">IF(ISNUMBER(AD747),U747*AB747,"")</f>
        <v>104.381167410713</v>
      </c>
      <c r="AH747" s="146" t="n">
        <f aca="false">IF(ISNUMBER(AC747),AC747*U747,U747)</f>
        <v>29.2234955303895</v>
      </c>
      <c r="AI747" s="145" t="n">
        <f aca="false">AH747-AH739</f>
        <v>0.158879257441061</v>
      </c>
      <c r="AJ747" s="103" t="s">
        <v>698</v>
      </c>
      <c r="AK747" s="136" t="n">
        <f aca="false">SUMIF($AJ$5:$AJ$1444,AJ747,AG$5:AG$1444)</f>
        <v>1851.33152171944</v>
      </c>
      <c r="AL747" s="136" t="n">
        <f aca="false">SUMIF($AJ$5:$AJ$1444,$AJ747,AH$5:AH$1444)</f>
        <v>333.344459189717</v>
      </c>
      <c r="AM747" s="136" t="n">
        <f aca="false">SUMIF($AJ$5:$AJ$1444,$AJ747,AI$5:AI$1444)</f>
        <v>77.260724674968</v>
      </c>
      <c r="AN747" s="147" t="s">
        <v>699</v>
      </c>
      <c r="AO747" s="145" t="n">
        <f aca="false">SUMIF($AN$5:$AN$1444,$AN747,AG$5:AG$1444)</f>
        <v>444.421740642969</v>
      </c>
      <c r="AP747" s="145" t="n">
        <f aca="false">SUMIF($AN$5:$AN$1444,$AN747,AH$5:AH$1444)</f>
        <v>98.6762669697213</v>
      </c>
      <c r="AQ747" s="145" t="n">
        <f aca="false">SUMIF($AN$5:$AN$1444,$AN747,AI$5:AI$1444)</f>
        <v>12.6520271918258</v>
      </c>
    </row>
    <row r="748" customFormat="false" ht="15" hidden="false" customHeight="false" outlineLevel="0" collapsed="false">
      <c r="A748" s="0" t="s">
        <v>652</v>
      </c>
      <c r="B748" s="0" t="s">
        <v>647</v>
      </c>
      <c r="C748" s="90" t="n">
        <v>1</v>
      </c>
      <c r="D748" s="90" t="n">
        <v>1</v>
      </c>
      <c r="E748" s="90" t="s">
        <v>353</v>
      </c>
      <c r="F748" s="90" t="n">
        <v>4</v>
      </c>
      <c r="G748" s="130" t="s">
        <v>669</v>
      </c>
      <c r="H748" s="130" t="s">
        <v>660</v>
      </c>
      <c r="I748" s="130" t="n">
        <v>10</v>
      </c>
      <c r="J748" s="131" t="n">
        <v>41927</v>
      </c>
      <c r="K748" s="132" t="s">
        <v>648</v>
      </c>
      <c r="L748" s="131" t="n">
        <v>41929</v>
      </c>
      <c r="M748" s="108" t="s">
        <v>649</v>
      </c>
      <c r="N748" s="134" t="n">
        <v>46.7833333333333</v>
      </c>
      <c r="O748" s="134" t="n">
        <v>40</v>
      </c>
      <c r="P748" s="135" t="n">
        <v>0.0756666666666667</v>
      </c>
      <c r="Q748" s="152" t="n">
        <v>747.53835</v>
      </c>
      <c r="R748" s="152" t="n">
        <v>29391.7620184615</v>
      </c>
      <c r="S748" s="136" t="n">
        <f aca="false">R748-Q748</f>
        <v>28644.2236684615</v>
      </c>
      <c r="T748" s="137" t="n">
        <f aca="false">((S748/1000000)*(0.473-P748))*0.8/(0.08206*296)*1000000/(O748*N748)*12</f>
        <v>2.40374787166554</v>
      </c>
      <c r="U748" s="138" t="n">
        <f aca="false">IF(N748&lt;=48,T748* 48,T748* 72)</f>
        <v>115.379897839946</v>
      </c>
      <c r="V748" s="139" t="n">
        <v>1034.55946928414</v>
      </c>
      <c r="W748" s="140" t="n">
        <f aca="false">W747</f>
        <v>-21.1954571106192</v>
      </c>
      <c r="X748" s="141" t="n">
        <v>1356.9</v>
      </c>
      <c r="Y748" s="142" t="n">
        <f aca="false">((V748/1000+1)*0.0112372)/((V748/1000+1)*0.0112372+1)</f>
        <v>0.0223517296244796</v>
      </c>
      <c r="Z748" s="142" t="n">
        <f aca="false">((W748/1000+1)*0.0112372)/((W748/1000+1)*0.0112372+1)</f>
        <v>0.0108793600839932</v>
      </c>
      <c r="AA748" s="142" t="n">
        <f aca="false">IF(ISNUMBER(X748),((X748/1000+1)*0.0112372)/((X748/1000+1)*0.0112372+1),"")</f>
        <v>0.0258016023592409</v>
      </c>
      <c r="AB748" s="143" t="n">
        <f aca="false">IF(ISNUMBER(AA748),(Y748-Y740)/(AA748-Y740),"")</f>
        <v>0.769696162443572</v>
      </c>
      <c r="AC748" s="143" t="n">
        <f aca="false">IF(ISNUMBER(AB748),1-AB748,"")</f>
        <v>0.230303837556428</v>
      </c>
      <c r="AD748" s="144" t="n">
        <f aca="false">IF(ISNUMBER(AB748),AB748*T748,"")</f>
        <v>1.85015551230287</v>
      </c>
      <c r="AE748" s="144" t="n">
        <f aca="false">IF(ISNUMBER(AC748),AC748*T748,T748)</f>
        <v>0.553592359362669</v>
      </c>
      <c r="AF748" s="149" t="n">
        <f aca="false">IF(ISNUMBER(AD748),AE748-AE740,"")</f>
        <v>-0.0140530608530038</v>
      </c>
      <c r="AG748" s="145" t="n">
        <f aca="false">IF(ISNUMBER(AD748),U748*AB748,"")</f>
        <v>88.8074645905377</v>
      </c>
      <c r="AH748" s="146" t="n">
        <f aca="false">IF(ISNUMBER(AC748),AC748*U748,U748)</f>
        <v>26.5724332494081</v>
      </c>
      <c r="AI748" s="145" t="n">
        <f aca="false">AH748-AH740</f>
        <v>-0.674546920944188</v>
      </c>
      <c r="AJ748" s="103" t="s">
        <v>700</v>
      </c>
      <c r="AK748" s="136" t="n">
        <f aca="false">SUMIF($AJ$5:$AJ$1444,AJ748,AG$5:AG$1444)</f>
        <v>2133.65004134819</v>
      </c>
      <c r="AL748" s="136" t="n">
        <f aca="false">SUMIF($AJ$5:$AJ$1444,$AJ748,AH$5:AH$1444)</f>
        <v>288.470524231408</v>
      </c>
      <c r="AM748" s="136" t="n">
        <f aca="false">SUMIF($AJ$5:$AJ$1444,$AJ748,AI$5:AI$1444)</f>
        <v>56.2655579354741</v>
      </c>
      <c r="AN748" s="147" t="s">
        <v>701</v>
      </c>
      <c r="AO748" s="145" t="n">
        <f aca="false">SUMIF($AN$5:$AN$1444,$AN748,AG$5:AG$1444)</f>
        <v>445.629381066974</v>
      </c>
      <c r="AP748" s="145" t="n">
        <f aca="false">SUMIF($AN$5:$AN$1444,$AN748,AH$5:AH$1444)</f>
        <v>70.6068454237044</v>
      </c>
      <c r="AQ748" s="145" t="n">
        <f aca="false">SUMIF($AN$5:$AN$1444,$AN748,AI$5:AI$1444)</f>
        <v>-19.2114392441348</v>
      </c>
    </row>
    <row r="749" customFormat="false" ht="15" hidden="false" customHeight="false" outlineLevel="0" collapsed="false">
      <c r="A749" s="0" t="s">
        <v>652</v>
      </c>
      <c r="B749" s="0" t="s">
        <v>647</v>
      </c>
      <c r="C749" s="90" t="n">
        <v>1</v>
      </c>
      <c r="D749" s="90" t="n">
        <v>1</v>
      </c>
      <c r="E749" s="92" t="s">
        <v>378</v>
      </c>
      <c r="F749" s="90" t="n">
        <v>1</v>
      </c>
      <c r="G749" s="130" t="s">
        <v>321</v>
      </c>
      <c r="H749" s="130" t="s">
        <v>322</v>
      </c>
      <c r="I749" s="130" t="s">
        <v>322</v>
      </c>
      <c r="J749" s="131" t="n">
        <v>41927</v>
      </c>
      <c r="K749" s="132" t="s">
        <v>648</v>
      </c>
      <c r="L749" s="131" t="n">
        <v>41929</v>
      </c>
      <c r="M749" s="108" t="s">
        <v>649</v>
      </c>
      <c r="N749" s="134" t="n">
        <v>46.7833333333333</v>
      </c>
      <c r="O749" s="134" t="n">
        <v>40</v>
      </c>
      <c r="P749" s="135" t="n">
        <v>0.04875</v>
      </c>
      <c r="Q749" s="152" t="n">
        <v>747.53835</v>
      </c>
      <c r="R749" s="152" t="n">
        <v>2922.51785538462</v>
      </c>
      <c r="S749" s="136" t="n">
        <f aca="false">R749-Q749</f>
        <v>2174.97950538462</v>
      </c>
      <c r="T749" s="137" t="n">
        <f aca="false">((S749/1000000)*(0.473-P749))*0.8/(0.08206*296)*1000000/(O749*N749)*12</f>
        <v>0.19488296378167</v>
      </c>
      <c r="U749" s="138" t="n">
        <f aca="false">IF(N749&lt;=48,T749* 48,T749* 72)</f>
        <v>9.35438226152016</v>
      </c>
      <c r="V749" s="139" t="n">
        <v>-22.0660700909147</v>
      </c>
      <c r="W749" s="150" t="n">
        <v>-16.6005784878389</v>
      </c>
      <c r="X749" s="141" t="s">
        <v>106</v>
      </c>
      <c r="Y749" s="142" t="n">
        <f aca="false">((V749/1000+1)*0.0112372)/((V749/1000+1)*0.0112372+1)</f>
        <v>0.0108697884522843</v>
      </c>
      <c r="Z749" s="142" t="n">
        <f aca="false">((W749/1000+1)*0.0112372)/((W749/1000+1)*0.0112372+1)</f>
        <v>0.0109298737052018</v>
      </c>
      <c r="AA749" s="142" t="str">
        <f aca="false">IF(ISNUMBER(X749),((X749/1000+1)*0.0112372)/((X749/1000+1)*0.0112372+1),"")</f>
        <v/>
      </c>
      <c r="AB749" s="143" t="str">
        <f aca="false">IF(ISNUMBER(AA749),(Y749-Z749)/(AA749-Z749),"")</f>
        <v/>
      </c>
      <c r="AC749" s="143" t="str">
        <f aca="false">IF(ISNUMBER(AB749),1-AB749,"")</f>
        <v/>
      </c>
      <c r="AD749" s="144" t="str">
        <f aca="false">IF(ISNUMBER(AB749),AB749*T749,"")</f>
        <v/>
      </c>
      <c r="AE749" s="144" t="n">
        <f aca="false">IF(ISNUMBER(AC749),AC749*T749,T749)</f>
        <v>0.19488296378167</v>
      </c>
      <c r="AF749" s="102"/>
      <c r="AG749" s="145" t="str">
        <f aca="false">IF(ISNUMBER(AD749),U749*AB749,"")</f>
        <v/>
      </c>
      <c r="AH749" s="146" t="n">
        <f aca="false">IF(ISNUMBER(AC749),AC749*U749,U749)</f>
        <v>9.35438226152016</v>
      </c>
      <c r="AI749" s="102"/>
      <c r="AJ749" s="103" t="s">
        <v>702</v>
      </c>
      <c r="AK749" s="136" t="n">
        <f aca="false">SUMIF($AJ$5:$AJ$1444,AJ749,AG$5:AG$1444)</f>
        <v>0</v>
      </c>
      <c r="AL749" s="136" t="n">
        <f aca="false">SUMIF($AJ$5:$AJ$1444,$AJ749,AH$5:AH$1444)</f>
        <v>82.39230939958</v>
      </c>
      <c r="AM749" s="136" t="n">
        <f aca="false">SUMIF($AJ$5:$AJ$1444,$AJ749,AI$5:AI$1444)</f>
        <v>0</v>
      </c>
      <c r="AN749" s="147" t="s">
        <v>703</v>
      </c>
      <c r="AO749" s="145" t="n">
        <f aca="false">SUMIF($AN$5:$AN$1444,$AN749,AG$5:AG$1444)</f>
        <v>0</v>
      </c>
      <c r="AP749" s="145" t="n">
        <f aca="false">SUMIF($AN$5:$AN$1444,$AN749,AH$5:AH$1444)</f>
        <v>25.8969314753123</v>
      </c>
      <c r="AQ749" s="145" t="n">
        <f aca="false">SUMIF($AN$5:$AN$1444,$AN749,AI$5:AI$1444)</f>
        <v>0</v>
      </c>
    </row>
    <row r="750" customFormat="false" ht="15" hidden="false" customHeight="false" outlineLevel="0" collapsed="false">
      <c r="A750" s="0" t="s">
        <v>652</v>
      </c>
      <c r="B750" s="0" t="s">
        <v>647</v>
      </c>
      <c r="C750" s="90" t="n">
        <v>1</v>
      </c>
      <c r="D750" s="90" t="n">
        <v>1</v>
      </c>
      <c r="E750" s="90" t="s">
        <v>378</v>
      </c>
      <c r="F750" s="90" t="n">
        <v>2</v>
      </c>
      <c r="G750" s="130" t="s">
        <v>321</v>
      </c>
      <c r="H750" s="130" t="s">
        <v>322</v>
      </c>
      <c r="I750" s="130" t="s">
        <v>322</v>
      </c>
      <c r="J750" s="131" t="n">
        <v>41927</v>
      </c>
      <c r="K750" s="132" t="s">
        <v>648</v>
      </c>
      <c r="L750" s="131" t="n">
        <v>41929</v>
      </c>
      <c r="M750" s="108" t="s">
        <v>649</v>
      </c>
      <c r="N750" s="134" t="n">
        <v>46.7833333333333</v>
      </c>
      <c r="O750" s="134" t="n">
        <v>40</v>
      </c>
      <c r="P750" s="135" t="n">
        <v>0.04875</v>
      </c>
      <c r="Q750" s="152" t="n">
        <v>747.53835</v>
      </c>
      <c r="R750" s="152" t="n">
        <v>2128.56425538462</v>
      </c>
      <c r="S750" s="136" t="n">
        <f aca="false">R750-Q750</f>
        <v>1381.02590538462</v>
      </c>
      <c r="T750" s="137" t="n">
        <f aca="false">((S750/1000000)*(0.473-P750))*0.8/(0.08206*296)*1000000/(O750*N750)*12</f>
        <v>0.123742968995482</v>
      </c>
      <c r="U750" s="138" t="n">
        <f aca="false">IF(N750&lt;=48,T750* 48,T750* 72)</f>
        <v>5.93966251178315</v>
      </c>
      <c r="V750" s="139" t="n">
        <v>-22.0237447888012</v>
      </c>
      <c r="W750" s="140" t="n">
        <f aca="false">W749</f>
        <v>-16.6005784878389</v>
      </c>
      <c r="X750" s="141" t="s">
        <v>106</v>
      </c>
      <c r="Y750" s="142" t="n">
        <f aca="false">((V750/1000+1)*0.0112372)/((V750/1000+1)*0.0112372+1)</f>
        <v>0.0108702537864141</v>
      </c>
      <c r="Z750" s="142" t="n">
        <f aca="false">((W750/1000+1)*0.0112372)/((W750/1000+1)*0.0112372+1)</f>
        <v>0.0109298737052018</v>
      </c>
      <c r="AA750" s="142" t="str">
        <f aca="false">IF(ISNUMBER(X750),((X750/1000+1)*0.0112372)/((X750/1000+1)*0.0112372+1),"")</f>
        <v/>
      </c>
      <c r="AB750" s="143" t="str">
        <f aca="false">IF(ISNUMBER(AA750),(Y750-Z750)/(AA750-Z750),"")</f>
        <v/>
      </c>
      <c r="AC750" s="143" t="str">
        <f aca="false">IF(ISNUMBER(AB750),1-AB750,"")</f>
        <v/>
      </c>
      <c r="AD750" s="144" t="str">
        <f aca="false">IF(ISNUMBER(AB750),AB750*T750,"")</f>
        <v/>
      </c>
      <c r="AE750" s="144" t="n">
        <f aca="false">IF(ISNUMBER(AC750),AC750*T750,T750)</f>
        <v>0.123742968995482</v>
      </c>
      <c r="AF750" s="102"/>
      <c r="AG750" s="145" t="str">
        <f aca="false">IF(ISNUMBER(AD750),U750*AB750,"")</f>
        <v/>
      </c>
      <c r="AH750" s="146" t="n">
        <f aca="false">IF(ISNUMBER(AC750),AC750*U750,U750)</f>
        <v>5.93966251178315</v>
      </c>
      <c r="AI750" s="102"/>
      <c r="AJ750" s="103" t="s">
        <v>704</v>
      </c>
      <c r="AK750" s="136" t="n">
        <f aca="false">SUMIF($AJ$5:$AJ$1444,AJ750,AG$5:AG$1444)</f>
        <v>0</v>
      </c>
      <c r="AL750" s="136" t="n">
        <f aca="false">SUMIF($AJ$5:$AJ$1444,$AJ750,AH$5:AH$1444)</f>
        <v>70.3379319529789</v>
      </c>
      <c r="AM750" s="136" t="n">
        <f aca="false">SUMIF($AJ$5:$AJ$1444,$AJ750,AI$5:AI$1444)</f>
        <v>0</v>
      </c>
      <c r="AN750" s="147" t="s">
        <v>705</v>
      </c>
      <c r="AO750" s="145" t="n">
        <f aca="false">SUMIF($AN$5:$AN$1444,$AN750,AG$5:AG$1444)</f>
        <v>0</v>
      </c>
      <c r="AP750" s="145" t="n">
        <f aca="false">SUMIF($AN$5:$AN$1444,$AN750,AH$5:AH$1444)</f>
        <v>23.2976705405707</v>
      </c>
      <c r="AQ750" s="145" t="n">
        <f aca="false">SUMIF($AN$5:$AN$1444,$AN750,AI$5:AI$1444)</f>
        <v>0</v>
      </c>
    </row>
    <row r="751" customFormat="false" ht="15" hidden="false" customHeight="false" outlineLevel="0" collapsed="false">
      <c r="A751" s="0" t="s">
        <v>652</v>
      </c>
      <c r="B751" s="0" t="s">
        <v>647</v>
      </c>
      <c r="C751" s="90" t="n">
        <v>1</v>
      </c>
      <c r="D751" s="90" t="n">
        <v>1</v>
      </c>
      <c r="E751" s="90" t="s">
        <v>378</v>
      </c>
      <c r="F751" s="90" t="n">
        <v>3</v>
      </c>
      <c r="G751" s="130" t="s">
        <v>321</v>
      </c>
      <c r="H751" s="130" t="s">
        <v>322</v>
      </c>
      <c r="I751" s="130" t="s">
        <v>322</v>
      </c>
      <c r="J751" s="131" t="n">
        <v>41927</v>
      </c>
      <c r="K751" s="132" t="s">
        <v>648</v>
      </c>
      <c r="L751" s="131" t="n">
        <v>41929</v>
      </c>
      <c r="M751" s="108" t="s">
        <v>649</v>
      </c>
      <c r="N751" s="134" t="n">
        <v>46.7833333333333</v>
      </c>
      <c r="O751" s="134" t="n">
        <v>40</v>
      </c>
      <c r="P751" s="135" t="n">
        <v>0.04875</v>
      </c>
      <c r="Q751" s="152" t="n">
        <v>747.53835</v>
      </c>
      <c r="R751" s="152" t="n">
        <v>2228.08185538462</v>
      </c>
      <c r="S751" s="136" t="n">
        <f aca="false">R751-Q751</f>
        <v>1480.54350538462</v>
      </c>
      <c r="T751" s="137" t="n">
        <f aca="false">((S751/1000000)*(0.473-P751))*0.8/(0.08206*296)*1000000/(O751*N751)*12</f>
        <v>0.132659965587139</v>
      </c>
      <c r="U751" s="138" t="n">
        <f aca="false">IF(N751&lt;=48,T751* 48,T751* 72)</f>
        <v>6.36767834818269</v>
      </c>
      <c r="V751" s="139" t="n">
        <v>-22.973507583681</v>
      </c>
      <c r="W751" s="140" t="n">
        <f aca="false">W750</f>
        <v>-16.6005784878389</v>
      </c>
      <c r="X751" s="141" t="s">
        <v>106</v>
      </c>
      <c r="Y751" s="142" t="n">
        <f aca="false">((V751/1000+1)*0.0112372)/((V751/1000+1)*0.0112372+1)</f>
        <v>0.010859811769954</v>
      </c>
      <c r="Z751" s="142" t="n">
        <f aca="false">((W751/1000+1)*0.0112372)/((W751/1000+1)*0.0112372+1)</f>
        <v>0.0109298737052018</v>
      </c>
      <c r="AA751" s="142" t="str">
        <f aca="false">IF(ISNUMBER(X751),((X751/1000+1)*0.0112372)/((X751/1000+1)*0.0112372+1),"")</f>
        <v/>
      </c>
      <c r="AB751" s="143" t="str">
        <f aca="false">IF(ISNUMBER(AA751),(Y751-Z751)/(AA751-Z751),"")</f>
        <v/>
      </c>
      <c r="AC751" s="143" t="str">
        <f aca="false">IF(ISNUMBER(AB751),1-AB751,"")</f>
        <v/>
      </c>
      <c r="AD751" s="144" t="str">
        <f aca="false">IF(ISNUMBER(AB751),AB751*T751,"")</f>
        <v/>
      </c>
      <c r="AE751" s="144" t="n">
        <f aca="false">IF(ISNUMBER(AC751),AC751*T751,T751)</f>
        <v>0.132659965587139</v>
      </c>
      <c r="AF751" s="102"/>
      <c r="AG751" s="145" t="str">
        <f aca="false">IF(ISNUMBER(AD751),U751*AB751,"")</f>
        <v/>
      </c>
      <c r="AH751" s="146" t="n">
        <f aca="false">IF(ISNUMBER(AC751),AC751*U751,U751)</f>
        <v>6.36767834818269</v>
      </c>
      <c r="AI751" s="102"/>
      <c r="AJ751" s="103" t="s">
        <v>706</v>
      </c>
      <c r="AK751" s="136" t="n">
        <f aca="false">SUMIF($AJ$5:$AJ$1444,AJ751,AG$5:AG$1444)</f>
        <v>0</v>
      </c>
      <c r="AL751" s="136" t="n">
        <f aca="false">SUMIF($AJ$5:$AJ$1444,$AJ751,AH$5:AH$1444)</f>
        <v>61.7756669745897</v>
      </c>
      <c r="AM751" s="136" t="n">
        <f aca="false">SUMIF($AJ$5:$AJ$1444,$AJ751,AI$5:AI$1444)</f>
        <v>0</v>
      </c>
      <c r="AN751" s="147" t="s">
        <v>707</v>
      </c>
      <c r="AO751" s="145" t="n">
        <f aca="false">SUMIF($AN$5:$AN$1444,$AN751,AG$5:AG$1444)</f>
        <v>0</v>
      </c>
      <c r="AP751" s="145" t="n">
        <f aca="false">SUMIF($AN$5:$AN$1444,$AN751,AH$5:AH$1444)</f>
        <v>20.8788336619615</v>
      </c>
      <c r="AQ751" s="145" t="n">
        <f aca="false">SUMIF($AN$5:$AN$1444,$AN751,AI$5:AI$1444)</f>
        <v>0</v>
      </c>
    </row>
    <row r="752" customFormat="false" ht="15" hidden="false" customHeight="false" outlineLevel="0" collapsed="false">
      <c r="A752" s="0" t="s">
        <v>652</v>
      </c>
      <c r="B752" s="0" t="s">
        <v>647</v>
      </c>
      <c r="C752" s="90" t="n">
        <v>1</v>
      </c>
      <c r="D752" s="90" t="n">
        <v>1</v>
      </c>
      <c r="E752" s="90" t="s">
        <v>378</v>
      </c>
      <c r="F752" s="90" t="n">
        <v>4</v>
      </c>
      <c r="G752" s="130" t="s">
        <v>321</v>
      </c>
      <c r="H752" s="130" t="s">
        <v>322</v>
      </c>
      <c r="I752" s="130" t="s">
        <v>322</v>
      </c>
      <c r="J752" s="131" t="n">
        <v>41927</v>
      </c>
      <c r="K752" s="132" t="s">
        <v>648</v>
      </c>
      <c r="L752" s="131" t="n">
        <v>41929</v>
      </c>
      <c r="M752" s="108" t="s">
        <v>649</v>
      </c>
      <c r="N752" s="134" t="n">
        <v>46.7833333333333</v>
      </c>
      <c r="O752" s="134" t="n">
        <v>40</v>
      </c>
      <c r="P752" s="135" t="n">
        <v>0.04875</v>
      </c>
      <c r="Q752" s="152" t="n">
        <v>747.53835</v>
      </c>
      <c r="R752" s="152" t="n">
        <v>2665.95929538461</v>
      </c>
      <c r="S752" s="136" t="n">
        <f aca="false">R752-Q752</f>
        <v>1918.42094538461</v>
      </c>
      <c r="T752" s="137" t="n">
        <f aca="false">((S752/1000000)*(0.473-P752))*0.8/(0.08206*296)*1000000/(O752*N752)*12</f>
        <v>0.171894750590431</v>
      </c>
      <c r="U752" s="138" t="n">
        <f aca="false">IF(N752&lt;=48,T752* 48,T752* 72)</f>
        <v>8.25094802834068</v>
      </c>
      <c r="V752" s="139" t="n">
        <v>-25.395633937252</v>
      </c>
      <c r="W752" s="140" t="n">
        <f aca="false">W751</f>
        <v>-16.6005784878389</v>
      </c>
      <c r="X752" s="141" t="s">
        <v>106</v>
      </c>
      <c r="Y752" s="142" t="n">
        <f aca="false">((V752/1000+1)*0.0112372)/((V752/1000+1)*0.0112372+1)</f>
        <v>0.0108331810877124</v>
      </c>
      <c r="Z752" s="142" t="n">
        <f aca="false">((W752/1000+1)*0.0112372)/((W752/1000+1)*0.0112372+1)</f>
        <v>0.0109298737052018</v>
      </c>
      <c r="AA752" s="142" t="str">
        <f aca="false">IF(ISNUMBER(X752),((X752/1000+1)*0.0112372)/((X752/1000+1)*0.0112372+1),"")</f>
        <v/>
      </c>
      <c r="AB752" s="143" t="str">
        <f aca="false">IF(ISNUMBER(AA752),(Y752-Z752)/(AA752-Z752),"")</f>
        <v/>
      </c>
      <c r="AC752" s="143" t="str">
        <f aca="false">IF(ISNUMBER(AB752),1-AB752,"")</f>
        <v/>
      </c>
      <c r="AD752" s="144" t="str">
        <f aca="false">IF(ISNUMBER(AB752),AB752*T752,"")</f>
        <v/>
      </c>
      <c r="AE752" s="144" t="n">
        <f aca="false">IF(ISNUMBER(AC752),AC752*T752,T752)</f>
        <v>0.171894750590431</v>
      </c>
      <c r="AF752" s="102"/>
      <c r="AG752" s="145" t="str">
        <f aca="false">IF(ISNUMBER(AD752),U752*AB752,"")</f>
        <v/>
      </c>
      <c r="AH752" s="146" t="n">
        <f aca="false">IF(ISNUMBER(AC752),AC752*U752,U752)</f>
        <v>8.25094802834068</v>
      </c>
      <c r="AI752" s="102"/>
      <c r="AJ752" s="103" t="s">
        <v>708</v>
      </c>
      <c r="AK752" s="136" t="n">
        <f aca="false">SUMIF($AJ$5:$AJ$1444,AJ752,AG$5:AG$1444)</f>
        <v>0</v>
      </c>
      <c r="AL752" s="136" t="n">
        <f aca="false">SUMIF($AJ$5:$AJ$1444,$AJ752,AH$5:AH$1444)</f>
        <v>84.4585325728047</v>
      </c>
      <c r="AM752" s="136" t="n">
        <f aca="false">SUMIF($AJ$5:$AJ$1444,$AJ752,AI$5:AI$1444)</f>
        <v>0</v>
      </c>
      <c r="AN752" s="147" t="s">
        <v>709</v>
      </c>
      <c r="AO752" s="145" t="n">
        <f aca="false">SUMIF($AN$5:$AN$1444,$AN752,AG$5:AG$1444)</f>
        <v>0</v>
      </c>
      <c r="AP752" s="145" t="n">
        <f aca="false">SUMIF($AN$5:$AN$1444,$AN752,AH$5:AH$1444)</f>
        <v>26.2487558343494</v>
      </c>
      <c r="AQ752" s="145" t="n">
        <f aca="false">SUMIF($AN$5:$AN$1444,$AN752,AI$5:AI$1444)</f>
        <v>0</v>
      </c>
    </row>
    <row r="753" customFormat="false" ht="15" hidden="false" customHeight="false" outlineLevel="0" collapsed="false">
      <c r="A753" s="0" t="s">
        <v>652</v>
      </c>
      <c r="B753" s="0" t="s">
        <v>647</v>
      </c>
      <c r="C753" s="90" t="n">
        <v>1</v>
      </c>
      <c r="D753" s="90" t="n">
        <v>1</v>
      </c>
      <c r="E753" s="90" t="s">
        <v>378</v>
      </c>
      <c r="F753" s="90" t="n">
        <v>1</v>
      </c>
      <c r="G753" s="130" t="s">
        <v>659</v>
      </c>
      <c r="H753" s="130" t="s">
        <v>660</v>
      </c>
      <c r="I753" s="148" t="s">
        <v>335</v>
      </c>
      <c r="J753" s="131" t="n">
        <v>41927</v>
      </c>
      <c r="K753" s="132" t="s">
        <v>648</v>
      </c>
      <c r="L753" s="131" t="n">
        <v>41929</v>
      </c>
      <c r="M753" s="108" t="s">
        <v>649</v>
      </c>
      <c r="N753" s="134" t="n">
        <v>46.7833333333333</v>
      </c>
      <c r="O753" s="134" t="n">
        <v>40</v>
      </c>
      <c r="P753" s="135" t="n">
        <v>0.04875</v>
      </c>
      <c r="Q753" s="152" t="n">
        <v>747.53835</v>
      </c>
      <c r="R753" s="152" t="n">
        <v>15735.7442184615</v>
      </c>
      <c r="S753" s="136" t="n">
        <f aca="false">R753-Q753</f>
        <v>14988.2058684615</v>
      </c>
      <c r="T753" s="137" t="n">
        <f aca="false">((S753/1000000)*(0.473-P753))*0.8/(0.08206*296)*1000000/(O753*N753)*12</f>
        <v>1.34297632422935</v>
      </c>
      <c r="U753" s="138" t="n">
        <f aca="false">IF(N753&lt;=48,T753* 48,T753* 72)</f>
        <v>64.4628635630088</v>
      </c>
      <c r="V753" s="139" t="n">
        <v>1073.22225410768</v>
      </c>
      <c r="W753" s="140" t="n">
        <f aca="false">W752</f>
        <v>-16.6005784878389</v>
      </c>
      <c r="X753" s="141" t="n">
        <v>1356.9</v>
      </c>
      <c r="Y753" s="142" t="n">
        <f aca="false">((V753/1000+1)*0.0112372)/((V753/1000+1)*0.0112372+1)</f>
        <v>0.0227668098918849</v>
      </c>
      <c r="Z753" s="142" t="n">
        <f aca="false">((W753/1000+1)*0.0112372)/((W753/1000+1)*0.0112372+1)</f>
        <v>0.0109298737052018</v>
      </c>
      <c r="AA753" s="142" t="n">
        <f aca="false">IF(ISNUMBER(X753),((X753/1000+1)*0.0112372)/((X753/1000+1)*0.0112372+1),"")</f>
        <v>0.0258016023592409</v>
      </c>
      <c r="AB753" s="143" t="n">
        <f aca="false">IF(ISNUMBER(AA753),(Y753-Y749)/(AA753-Y749),"")</f>
        <v>0.796756610665894</v>
      </c>
      <c r="AC753" s="143" t="n">
        <f aca="false">IF(ISNUMBER(AB753),1-AB753,"")</f>
        <v>0.203243389334106</v>
      </c>
      <c r="AD753" s="144" t="n">
        <f aca="false">IF(ISNUMBER(AB753),AB753*T753,"")</f>
        <v>1.07002526429752</v>
      </c>
      <c r="AE753" s="144" t="n">
        <f aca="false">IF(ISNUMBER(AC753),AC753*T753,T753)</f>
        <v>0.272951059931833</v>
      </c>
      <c r="AF753" s="149" t="n">
        <f aca="false">IF(ISNUMBER(AD753),AE753-AE749,"")</f>
        <v>0.0780680961501632</v>
      </c>
      <c r="AG753" s="145" t="n">
        <f aca="false">IF(ISNUMBER(AD753),U753*AB753,"")</f>
        <v>51.3612126862809</v>
      </c>
      <c r="AH753" s="146" t="n">
        <f aca="false">IF(ISNUMBER(AC753),AC753*U753,U753)</f>
        <v>13.101650876728</v>
      </c>
      <c r="AI753" s="145" t="n">
        <f aca="false">AH753-AH749</f>
        <v>3.74726861520783</v>
      </c>
      <c r="AJ753" s="103" t="s">
        <v>710</v>
      </c>
      <c r="AK753" s="136" t="n">
        <f aca="false">SUMIF($AJ$5:$AJ$1444,AJ753,AG$5:AG$1444)</f>
        <v>1630.05570797898</v>
      </c>
      <c r="AL753" s="136" t="n">
        <f aca="false">SUMIF($AJ$5:$AJ$1444,$AJ753,AH$5:AH$1444)</f>
        <v>339.657821976046</v>
      </c>
      <c r="AM753" s="136" t="n">
        <f aca="false">SUMIF($AJ$5:$AJ$1444,$AJ753,AI$5:AI$1444)</f>
        <v>257.265512576466</v>
      </c>
      <c r="AN753" s="147" t="s">
        <v>711</v>
      </c>
      <c r="AO753" s="145" t="n">
        <f aca="false">SUMIF($AN$5:$AN$1444,$AN753,AG$5:AG$1444)</f>
        <v>207.619254275236</v>
      </c>
      <c r="AP753" s="145" t="n">
        <f aca="false">SUMIF($AN$5:$AN$1444,$AN753,AH$5:AH$1444)</f>
        <v>46.147926374338</v>
      </c>
      <c r="AQ753" s="145" t="n">
        <f aca="false">SUMIF($AN$5:$AN$1444,$AN753,AI$5:AI$1444)</f>
        <v>20.2509948990257</v>
      </c>
    </row>
    <row r="754" customFormat="false" ht="15" hidden="false" customHeight="false" outlineLevel="0" collapsed="false">
      <c r="A754" s="0" t="s">
        <v>652</v>
      </c>
      <c r="B754" s="0" t="s">
        <v>647</v>
      </c>
      <c r="C754" s="90" t="n">
        <v>1</v>
      </c>
      <c r="D754" s="90" t="n">
        <v>1</v>
      </c>
      <c r="E754" s="90" t="s">
        <v>378</v>
      </c>
      <c r="F754" s="90" t="n">
        <v>2</v>
      </c>
      <c r="G754" s="130" t="s">
        <v>659</v>
      </c>
      <c r="H754" s="130" t="s">
        <v>660</v>
      </c>
      <c r="I754" s="148" t="s">
        <v>335</v>
      </c>
      <c r="J754" s="131" t="n">
        <v>41927</v>
      </c>
      <c r="K754" s="132" t="s">
        <v>648</v>
      </c>
      <c r="L754" s="131" t="n">
        <v>41929</v>
      </c>
      <c r="M754" s="108" t="s">
        <v>649</v>
      </c>
      <c r="N754" s="134" t="n">
        <v>46.7833333333333</v>
      </c>
      <c r="O754" s="134" t="n">
        <v>40</v>
      </c>
      <c r="P754" s="135" t="n">
        <v>0.04875</v>
      </c>
      <c r="Q754" s="152" t="n">
        <v>747.53835</v>
      </c>
      <c r="R754" s="152" t="n">
        <v>12987.7833184615</v>
      </c>
      <c r="S754" s="136" t="n">
        <f aca="false">R754-Q754</f>
        <v>12240.2449684615</v>
      </c>
      <c r="T754" s="137" t="n">
        <f aca="false">((S754/1000000)*(0.473-P754))*0.8/(0.08206*296)*1000000/(O754*N754)*12</f>
        <v>1.09675296294143</v>
      </c>
      <c r="U754" s="138" t="n">
        <f aca="false">IF(N754&lt;=48,T754* 48,T754* 72)</f>
        <v>52.6441422211885</v>
      </c>
      <c r="V754" s="139" t="n">
        <v>1087.89919442073</v>
      </c>
      <c r="W754" s="140" t="n">
        <f aca="false">W753</f>
        <v>-16.6005784878389</v>
      </c>
      <c r="X754" s="141" t="n">
        <v>1356.9</v>
      </c>
      <c r="Y754" s="142" t="n">
        <f aca="false">((V754/1000+1)*0.0112372)/((V754/1000+1)*0.0112372+1)</f>
        <v>0.0229242879551693</v>
      </c>
      <c r="Z754" s="142" t="n">
        <f aca="false">((W754/1000+1)*0.0112372)/((W754/1000+1)*0.0112372+1)</f>
        <v>0.0109298737052018</v>
      </c>
      <c r="AA754" s="142" t="n">
        <f aca="false">IF(ISNUMBER(X754),((X754/1000+1)*0.0112372)/((X754/1000+1)*0.0112372+1),"")</f>
        <v>0.0258016023592409</v>
      </c>
      <c r="AB754" s="143" t="n">
        <f aca="false">IF(ISNUMBER(AA754),(Y754-Y750)/(AA754-Y750),"")</f>
        <v>0.807297084383391</v>
      </c>
      <c r="AC754" s="143" t="n">
        <f aca="false">IF(ISNUMBER(AB754),1-AB754,"")</f>
        <v>0.192702915616609</v>
      </c>
      <c r="AD754" s="144" t="n">
        <f aca="false">IF(ISNUMBER(AB754),AB754*T754,"")</f>
        <v>0.885405469271459</v>
      </c>
      <c r="AE754" s="144" t="n">
        <f aca="false">IF(ISNUMBER(AC754),AC754*T754,T754)</f>
        <v>0.211347493669968</v>
      </c>
      <c r="AF754" s="149" t="n">
        <f aca="false">IF(ISNUMBER(AD754),AE754-AE750,"")</f>
        <v>0.0876045246744857</v>
      </c>
      <c r="AG754" s="145" t="n">
        <f aca="false">IF(ISNUMBER(AD754),U754*AB754,"")</f>
        <v>42.4994625250301</v>
      </c>
      <c r="AH754" s="146" t="n">
        <f aca="false">IF(ISNUMBER(AC754),AC754*U754,U754)</f>
        <v>10.1446796961585</v>
      </c>
      <c r="AI754" s="145" t="n">
        <f aca="false">AH754-AH750</f>
        <v>4.20501718437531</v>
      </c>
      <c r="AJ754" s="103" t="s">
        <v>712</v>
      </c>
      <c r="AK754" s="136" t="n">
        <f aca="false">SUMIF($AJ$5:$AJ$1444,AJ754,AG$5:AG$1444)</f>
        <v>1650.6012968545</v>
      </c>
      <c r="AL754" s="136" t="n">
        <f aca="false">SUMIF($AJ$5:$AJ$1444,$AJ754,AH$5:AH$1444)</f>
        <v>254.802394855073</v>
      </c>
      <c r="AM754" s="136" t="n">
        <f aca="false">SUMIF($AJ$5:$AJ$1444,$AJ754,AI$5:AI$1444)</f>
        <v>184.464462902095</v>
      </c>
      <c r="AN754" s="147" t="s">
        <v>713</v>
      </c>
      <c r="AO754" s="145" t="n">
        <f aca="false">SUMIF($AN$5:$AN$1444,$AN754,AG$5:AG$1444)</f>
        <v>206.850627838104</v>
      </c>
      <c r="AP754" s="145" t="n">
        <f aca="false">SUMIF($AN$5:$AN$1444,$AN754,AH$5:AH$1444)</f>
        <v>35.640203009898</v>
      </c>
      <c r="AQ754" s="145" t="n">
        <f aca="false">SUMIF($AN$5:$AN$1444,$AN754,AI$5:AI$1444)</f>
        <v>12.3425324693273</v>
      </c>
    </row>
    <row r="755" customFormat="false" ht="15" hidden="false" customHeight="false" outlineLevel="0" collapsed="false">
      <c r="A755" s="0" t="s">
        <v>652</v>
      </c>
      <c r="B755" s="0" t="s">
        <v>647</v>
      </c>
      <c r="C755" s="90" t="n">
        <v>1</v>
      </c>
      <c r="D755" s="90" t="n">
        <v>1</v>
      </c>
      <c r="E755" s="90" t="s">
        <v>378</v>
      </c>
      <c r="F755" s="90" t="n">
        <v>3</v>
      </c>
      <c r="G755" s="130" t="s">
        <v>659</v>
      </c>
      <c r="H755" s="130" t="s">
        <v>660</v>
      </c>
      <c r="I755" s="148" t="s">
        <v>335</v>
      </c>
      <c r="J755" s="131" t="n">
        <v>41927</v>
      </c>
      <c r="K755" s="132" t="s">
        <v>648</v>
      </c>
      <c r="L755" s="131" t="n">
        <v>41929</v>
      </c>
      <c r="M755" s="108" t="s">
        <v>649</v>
      </c>
      <c r="N755" s="134" t="n">
        <v>46.7833333333333</v>
      </c>
      <c r="O755" s="134" t="n">
        <v>40</v>
      </c>
      <c r="P755" s="135" t="n">
        <v>0.04875</v>
      </c>
      <c r="Q755" s="152" t="n">
        <v>747.53835</v>
      </c>
      <c r="R755" s="152" t="n">
        <v>13239.1434184615</v>
      </c>
      <c r="S755" s="136" t="n">
        <f aca="false">R755-Q755</f>
        <v>12491.6050684615</v>
      </c>
      <c r="T755" s="137" t="n">
        <f aca="false">((S755/1000000)*(0.473-P755))*0.8/(0.08206*296)*1000000/(O755*N755)*12</f>
        <v>1.11927538264386</v>
      </c>
      <c r="U755" s="138" t="n">
        <f aca="false">IF(N755&lt;=48,T755* 48,T755* 72)</f>
        <v>53.7252183669052</v>
      </c>
      <c r="V755" s="139" t="n">
        <v>1077.66559298374</v>
      </c>
      <c r="W755" s="140" t="n">
        <f aca="false">W754</f>
        <v>-16.6005784878389</v>
      </c>
      <c r="X755" s="141" t="n">
        <v>1356.9</v>
      </c>
      <c r="Y755" s="142" t="n">
        <f aca="false">((V755/1000+1)*0.0112372)/((V755/1000+1)*0.0112372+1)</f>
        <v>0.0228144906084831</v>
      </c>
      <c r="Z755" s="142" t="n">
        <f aca="false">((W755/1000+1)*0.0112372)/((W755/1000+1)*0.0112372+1)</f>
        <v>0.0109298737052018</v>
      </c>
      <c r="AA755" s="142" t="n">
        <f aca="false">IF(ISNUMBER(X755),((X755/1000+1)*0.0112372)/((X755/1000+1)*0.0112372+1),"")</f>
        <v>0.0258016023592409</v>
      </c>
      <c r="AB755" s="143" t="n">
        <f aca="false">IF(ISNUMBER(AA755),(Y755-Y751)/(AA755-Y751),"")</f>
        <v>0.800083414841894</v>
      </c>
      <c r="AC755" s="143" t="n">
        <f aca="false">IF(ISNUMBER(AB755),1-AB755,"")</f>
        <v>0.199916585158106</v>
      </c>
      <c r="AD755" s="144" t="n">
        <f aca="false">IF(ISNUMBER(AB755),AB755*T755,"")</f>
        <v>0.895513670294166</v>
      </c>
      <c r="AE755" s="144" t="n">
        <f aca="false">IF(ISNUMBER(AC755),AC755*T755,T755)</f>
        <v>0.223761712349692</v>
      </c>
      <c r="AF755" s="149" t="n">
        <f aca="false">IF(ISNUMBER(AD755),AE755-AE751,"")</f>
        <v>0.0911017467625527</v>
      </c>
      <c r="AG755" s="145" t="n">
        <f aca="false">IF(ISNUMBER(AD755),U755*AB755,"")</f>
        <v>42.98465617412</v>
      </c>
      <c r="AH755" s="146" t="n">
        <f aca="false">IF(ISNUMBER(AC755),AC755*U755,U755)</f>
        <v>10.7405621927852</v>
      </c>
      <c r="AI755" s="145" t="n">
        <f aca="false">AH755-AH751</f>
        <v>4.37288384460253</v>
      </c>
      <c r="AJ755" s="103" t="s">
        <v>714</v>
      </c>
      <c r="AK755" s="136" t="n">
        <f aca="false">SUMIF($AJ$5:$AJ$1444,AJ755,AG$5:AG$1444)</f>
        <v>1672.64108613257</v>
      </c>
      <c r="AL755" s="136" t="n">
        <f aca="false">SUMIF($AJ$5:$AJ$1444,$AJ755,AH$5:AH$1444)</f>
        <v>261.451759835503</v>
      </c>
      <c r="AM755" s="136" t="n">
        <f aca="false">SUMIF($AJ$5:$AJ$1444,$AJ755,AI$5:AI$1444)</f>
        <v>199.676092860914</v>
      </c>
      <c r="AN755" s="147" t="s">
        <v>715</v>
      </c>
      <c r="AO755" s="145" t="n">
        <f aca="false">SUMIF($AN$5:$AN$1444,$AN755,AG$5:AG$1444)</f>
        <v>199.400683894232</v>
      </c>
      <c r="AP755" s="145" t="n">
        <f aca="false">SUMIF($AN$5:$AN$1444,$AN755,AH$5:AH$1444)</f>
        <v>41.5151001786647</v>
      </c>
      <c r="AQ755" s="145" t="n">
        <f aca="false">SUMIF($AN$5:$AN$1444,$AN755,AI$5:AI$1444)</f>
        <v>20.6362665167032</v>
      </c>
    </row>
    <row r="756" customFormat="false" ht="15" hidden="false" customHeight="false" outlineLevel="0" collapsed="false">
      <c r="A756" s="0" t="s">
        <v>652</v>
      </c>
      <c r="B756" s="0" t="s">
        <v>647</v>
      </c>
      <c r="C756" s="90" t="n">
        <v>1</v>
      </c>
      <c r="D756" s="90" t="n">
        <v>1</v>
      </c>
      <c r="E756" s="90" t="s">
        <v>378</v>
      </c>
      <c r="F756" s="90" t="n">
        <v>4</v>
      </c>
      <c r="G756" s="130" t="s">
        <v>659</v>
      </c>
      <c r="H756" s="130" t="s">
        <v>660</v>
      </c>
      <c r="I756" s="148" t="s">
        <v>335</v>
      </c>
      <c r="J756" s="131" t="n">
        <v>41927</v>
      </c>
      <c r="K756" s="132" t="s">
        <v>648</v>
      </c>
      <c r="L756" s="131" t="n">
        <v>41929</v>
      </c>
      <c r="M756" s="108" t="s">
        <v>649</v>
      </c>
      <c r="N756" s="134" t="n">
        <v>46.7833333333333</v>
      </c>
      <c r="O756" s="134" t="n">
        <v>40</v>
      </c>
      <c r="P756" s="135" t="n">
        <v>0.04875</v>
      </c>
      <c r="Q756" s="152" t="n">
        <v>747.53835</v>
      </c>
      <c r="R756" s="152" t="n">
        <v>19398.0730184615</v>
      </c>
      <c r="S756" s="136" t="n">
        <f aca="false">R756-Q756</f>
        <v>18650.5346684615</v>
      </c>
      <c r="T756" s="137" t="n">
        <f aca="false">((S756/1000000)*(0.473-P756))*0.8/(0.08206*296)*1000000/(O756*N756)*12</f>
        <v>1.67112906733336</v>
      </c>
      <c r="U756" s="138" t="n">
        <f aca="false">IF(N756&lt;=48,T756* 48,T756* 72)</f>
        <v>80.2141952320014</v>
      </c>
      <c r="V756" s="139" t="n">
        <v>1124.01165152396</v>
      </c>
      <c r="W756" s="140" t="n">
        <f aca="false">W755</f>
        <v>-16.6005784878389</v>
      </c>
      <c r="X756" s="141" t="n">
        <v>1356.9</v>
      </c>
      <c r="Y756" s="142" t="n">
        <f aca="false">((V756/1000+1)*0.0112372)/((V756/1000+1)*0.0112372+1)</f>
        <v>0.023311545084165</v>
      </c>
      <c r="Z756" s="142" t="n">
        <f aca="false">((W756/1000+1)*0.0112372)/((W756/1000+1)*0.0112372+1)</f>
        <v>0.0109298737052018</v>
      </c>
      <c r="AA756" s="142" t="n">
        <f aca="false">IF(ISNUMBER(X756),((X756/1000+1)*0.0112372)/((X756/1000+1)*0.0112372+1),"")</f>
        <v>0.0258016023592409</v>
      </c>
      <c r="AB756" s="143" t="n">
        <f aca="false">IF(ISNUMBER(AA756),(Y756-Y752)/(AA756-Y752),"")</f>
        <v>0.833645965068325</v>
      </c>
      <c r="AC756" s="143" t="n">
        <f aca="false">IF(ISNUMBER(AB756),1-AB756,"")</f>
        <v>0.166354034931675</v>
      </c>
      <c r="AD756" s="144" t="n">
        <f aca="false">IF(ISNUMBER(AB756),AB756*T756,"")</f>
        <v>1.39313000409085</v>
      </c>
      <c r="AE756" s="144" t="n">
        <f aca="false">IF(ISNUMBER(AC756),AC756*T756,T756)</f>
        <v>0.277999063242512</v>
      </c>
      <c r="AF756" s="149" t="n">
        <f aca="false">IF(ISNUMBER(AD756),AE756-AE752,"")</f>
        <v>0.106104312652081</v>
      </c>
      <c r="AG756" s="145" t="n">
        <f aca="false">IF(ISNUMBER(AD756),U756*AB756,"")</f>
        <v>66.8702401963609</v>
      </c>
      <c r="AH756" s="146" t="n">
        <f aca="false">IF(ISNUMBER(AC756),AC756*U756,U756)</f>
        <v>13.3439550356406</v>
      </c>
      <c r="AI756" s="145" t="n">
        <f aca="false">AH756-AH752</f>
        <v>5.09300700729989</v>
      </c>
      <c r="AJ756" s="103" t="s">
        <v>716</v>
      </c>
      <c r="AK756" s="136" t="n">
        <f aca="false">SUMIF($AJ$5:$AJ$1444,AJ756,AG$5:AG$1444)</f>
        <v>1824.93300036545</v>
      </c>
      <c r="AL756" s="136" t="n">
        <f aca="false">SUMIF($AJ$5:$AJ$1444,$AJ756,AH$5:AH$1444)</f>
        <v>319.24125425202</v>
      </c>
      <c r="AM756" s="136" t="n">
        <f aca="false">SUMIF($AJ$5:$AJ$1444,$AJ756,AI$5:AI$1444)</f>
        <v>234.782721679216</v>
      </c>
      <c r="AN756" s="147" t="s">
        <v>717</v>
      </c>
      <c r="AO756" s="145" t="n">
        <f aca="false">SUMIF($AN$5:$AN$1444,$AN756,AG$5:AG$1444)</f>
        <v>249.026954821362</v>
      </c>
      <c r="AP756" s="145" t="n">
        <f aca="false">SUMIF($AN$5:$AN$1444,$AN756,AH$5:AH$1444)</f>
        <v>45.8934128372108</v>
      </c>
      <c r="AQ756" s="145" t="n">
        <f aca="false">SUMIF($AN$5:$AN$1444,$AN756,AI$5:AI$1444)</f>
        <v>19.6446570028615</v>
      </c>
    </row>
    <row r="757" customFormat="false" ht="15" hidden="false" customHeight="false" outlineLevel="0" collapsed="false">
      <c r="A757" s="0" t="s">
        <v>652</v>
      </c>
      <c r="B757" s="0" t="s">
        <v>647</v>
      </c>
      <c r="C757" s="90" t="n">
        <v>1</v>
      </c>
      <c r="D757" s="90" t="n">
        <v>1</v>
      </c>
      <c r="E757" s="90" t="s">
        <v>378</v>
      </c>
      <c r="F757" s="90" t="n">
        <v>1</v>
      </c>
      <c r="G757" s="130" t="s">
        <v>669</v>
      </c>
      <c r="H757" s="130" t="s">
        <v>660</v>
      </c>
      <c r="I757" s="130" t="n">
        <v>10</v>
      </c>
      <c r="J757" s="131" t="n">
        <v>41927</v>
      </c>
      <c r="K757" s="132" t="s">
        <v>648</v>
      </c>
      <c r="L757" s="131" t="n">
        <v>41929</v>
      </c>
      <c r="M757" s="108" t="s">
        <v>649</v>
      </c>
      <c r="N757" s="134" t="n">
        <v>46.7833333333333</v>
      </c>
      <c r="O757" s="134" t="n">
        <v>40</v>
      </c>
      <c r="P757" s="135" t="n">
        <v>0.04875</v>
      </c>
      <c r="Q757" s="152" t="n">
        <v>747.53835</v>
      </c>
      <c r="R757" s="152" t="n">
        <v>21717.5310553846</v>
      </c>
      <c r="S757" s="136" t="n">
        <f aca="false">R757-Q757</f>
        <v>20969.9927053846</v>
      </c>
      <c r="T757" s="137" t="n">
        <f aca="false">((S757/1000000)*(0.473-P757))*0.8/(0.08206*296)*1000000/(O757*N757)*12</f>
        <v>1.87895762639965</v>
      </c>
      <c r="U757" s="138" t="n">
        <f aca="false">IF(N757&lt;=48,T757* 48,T757* 72)</f>
        <v>90.189966067183</v>
      </c>
      <c r="V757" s="139" t="n">
        <v>1224.53282290199</v>
      </c>
      <c r="W757" s="140" t="n">
        <f aca="false">W756</f>
        <v>-16.6005784878389</v>
      </c>
      <c r="X757" s="141" t="n">
        <v>1356.9</v>
      </c>
      <c r="Y757" s="142" t="n">
        <f aca="false">((V757/1000+1)*0.0112372)/((V757/1000+1)*0.0112372+1)</f>
        <v>0.0243878836230957</v>
      </c>
      <c r="Z757" s="142" t="n">
        <f aca="false">((W757/1000+1)*0.0112372)/((W757/1000+1)*0.0112372+1)</f>
        <v>0.0109298737052018</v>
      </c>
      <c r="AA757" s="142" t="n">
        <f aca="false">IF(ISNUMBER(X757),((X757/1000+1)*0.0112372)/((X757/1000+1)*0.0112372+1),"")</f>
        <v>0.0258016023592409</v>
      </c>
      <c r="AB757" s="143" t="n">
        <f aca="false">IF(ISNUMBER(AA757),(Y757-Y749)/(AA757-Y749),"")</f>
        <v>0.90532170137169</v>
      </c>
      <c r="AC757" s="143" t="n">
        <f aca="false">IF(ISNUMBER(AB757),1-AB757,"")</f>
        <v>0.0946782986283099</v>
      </c>
      <c r="AD757" s="144" t="n">
        <f aca="false">IF(ISNUMBER(AB757),AB757*T757,"")</f>
        <v>1.70106111513744</v>
      </c>
      <c r="AE757" s="144" t="n">
        <f aca="false">IF(ISNUMBER(AC757),AC757*T757,T757)</f>
        <v>0.177896511262206</v>
      </c>
      <c r="AF757" s="149" t="n">
        <f aca="false">IF(ISNUMBER(AD757),AE757-AE749,"")</f>
        <v>-0.0169864525194637</v>
      </c>
      <c r="AG757" s="145" t="n">
        <f aca="false">IF(ISNUMBER(AD757),U757*AB757,"")</f>
        <v>81.6509335265971</v>
      </c>
      <c r="AH757" s="146" t="n">
        <f aca="false">IF(ISNUMBER(AC757),AC757*U757,U757)</f>
        <v>8.53903254058589</v>
      </c>
      <c r="AI757" s="145" t="n">
        <f aca="false">AH757-AH749</f>
        <v>-0.815349720934259</v>
      </c>
      <c r="AJ757" s="103" t="s">
        <v>718</v>
      </c>
      <c r="AK757" s="136" t="n">
        <f aca="false">SUMIF($AJ$5:$AJ$1444,AJ757,AG$5:AG$1444)</f>
        <v>2130.12160416555</v>
      </c>
      <c r="AL757" s="136" t="n">
        <f aca="false">SUMIF($AJ$5:$AJ$1444,$AJ757,AH$5:AH$1444)</f>
        <v>145.296057322531</v>
      </c>
      <c r="AM757" s="136" t="n">
        <f aca="false">SUMIF($AJ$5:$AJ$1444,$AJ757,AI$5:AI$1444)</f>
        <v>62.9037479229511</v>
      </c>
      <c r="AN757" s="147" t="s">
        <v>719</v>
      </c>
      <c r="AO757" s="145" t="n">
        <f aca="false">SUMIF($AN$5:$AN$1444,$AN757,AG$5:AG$1444)</f>
        <v>448.165672264446</v>
      </c>
      <c r="AP757" s="145" t="n">
        <f aca="false">SUMIF($AN$5:$AN$1444,$AN757,AH$5:AH$1444)</f>
        <v>18.4678463341772</v>
      </c>
      <c r="AQ757" s="145" t="n">
        <f aca="false">SUMIF($AN$5:$AN$1444,$AN757,AI$5:AI$1444)</f>
        <v>-7.42908514113502</v>
      </c>
    </row>
    <row r="758" customFormat="false" ht="15" hidden="false" customHeight="false" outlineLevel="0" collapsed="false">
      <c r="A758" s="0" t="s">
        <v>652</v>
      </c>
      <c r="B758" s="0" t="s">
        <v>647</v>
      </c>
      <c r="C758" s="90" t="n">
        <v>1</v>
      </c>
      <c r="D758" s="90" t="n">
        <v>1</v>
      </c>
      <c r="E758" s="90" t="s">
        <v>378</v>
      </c>
      <c r="F758" s="90" t="n">
        <v>2</v>
      </c>
      <c r="G758" s="130" t="s">
        <v>669</v>
      </c>
      <c r="H758" s="130" t="s">
        <v>660</v>
      </c>
      <c r="I758" s="130" t="n">
        <v>10</v>
      </c>
      <c r="J758" s="131" t="n">
        <v>41927</v>
      </c>
      <c r="K758" s="132" t="s">
        <v>648</v>
      </c>
      <c r="L758" s="131" t="n">
        <v>41929</v>
      </c>
      <c r="M758" s="108" t="s">
        <v>649</v>
      </c>
      <c r="N758" s="134" t="n">
        <v>46.7833333333333</v>
      </c>
      <c r="O758" s="134" t="n">
        <v>40</v>
      </c>
      <c r="P758" s="135" t="n">
        <v>0.04875</v>
      </c>
      <c r="Q758" s="152" t="n">
        <v>747.53835</v>
      </c>
      <c r="R758" s="152" t="n">
        <v>20925.0581553846</v>
      </c>
      <c r="S758" s="136" t="n">
        <f aca="false">R758-Q758</f>
        <v>20177.5198053846</v>
      </c>
      <c r="T758" s="137" t="n">
        <f aca="false">((S758/1000000)*(0.473-P758))*0.8/(0.08206*296)*1000000/(O758*N758)*12</f>
        <v>1.80795030560131</v>
      </c>
      <c r="U758" s="138" t="n">
        <f aca="false">IF(N758&lt;=48,T758* 48,T758* 72)</f>
        <v>86.7816146688628</v>
      </c>
      <c r="V758" s="139" t="n">
        <v>1238.95163881752</v>
      </c>
      <c r="W758" s="140" t="n">
        <f aca="false">W757</f>
        <v>-16.6005784878389</v>
      </c>
      <c r="X758" s="141" t="n">
        <v>1356.9</v>
      </c>
      <c r="Y758" s="142" t="n">
        <f aca="false">((V758/1000+1)*0.0112372)/((V758/1000+1)*0.0112372+1)</f>
        <v>0.0245420797383357</v>
      </c>
      <c r="Z758" s="142" t="n">
        <f aca="false">((W758/1000+1)*0.0112372)/((W758/1000+1)*0.0112372+1)</f>
        <v>0.0109298737052018</v>
      </c>
      <c r="AA758" s="142" t="n">
        <f aca="false">IF(ISNUMBER(X758),((X758/1000+1)*0.0112372)/((X758/1000+1)*0.0112372+1),"")</f>
        <v>0.0258016023592409</v>
      </c>
      <c r="AB758" s="143" t="n">
        <f aca="false">IF(ISNUMBER(AA758),(Y758-Y750)/(AA758-Y750),"")</f>
        <v>0.915645755990363</v>
      </c>
      <c r="AC758" s="143" t="n">
        <f aca="false">IF(ISNUMBER(AB758),1-AB758,"")</f>
        <v>0.0843542440096371</v>
      </c>
      <c r="AD758" s="144" t="n">
        <f aca="false">IF(ISNUMBER(AB758),AB758*T758,"")</f>
        <v>1.65544202436532</v>
      </c>
      <c r="AE758" s="144" t="n">
        <f aca="false">IF(ISNUMBER(AC758),AC758*T758,T758)</f>
        <v>0.152508281235991</v>
      </c>
      <c r="AF758" s="149" t="n">
        <f aca="false">IF(ISNUMBER(AD758),AE758-AE750,"")</f>
        <v>0.0287653122405084</v>
      </c>
      <c r="AG758" s="145" t="n">
        <f aca="false">IF(ISNUMBER(AD758),U758*AB758,"")</f>
        <v>79.4612171695353</v>
      </c>
      <c r="AH758" s="146" t="n">
        <f aca="false">IF(ISNUMBER(AC758),AC758*U758,U758)</f>
        <v>7.32039749932756</v>
      </c>
      <c r="AI758" s="145" t="n">
        <f aca="false">AH758-AH750</f>
        <v>1.3807349875444</v>
      </c>
      <c r="AJ758" s="103" t="s">
        <v>720</v>
      </c>
      <c r="AK758" s="136" t="n">
        <f aca="false">SUMIF($AJ$5:$AJ$1444,AJ758,AG$5:AG$1444)</f>
        <v>1992.01428494171</v>
      </c>
      <c r="AL758" s="136" t="n">
        <f aca="false">SUMIF($AJ$5:$AJ$1444,$AJ758,AH$5:AH$1444)</f>
        <v>104.974848792574</v>
      </c>
      <c r="AM758" s="136" t="n">
        <f aca="false">SUMIF($AJ$5:$AJ$1444,$AJ758,AI$5:AI$1444)</f>
        <v>34.6369168395956</v>
      </c>
      <c r="AN758" s="147" t="s">
        <v>721</v>
      </c>
      <c r="AO758" s="145" t="n">
        <f aca="false">SUMIF($AN$5:$AN$1444,$AN758,AG$5:AG$1444)</f>
        <v>430.454125540027</v>
      </c>
      <c r="AP758" s="145" t="n">
        <f aca="false">SUMIF($AN$5:$AN$1444,$AN758,AH$5:AH$1444)</f>
        <v>14.2726738078667</v>
      </c>
      <c r="AQ758" s="145" t="n">
        <f aca="false">SUMIF($AN$5:$AN$1444,$AN758,AI$5:AI$1444)</f>
        <v>-9.02499673270394</v>
      </c>
    </row>
    <row r="759" customFormat="false" ht="15" hidden="false" customHeight="false" outlineLevel="0" collapsed="false">
      <c r="A759" s="0" t="s">
        <v>652</v>
      </c>
      <c r="B759" s="0" t="s">
        <v>647</v>
      </c>
      <c r="C759" s="90" t="n">
        <v>1</v>
      </c>
      <c r="D759" s="90" t="n">
        <v>1</v>
      </c>
      <c r="E759" s="90" t="s">
        <v>378</v>
      </c>
      <c r="F759" s="90" t="n">
        <v>3</v>
      </c>
      <c r="G759" s="130" t="s">
        <v>669</v>
      </c>
      <c r="H759" s="130" t="s">
        <v>660</v>
      </c>
      <c r="I759" s="130" t="n">
        <v>10</v>
      </c>
      <c r="J759" s="131" t="n">
        <v>41927</v>
      </c>
      <c r="K759" s="132" t="s">
        <v>648</v>
      </c>
      <c r="L759" s="131" t="n">
        <v>41929</v>
      </c>
      <c r="M759" s="108" t="s">
        <v>649</v>
      </c>
      <c r="N759" s="134" t="n">
        <v>46.7833333333333</v>
      </c>
      <c r="O759" s="134" t="n">
        <v>40</v>
      </c>
      <c r="P759" s="135" t="n">
        <v>0.04875</v>
      </c>
      <c r="Q759" s="152" t="n">
        <v>747.53835</v>
      </c>
      <c r="R759" s="152" t="n">
        <v>21011.3789553846</v>
      </c>
      <c r="S759" s="136" t="n">
        <f aca="false">R759-Q759</f>
        <v>20263.8406053846</v>
      </c>
      <c r="T759" s="137" t="n">
        <f aca="false">((S759/1000000)*(0.473-P759))*0.8/(0.08206*296)*1000000/(O759*N759)*12</f>
        <v>1.81568483978812</v>
      </c>
      <c r="U759" s="138" t="n">
        <f aca="false">IF(N759&lt;=48,T759* 48,T759* 72)</f>
        <v>87.1528723098296</v>
      </c>
      <c r="V759" s="139" t="n">
        <v>1299.00150692584</v>
      </c>
      <c r="W759" s="140" t="n">
        <f aca="false">W758</f>
        <v>-16.6005784878389</v>
      </c>
      <c r="X759" s="141" t="n">
        <v>1356.9</v>
      </c>
      <c r="Y759" s="142" t="n">
        <f aca="false">((V759/1000+1)*0.0112372)/((V759/1000+1)*0.0112372+1)</f>
        <v>0.0251837345787579</v>
      </c>
      <c r="Z759" s="142" t="n">
        <f aca="false">((W759/1000+1)*0.0112372)/((W759/1000+1)*0.0112372+1)</f>
        <v>0.0109298737052018</v>
      </c>
      <c r="AA759" s="142" t="n">
        <f aca="false">IF(ISNUMBER(X759),((X759/1000+1)*0.0112372)/((X759/1000+1)*0.0112372+1),"")</f>
        <v>0.0258016023592409</v>
      </c>
      <c r="AB759" s="143" t="n">
        <f aca="false">IF(ISNUMBER(AA759),(Y759-Y751)/(AA759-Y751),"")</f>
        <v>0.958648344266986</v>
      </c>
      <c r="AC759" s="143" t="n">
        <f aca="false">IF(ISNUMBER(AB759),1-AB759,"")</f>
        <v>0.0413516557330144</v>
      </c>
      <c r="AD759" s="144" t="n">
        <f aca="false">IF(ISNUMBER(AB759),AB759*T759,"")</f>
        <v>1.74060326537355</v>
      </c>
      <c r="AE759" s="144" t="n">
        <f aca="false">IF(ISNUMBER(AC759),AC759*T759,T759)</f>
        <v>0.0750815744145715</v>
      </c>
      <c r="AF759" s="149" t="n">
        <f aca="false">IF(ISNUMBER(AD759),AE759-AE751,"")</f>
        <v>-0.0575783911725679</v>
      </c>
      <c r="AG759" s="145" t="n">
        <f aca="false">IF(ISNUMBER(AD759),U759*AB759,"")</f>
        <v>83.5489567379302</v>
      </c>
      <c r="AH759" s="146" t="n">
        <f aca="false">IF(ISNUMBER(AC759),AC759*U759,U759)</f>
        <v>3.60391557189943</v>
      </c>
      <c r="AI759" s="145" t="n">
        <f aca="false">AH759-AH751</f>
        <v>-2.76376277628326</v>
      </c>
      <c r="AJ759" s="103" t="s">
        <v>722</v>
      </c>
      <c r="AK759" s="136" t="n">
        <f aca="false">SUMIF($AJ$5:$AJ$1444,AJ759,AG$5:AG$1444)</f>
        <v>2173.92780454317</v>
      </c>
      <c r="AL759" s="136" t="n">
        <f aca="false">SUMIF($AJ$5:$AJ$1444,$AJ759,AH$5:AH$1444)</f>
        <v>102.404544093479</v>
      </c>
      <c r="AM759" s="136" t="n">
        <f aca="false">SUMIF($AJ$5:$AJ$1444,$AJ759,AI$5:AI$1444)</f>
        <v>40.6288771188898</v>
      </c>
      <c r="AN759" s="147" t="s">
        <v>723</v>
      </c>
      <c r="AO759" s="145" t="n">
        <f aca="false">SUMIF($AN$5:$AN$1444,$AN759,AG$5:AG$1444)</f>
        <v>420.386295089739</v>
      </c>
      <c r="AP759" s="145" t="n">
        <f aca="false">SUMIF($AN$5:$AN$1444,$AN759,AH$5:AH$1444)</f>
        <v>8.54041451024945</v>
      </c>
      <c r="AQ759" s="145" t="n">
        <f aca="false">SUMIF($AN$5:$AN$1444,$AN759,AI$5:AI$1444)</f>
        <v>-12.338419151712</v>
      </c>
    </row>
    <row r="760" customFormat="false" ht="15" hidden="false" customHeight="false" outlineLevel="0" collapsed="false">
      <c r="A760" s="0" t="s">
        <v>652</v>
      </c>
      <c r="B760" s="0" t="s">
        <v>647</v>
      </c>
      <c r="C760" s="90" t="n">
        <v>1</v>
      </c>
      <c r="D760" s="90" t="n">
        <v>1</v>
      </c>
      <c r="E760" s="90" t="s">
        <v>378</v>
      </c>
      <c r="F760" s="90" t="n">
        <v>4</v>
      </c>
      <c r="G760" s="130" t="s">
        <v>669</v>
      </c>
      <c r="H760" s="130" t="s">
        <v>660</v>
      </c>
      <c r="I760" s="130" t="n">
        <v>10</v>
      </c>
      <c r="J760" s="131" t="n">
        <v>41927</v>
      </c>
      <c r="K760" s="132" t="s">
        <v>648</v>
      </c>
      <c r="L760" s="131" t="n">
        <v>41929</v>
      </c>
      <c r="M760" s="108" t="s">
        <v>649</v>
      </c>
      <c r="N760" s="134" t="n">
        <v>46.7833333333333</v>
      </c>
      <c r="O760" s="134" t="n">
        <v>40</v>
      </c>
      <c r="P760" s="135" t="n">
        <v>0.04875</v>
      </c>
      <c r="Q760" s="152" t="n">
        <v>747.53835</v>
      </c>
      <c r="R760" s="152" t="n">
        <v>21669.5750553846</v>
      </c>
      <c r="S760" s="136" t="n">
        <f aca="false">R760-Q760</f>
        <v>20922.0367053846</v>
      </c>
      <c r="T760" s="137" t="n">
        <f aca="false">((S760/1000000)*(0.473-P760))*0.8/(0.08206*296)*1000000/(O760*N760)*12</f>
        <v>1.87466066296253</v>
      </c>
      <c r="U760" s="138" t="n">
        <f aca="false">IF(N760&lt;=48,T760* 48,T760* 72)</f>
        <v>89.9837118222015</v>
      </c>
      <c r="V760" s="139" t="n">
        <v>1251.49616162013</v>
      </c>
      <c r="W760" s="140" t="n">
        <f aca="false">W759</f>
        <v>-16.6005784878389</v>
      </c>
      <c r="X760" s="141" t="n">
        <v>1356.9</v>
      </c>
      <c r="Y760" s="142" t="n">
        <f aca="false">((V760/1000+1)*0.0112372)/((V760/1000+1)*0.0112372+1)</f>
        <v>0.0246761923502188</v>
      </c>
      <c r="Z760" s="142" t="n">
        <f aca="false">((W760/1000+1)*0.0112372)/((W760/1000+1)*0.0112372+1)</f>
        <v>0.0109298737052018</v>
      </c>
      <c r="AA760" s="142" t="n">
        <f aca="false">IF(ISNUMBER(X760),((X760/1000+1)*0.0112372)/((X760/1000+1)*0.0112372+1),"")</f>
        <v>0.0258016023592409</v>
      </c>
      <c r="AB760" s="143" t="n">
        <f aca="false">IF(ISNUMBER(AA760),(Y760-Y752)/(AA760-Y752),"")</f>
        <v>0.924814381650073</v>
      </c>
      <c r="AC760" s="143" t="n">
        <f aca="false">IF(ISNUMBER(AB760),1-AB760,"")</f>
        <v>0.075185618349927</v>
      </c>
      <c r="AD760" s="144" t="n">
        <f aca="false">IF(ISNUMBER(AB760),AB760*T760,"")</f>
        <v>1.73371314182141</v>
      </c>
      <c r="AE760" s="144" t="n">
        <f aca="false">IF(ISNUMBER(AC760),AC760*T760,T760)</f>
        <v>0.140947521141122</v>
      </c>
      <c r="AF760" s="149" t="n">
        <f aca="false">IF(ISNUMBER(AD760),AE760-AE752,"")</f>
        <v>-0.0309472294493088</v>
      </c>
      <c r="AG760" s="145" t="n">
        <f aca="false">IF(ISNUMBER(AD760),U760*AB760,"")</f>
        <v>83.2182308074276</v>
      </c>
      <c r="AH760" s="146" t="n">
        <f aca="false">IF(ISNUMBER(AC760),AC760*U760,U760)</f>
        <v>6.76548101477385</v>
      </c>
      <c r="AI760" s="145" t="n">
        <f aca="false">AH760-AH752</f>
        <v>-1.48546701356683</v>
      </c>
      <c r="AJ760" s="103" t="s">
        <v>724</v>
      </c>
      <c r="AK760" s="136" t="n">
        <f aca="false">SUMIF($AJ$5:$AJ$1444,AJ760,AG$5:AG$1444)</f>
        <v>2279.67280948972</v>
      </c>
      <c r="AL760" s="136" t="n">
        <f aca="false">SUMIF($AJ$5:$AJ$1444,$AJ760,AH$5:AH$1444)</f>
        <v>113.59578357465</v>
      </c>
      <c r="AM760" s="136" t="n">
        <f aca="false">SUMIF($AJ$5:$AJ$1444,$AJ760,AI$5:AI$1444)</f>
        <v>29.1372510018455</v>
      </c>
      <c r="AN760" s="147" t="s">
        <v>725</v>
      </c>
      <c r="AO760" s="145" t="n">
        <f aca="false">SUMIF($AN$5:$AN$1444,$AN760,AG$5:AG$1444)</f>
        <v>438.631703184242</v>
      </c>
      <c r="AP760" s="145" t="n">
        <f aca="false">SUMIF($AN$5:$AN$1444,$AN760,AH$5:AH$1444)</f>
        <v>16.3075985533465</v>
      </c>
      <c r="AQ760" s="145" t="n">
        <f aca="false">SUMIF($AN$5:$AN$1444,$AN760,AI$5:AI$1444)</f>
        <v>-9.94115728100284</v>
      </c>
    </row>
    <row r="761" customFormat="false" ht="15" hidden="false" customHeight="false" outlineLevel="0" collapsed="false">
      <c r="A761" s="0" t="s">
        <v>652</v>
      </c>
      <c r="B761" s="0" t="s">
        <v>647</v>
      </c>
      <c r="C761" s="90" t="n">
        <v>1</v>
      </c>
      <c r="D761" s="90" t="n">
        <v>1</v>
      </c>
      <c r="E761" s="90" t="s">
        <v>403</v>
      </c>
      <c r="F761" s="90" t="n">
        <v>1</v>
      </c>
      <c r="G761" s="130" t="s">
        <v>321</v>
      </c>
      <c r="H761" s="130" t="s">
        <v>322</v>
      </c>
      <c r="I761" s="130" t="s">
        <v>322</v>
      </c>
      <c r="J761" s="131" t="n">
        <v>41927</v>
      </c>
      <c r="K761" s="132" t="s">
        <v>648</v>
      </c>
      <c r="L761" s="131" t="n">
        <v>41929</v>
      </c>
      <c r="M761" s="108" t="s">
        <v>649</v>
      </c>
      <c r="N761" s="134" t="n">
        <v>46.7833333333333</v>
      </c>
      <c r="O761" s="134" t="n">
        <v>40</v>
      </c>
      <c r="P761" s="135" t="n">
        <v>0.0481666666666667</v>
      </c>
      <c r="Q761" s="152" t="n">
        <v>747.53835</v>
      </c>
      <c r="R761" s="152" t="n">
        <v>4943.84104538461</v>
      </c>
      <c r="S761" s="136" t="n">
        <f aca="false">R761-Q761</f>
        <v>4196.30269538462</v>
      </c>
      <c r="T761" s="137" t="n">
        <f aca="false">((S761/1000000)*(0.473-P761))*0.8/(0.08206*296)*1000000/(O761*N761)*12</f>
        <v>0.376514970585216</v>
      </c>
      <c r="U761" s="138" t="n">
        <f aca="false">IF(N761&lt;=48,T761* 48,T761* 72)</f>
        <v>18.0727185880904</v>
      </c>
      <c r="V761" s="139" t="n">
        <v>-27.0502995691115</v>
      </c>
      <c r="W761" s="150" t="n">
        <v>-20.4524273330183</v>
      </c>
      <c r="X761" s="141" t="s">
        <v>106</v>
      </c>
      <c r="Y761" s="142" t="n">
        <f aca="false">((V761/1000+1)*0.0112372)/((V761/1000+1)*0.0112372+1)</f>
        <v>0.0108149876225165</v>
      </c>
      <c r="Z761" s="142" t="n">
        <f aca="false">((W761/1000+1)*0.0112372)/((W761/1000+1)*0.0112372+1)</f>
        <v>0.0108875289029567</v>
      </c>
      <c r="AA761" s="142" t="str">
        <f aca="false">IF(ISNUMBER(X761),((X761/1000+1)*0.0112372)/((X761/1000+1)*0.0112372+1),"")</f>
        <v/>
      </c>
      <c r="AB761" s="143" t="str">
        <f aca="false">IF(ISNUMBER(AA761),(Y761-Z761)/(AA761-Z761),"")</f>
        <v/>
      </c>
      <c r="AC761" s="143" t="str">
        <f aca="false">IF(ISNUMBER(AB761),1-AB761,"")</f>
        <v/>
      </c>
      <c r="AD761" s="144" t="str">
        <f aca="false">IF(ISNUMBER(AB761),AB761*T761,"")</f>
        <v/>
      </c>
      <c r="AE761" s="144" t="n">
        <f aca="false">IF(ISNUMBER(AC761),AC761*T761,T761)</f>
        <v>0.376514970585216</v>
      </c>
      <c r="AF761" s="102"/>
      <c r="AG761" s="145" t="str">
        <f aca="false">IF(ISNUMBER(AD761),U761*AB761,"")</f>
        <v/>
      </c>
      <c r="AH761" s="146" t="n">
        <f aca="false">IF(ISNUMBER(AC761),AC761*U761,U761)</f>
        <v>18.0727185880904</v>
      </c>
      <c r="AI761" s="102"/>
      <c r="AJ761" s="103" t="s">
        <v>726</v>
      </c>
      <c r="AK761" s="136" t="n">
        <f aca="false">SUMIF($AJ$5:$AJ$1444,AJ761,AG$5:AG$1444)</f>
        <v>0</v>
      </c>
      <c r="AL761" s="136" t="n">
        <f aca="false">SUMIF($AJ$5:$AJ$1444,$AJ761,AH$5:AH$1444)</f>
        <v>204.84761780536</v>
      </c>
      <c r="AM761" s="136" t="n">
        <f aca="false">SUMIF($AJ$5:$AJ$1444,$AJ761,AI$5:AI$1444)</f>
        <v>0</v>
      </c>
      <c r="AN761" s="147" t="s">
        <v>727</v>
      </c>
      <c r="AO761" s="145" t="n">
        <f aca="false">SUMIF($AN$5:$AN$1444,$AN761,AG$5:AG$1444)</f>
        <v>0</v>
      </c>
      <c r="AP761" s="145" t="n">
        <f aca="false">SUMIF($AN$5:$AN$1444,$AN761,AH$5:AH$1444)</f>
        <v>64.2465201015929</v>
      </c>
      <c r="AQ761" s="145" t="n">
        <f aca="false">SUMIF($AN$5:$AN$1444,$AN761,AI$5:AI$1444)</f>
        <v>0</v>
      </c>
    </row>
    <row r="762" customFormat="false" ht="15" hidden="false" customHeight="false" outlineLevel="0" collapsed="false">
      <c r="A762" s="0" t="s">
        <v>652</v>
      </c>
      <c r="B762" s="0" t="s">
        <v>647</v>
      </c>
      <c r="C762" s="90" t="n">
        <v>1</v>
      </c>
      <c r="D762" s="90" t="n">
        <v>1</v>
      </c>
      <c r="E762" s="90" t="s">
        <v>403</v>
      </c>
      <c r="F762" s="90" t="n">
        <v>2</v>
      </c>
      <c r="G762" s="130" t="s">
        <v>321</v>
      </c>
      <c r="H762" s="130" t="s">
        <v>322</v>
      </c>
      <c r="I762" s="130" t="s">
        <v>322</v>
      </c>
      <c r="J762" s="131" t="n">
        <v>41927</v>
      </c>
      <c r="K762" s="132" t="s">
        <v>648</v>
      </c>
      <c r="L762" s="131" t="n">
        <v>41929</v>
      </c>
      <c r="M762" s="108" t="s">
        <v>649</v>
      </c>
      <c r="N762" s="134" t="n">
        <v>46.7833333333333</v>
      </c>
      <c r="O762" s="134" t="n">
        <v>40</v>
      </c>
      <c r="P762" s="135" t="n">
        <v>0.0481666666666667</v>
      </c>
      <c r="Q762" s="152" t="n">
        <v>747.53835</v>
      </c>
      <c r="R762" s="152" t="n">
        <v>7488.02673538462</v>
      </c>
      <c r="S762" s="136" t="n">
        <f aca="false">R762-Q762</f>
        <v>6740.48838538462</v>
      </c>
      <c r="T762" s="137" t="n">
        <f aca="false">((S762/1000000)*(0.473-P762))*0.8/(0.08206*296)*1000000/(O762*N762)*12</f>
        <v>0.60479306913308</v>
      </c>
      <c r="U762" s="138" t="n">
        <f aca="false">IF(N762&lt;=48,T762* 48,T762* 72)</f>
        <v>29.0300673183879</v>
      </c>
      <c r="V762" s="139" t="n">
        <v>-24.1498369893455</v>
      </c>
      <c r="W762" s="140" t="n">
        <f aca="false">W761</f>
        <v>-20.4524273330183</v>
      </c>
      <c r="X762" s="141" t="s">
        <v>106</v>
      </c>
      <c r="Y762" s="142" t="n">
        <f aca="false">((V762/1000+1)*0.0112372)/((V762/1000+1)*0.0112372+1)</f>
        <v>0.0108468784971803</v>
      </c>
      <c r="Z762" s="142" t="n">
        <f aca="false">((W762/1000+1)*0.0112372)/((W762/1000+1)*0.0112372+1)</f>
        <v>0.0108875289029567</v>
      </c>
      <c r="AA762" s="142" t="str">
        <f aca="false">IF(ISNUMBER(X762),((X762/1000+1)*0.0112372)/((X762/1000+1)*0.0112372+1),"")</f>
        <v/>
      </c>
      <c r="AB762" s="143" t="str">
        <f aca="false">IF(ISNUMBER(AA762),(Y762-Z762)/(AA762-Z762),"")</f>
        <v/>
      </c>
      <c r="AC762" s="143" t="str">
        <f aca="false">IF(ISNUMBER(AB762),1-AB762,"")</f>
        <v/>
      </c>
      <c r="AD762" s="144" t="str">
        <f aca="false">IF(ISNUMBER(AB762),AB762*T762,"")</f>
        <v/>
      </c>
      <c r="AE762" s="144" t="n">
        <f aca="false">IF(ISNUMBER(AC762),AC762*T762,T762)</f>
        <v>0.60479306913308</v>
      </c>
      <c r="AF762" s="102"/>
      <c r="AG762" s="145" t="str">
        <f aca="false">IF(ISNUMBER(AD762),U762*AB762,"")</f>
        <v/>
      </c>
      <c r="AH762" s="146" t="n">
        <f aca="false">IF(ISNUMBER(AC762),AC762*U762,U762)</f>
        <v>29.0300673183879</v>
      </c>
      <c r="AI762" s="102"/>
      <c r="AJ762" s="103" t="s">
        <v>728</v>
      </c>
      <c r="AK762" s="136" t="n">
        <f aca="false">SUMIF($AJ$5:$AJ$1444,AJ762,AG$5:AG$1444)</f>
        <v>0</v>
      </c>
      <c r="AL762" s="136" t="n">
        <f aca="false">SUMIF($AJ$5:$AJ$1444,$AJ762,AH$5:AH$1444)</f>
        <v>276.96627171428</v>
      </c>
      <c r="AM762" s="136" t="n">
        <f aca="false">SUMIF($AJ$5:$AJ$1444,$AJ762,AI$5:AI$1444)</f>
        <v>0</v>
      </c>
      <c r="AN762" s="147" t="s">
        <v>729</v>
      </c>
      <c r="AO762" s="145" t="n">
        <f aca="false">SUMIF($AN$5:$AN$1444,$AN762,AG$5:AG$1444)</f>
        <v>0</v>
      </c>
      <c r="AP762" s="145" t="n">
        <f aca="false">SUMIF($AN$5:$AN$1444,$AN762,AH$5:AH$1444)</f>
        <v>98.6949879739814</v>
      </c>
      <c r="AQ762" s="145" t="n">
        <f aca="false">SUMIF($AN$5:$AN$1444,$AN762,AI$5:AI$1444)</f>
        <v>0</v>
      </c>
    </row>
    <row r="763" customFormat="false" ht="15" hidden="false" customHeight="false" outlineLevel="0" collapsed="false">
      <c r="A763" s="0" t="s">
        <v>652</v>
      </c>
      <c r="B763" s="0" t="s">
        <v>647</v>
      </c>
      <c r="C763" s="90" t="n">
        <v>1</v>
      </c>
      <c r="D763" s="90" t="n">
        <v>1</v>
      </c>
      <c r="E763" s="90" t="s">
        <v>403</v>
      </c>
      <c r="F763" s="90" t="n">
        <v>3</v>
      </c>
      <c r="G763" s="130" t="s">
        <v>321</v>
      </c>
      <c r="H763" s="130" t="s">
        <v>322</v>
      </c>
      <c r="I763" s="130" t="s">
        <v>322</v>
      </c>
      <c r="J763" s="131" t="n">
        <v>41927</v>
      </c>
      <c r="K763" s="132" t="s">
        <v>648</v>
      </c>
      <c r="L763" s="131" t="n">
        <v>41929</v>
      </c>
      <c r="M763" s="108" t="s">
        <v>649</v>
      </c>
      <c r="N763" s="134" t="n">
        <v>46.7833333333333</v>
      </c>
      <c r="O763" s="134" t="n">
        <v>40</v>
      </c>
      <c r="P763" s="135" t="n">
        <v>0.0481666666666667</v>
      </c>
      <c r="Q763" s="152" t="n">
        <v>747.53835</v>
      </c>
      <c r="R763" s="152" t="n">
        <v>3195.23275538462</v>
      </c>
      <c r="S763" s="136" t="n">
        <f aca="false">R763-Q763</f>
        <v>2447.69440538462</v>
      </c>
      <c r="T763" s="137" t="n">
        <f aca="false">((S763/1000000)*(0.473-P763))*0.8/(0.08206*296)*1000000/(O763*N763)*12</f>
        <v>0.219620378686842</v>
      </c>
      <c r="U763" s="138" t="n">
        <f aca="false">IF(N763&lt;=48,T763* 48,T763* 72)</f>
        <v>10.5417781769684</v>
      </c>
      <c r="V763" s="139" t="n">
        <v>-32.3337942724881</v>
      </c>
      <c r="W763" s="140" t="n">
        <f aca="false">W762</f>
        <v>-20.4524273330183</v>
      </c>
      <c r="X763" s="141" t="s">
        <v>106</v>
      </c>
      <c r="Y763" s="142" t="n">
        <f aca="false">((V763/1000+1)*0.0112372)/((V763/1000+1)*0.0112372+1)</f>
        <v>0.0107568897875398</v>
      </c>
      <c r="Z763" s="142" t="n">
        <f aca="false">((W763/1000+1)*0.0112372)/((W763/1000+1)*0.0112372+1)</f>
        <v>0.0108875289029567</v>
      </c>
      <c r="AA763" s="142" t="str">
        <f aca="false">IF(ISNUMBER(X763),((X763/1000+1)*0.0112372)/((X763/1000+1)*0.0112372+1),"")</f>
        <v/>
      </c>
      <c r="AB763" s="143" t="str">
        <f aca="false">IF(ISNUMBER(AA763),(Y763-Z763)/(AA763-Z763),"")</f>
        <v/>
      </c>
      <c r="AC763" s="143" t="str">
        <f aca="false">IF(ISNUMBER(AB763),1-AB763,"")</f>
        <v/>
      </c>
      <c r="AD763" s="144" t="str">
        <f aca="false">IF(ISNUMBER(AB763),AB763*T763,"")</f>
        <v/>
      </c>
      <c r="AE763" s="144" t="n">
        <f aca="false">IF(ISNUMBER(AC763),AC763*T763,T763)</f>
        <v>0.219620378686842</v>
      </c>
      <c r="AF763" s="102"/>
      <c r="AG763" s="145" t="str">
        <f aca="false">IF(ISNUMBER(AD763),U763*AB763,"")</f>
        <v/>
      </c>
      <c r="AH763" s="146" t="n">
        <f aca="false">IF(ISNUMBER(AC763),AC763*U763,U763)</f>
        <v>10.5417781769684</v>
      </c>
      <c r="AI763" s="102"/>
      <c r="AJ763" s="103" t="s">
        <v>730</v>
      </c>
      <c r="AK763" s="136" t="n">
        <f aca="false">SUMIF($AJ$5:$AJ$1444,AJ763,AG$5:AG$1444)</f>
        <v>0</v>
      </c>
      <c r="AL763" s="136" t="n">
        <f aca="false">SUMIF($AJ$5:$AJ$1444,$AJ763,AH$5:AH$1444)</f>
        <v>113.287069474786</v>
      </c>
      <c r="AM763" s="136" t="n">
        <f aca="false">SUMIF($AJ$5:$AJ$1444,$AJ763,AI$5:AI$1444)</f>
        <v>0</v>
      </c>
      <c r="AN763" s="147" t="s">
        <v>731</v>
      </c>
      <c r="AO763" s="145" t="n">
        <f aca="false">SUMIF($AN$5:$AN$1444,$AN763,AG$5:AG$1444)</f>
        <v>0</v>
      </c>
      <c r="AP763" s="145" t="n">
        <f aca="false">SUMIF($AN$5:$AN$1444,$AN763,AH$5:AH$1444)</f>
        <v>36.1981826685592</v>
      </c>
      <c r="AQ763" s="145" t="n">
        <f aca="false">SUMIF($AN$5:$AN$1444,$AN763,AI$5:AI$1444)</f>
        <v>0</v>
      </c>
    </row>
    <row r="764" customFormat="false" ht="15" hidden="false" customHeight="false" outlineLevel="0" collapsed="false">
      <c r="A764" s="0" t="s">
        <v>652</v>
      </c>
      <c r="B764" s="0" t="s">
        <v>647</v>
      </c>
      <c r="C764" s="90" t="n">
        <v>1</v>
      </c>
      <c r="D764" s="90" t="n">
        <v>1</v>
      </c>
      <c r="E764" s="90" t="s">
        <v>403</v>
      </c>
      <c r="F764" s="90" t="n">
        <v>4</v>
      </c>
      <c r="G764" s="130" t="s">
        <v>321</v>
      </c>
      <c r="H764" s="130" t="s">
        <v>322</v>
      </c>
      <c r="I764" s="130" t="s">
        <v>322</v>
      </c>
      <c r="J764" s="131" t="n">
        <v>41927</v>
      </c>
      <c r="K764" s="132" t="s">
        <v>648</v>
      </c>
      <c r="L764" s="131" t="n">
        <v>41929</v>
      </c>
      <c r="M764" s="108" t="s">
        <v>649</v>
      </c>
      <c r="N764" s="134" t="n">
        <v>46.7833333333333</v>
      </c>
      <c r="O764" s="134" t="n">
        <v>40</v>
      </c>
      <c r="P764" s="135" t="n">
        <v>0.0481666666666667</v>
      </c>
      <c r="Q764" s="152" t="n">
        <v>747.53835</v>
      </c>
      <c r="R764" s="152" t="n">
        <v>2834.20429538461</v>
      </c>
      <c r="S764" s="136" t="n">
        <f aca="false">R764-Q764</f>
        <v>2086.66594538461</v>
      </c>
      <c r="T764" s="137" t="n">
        <f aca="false">((S764/1000000)*(0.473-P764))*0.8/(0.08206*296)*1000000/(O764*N764)*12</f>
        <v>0.187226952886832</v>
      </c>
      <c r="U764" s="138" t="n">
        <f aca="false">IF(N764&lt;=48,T764* 48,T764* 72)</f>
        <v>8.98689373856792</v>
      </c>
      <c r="V764" s="139" t="n">
        <v>-27.1915159593702</v>
      </c>
      <c r="W764" s="140" t="n">
        <f aca="false">W763</f>
        <v>-20.4524273330183</v>
      </c>
      <c r="X764" s="141" t="s">
        <v>106</v>
      </c>
      <c r="Y764" s="142" t="n">
        <f aca="false">((V764/1000+1)*0.0112372)/((V764/1000+1)*0.0112372+1)</f>
        <v>0.0108134348817575</v>
      </c>
      <c r="Z764" s="142" t="n">
        <f aca="false">((W764/1000+1)*0.0112372)/((W764/1000+1)*0.0112372+1)</f>
        <v>0.0108875289029567</v>
      </c>
      <c r="AA764" s="142" t="str">
        <f aca="false">IF(ISNUMBER(X764),((X764/1000+1)*0.0112372)/((X764/1000+1)*0.0112372+1),"")</f>
        <v/>
      </c>
      <c r="AB764" s="143" t="str">
        <f aca="false">IF(ISNUMBER(AA764),(Y764-Z764)/(AA764-Z764),"")</f>
        <v/>
      </c>
      <c r="AC764" s="143" t="str">
        <f aca="false">IF(ISNUMBER(AB764),1-AB764,"")</f>
        <v/>
      </c>
      <c r="AD764" s="144" t="str">
        <f aca="false">IF(ISNUMBER(AB764),AB764*T764,"")</f>
        <v/>
      </c>
      <c r="AE764" s="144" t="n">
        <f aca="false">IF(ISNUMBER(AC764),AC764*T764,T764)</f>
        <v>0.187226952886832</v>
      </c>
      <c r="AF764" s="102"/>
      <c r="AG764" s="145" t="str">
        <f aca="false">IF(ISNUMBER(AD764),U764*AB764,"")</f>
        <v/>
      </c>
      <c r="AH764" s="146" t="n">
        <f aca="false">IF(ISNUMBER(AC764),AC764*U764,U764)</f>
        <v>8.98689373856792</v>
      </c>
      <c r="AI764" s="102"/>
      <c r="AJ764" s="103" t="s">
        <v>732</v>
      </c>
      <c r="AK764" s="136" t="n">
        <f aca="false">SUMIF($AJ$5:$AJ$1444,AJ764,AG$5:AG$1444)</f>
        <v>0</v>
      </c>
      <c r="AL764" s="136" t="n">
        <f aca="false">SUMIF($AJ$5:$AJ$1444,$AJ764,AH$5:AH$1444)</f>
        <v>96.7243530962296</v>
      </c>
      <c r="AM764" s="136" t="n">
        <f aca="false">SUMIF($AJ$5:$AJ$1444,$AJ764,AI$5:AI$1444)</f>
        <v>0</v>
      </c>
      <c r="AN764" s="147" t="s">
        <v>733</v>
      </c>
      <c r="AO764" s="145" t="n">
        <f aca="false">SUMIF($AN$5:$AN$1444,$AN764,AG$5:AG$1444)</f>
        <v>0</v>
      </c>
      <c r="AP764" s="145" t="n">
        <f aca="false">SUMIF($AN$5:$AN$1444,$AN764,AH$5:AH$1444)</f>
        <v>31.1529409501661</v>
      </c>
      <c r="AQ764" s="145" t="n">
        <f aca="false">SUMIF($AN$5:$AN$1444,$AN764,AI$5:AI$1444)</f>
        <v>0</v>
      </c>
    </row>
    <row r="765" customFormat="false" ht="15" hidden="false" customHeight="false" outlineLevel="0" collapsed="false">
      <c r="A765" s="0" t="s">
        <v>652</v>
      </c>
      <c r="B765" s="0" t="s">
        <v>647</v>
      </c>
      <c r="C765" s="90" t="n">
        <v>1</v>
      </c>
      <c r="D765" s="90" t="n">
        <v>1</v>
      </c>
      <c r="E765" s="90" t="s">
        <v>403</v>
      </c>
      <c r="F765" s="90" t="n">
        <v>1</v>
      </c>
      <c r="G765" s="130" t="s">
        <v>659</v>
      </c>
      <c r="H765" s="130" t="s">
        <v>660</v>
      </c>
      <c r="I765" s="148" t="s">
        <v>335</v>
      </c>
      <c r="J765" s="131" t="n">
        <v>41927</v>
      </c>
      <c r="K765" s="132" t="s">
        <v>648</v>
      </c>
      <c r="L765" s="131" t="n">
        <v>41929</v>
      </c>
      <c r="M765" s="108" t="s">
        <v>649</v>
      </c>
      <c r="N765" s="134" t="n">
        <v>46.7833333333333</v>
      </c>
      <c r="O765" s="134" t="n">
        <v>40</v>
      </c>
      <c r="P765" s="135" t="n">
        <v>0.0481666666666667</v>
      </c>
      <c r="Q765" s="152" t="n">
        <v>747.53835</v>
      </c>
      <c r="R765" s="152" t="n">
        <v>32927.2460553846</v>
      </c>
      <c r="S765" s="136" t="n">
        <f aca="false">R765-Q765</f>
        <v>32179.7077053846</v>
      </c>
      <c r="T765" s="137" t="n">
        <f aca="false">((S765/1000000)*(0.473-P765))*0.8/(0.08206*296)*1000000/(O765*N765)*12</f>
        <v>2.88733739667062</v>
      </c>
      <c r="U765" s="138" t="n">
        <f aca="false">IF(N765&lt;=48,T765* 48,T765* 72)</f>
        <v>138.59219504019</v>
      </c>
      <c r="V765" s="139" t="n">
        <v>1136.85326010863</v>
      </c>
      <c r="W765" s="140" t="n">
        <f aca="false">W764</f>
        <v>-20.4524273330183</v>
      </c>
      <c r="X765" s="141" t="n">
        <v>1356.9</v>
      </c>
      <c r="Y765" s="142" t="n">
        <f aca="false">((V765/1000+1)*0.0112372)/((V765/1000+1)*0.0112372+1)</f>
        <v>0.0234491799430942</v>
      </c>
      <c r="Z765" s="142" t="n">
        <f aca="false">((W765/1000+1)*0.0112372)/((W765/1000+1)*0.0112372+1)</f>
        <v>0.0108875289029567</v>
      </c>
      <c r="AA765" s="142" t="n">
        <f aca="false">IF(ISNUMBER(X765),((X765/1000+1)*0.0112372)/((X765/1000+1)*0.0112372+1),"")</f>
        <v>0.0258016023592409</v>
      </c>
      <c r="AB765" s="143" t="n">
        <f aca="false">IF(ISNUMBER(AA765),(Y765-Y761)/(AA765-Y761),"")</f>
        <v>0.843031768182966</v>
      </c>
      <c r="AC765" s="143" t="n">
        <f aca="false">IF(ISNUMBER(AB765),1-AB765,"")</f>
        <v>0.156968231817034</v>
      </c>
      <c r="AD765" s="144" t="n">
        <f aca="false">IF(ISNUMBER(AB765),AB765*T765,"")</f>
        <v>2.43411715085604</v>
      </c>
      <c r="AE765" s="144" t="n">
        <f aca="false">IF(ISNUMBER(AC765),AC765*T765,T765)</f>
        <v>0.453220245814586</v>
      </c>
      <c r="AF765" s="149" t="n">
        <f aca="false">IF(ISNUMBER(AD765),AE765-AE761,"")</f>
        <v>0.07670527522937</v>
      </c>
      <c r="AG765" s="145" t="n">
        <f aca="false">IF(ISNUMBER(AD765),U765*AB765,"")</f>
        <v>116.83762324109</v>
      </c>
      <c r="AH765" s="146" t="n">
        <f aca="false">IF(ISNUMBER(AC765),AC765*U765,U765)</f>
        <v>21.7545717991001</v>
      </c>
      <c r="AI765" s="145" t="n">
        <f aca="false">AH765-AH761</f>
        <v>3.68185321100976</v>
      </c>
      <c r="AJ765" s="103" t="s">
        <v>734</v>
      </c>
      <c r="AK765" s="136" t="n">
        <f aca="false">SUMIF($AJ$5:$AJ$1444,AJ765,AG$5:AG$1444)</f>
        <v>1984.47812761477</v>
      </c>
      <c r="AL765" s="136" t="n">
        <f aca="false">SUMIF($AJ$5:$AJ$1444,$AJ765,AH$5:AH$1444)</f>
        <v>443.998487410016</v>
      </c>
      <c r="AM765" s="136" t="n">
        <f aca="false">SUMIF($AJ$5:$AJ$1444,$AJ765,AI$5:AI$1444)</f>
        <v>239.150869604655</v>
      </c>
      <c r="AN765" s="147" t="s">
        <v>735</v>
      </c>
      <c r="AO765" s="145" t="n">
        <f aca="false">SUMIF($AN$5:$AN$1444,$AN765,AG$5:AG$1444)</f>
        <v>404.569285927782</v>
      </c>
      <c r="AP765" s="145" t="n">
        <f aca="false">SUMIF($AN$5:$AN$1444,$AN765,AH$5:AH$1444)</f>
        <v>80.0955002003373</v>
      </c>
      <c r="AQ765" s="145" t="n">
        <f aca="false">SUMIF($AN$5:$AN$1444,$AN765,AI$5:AI$1444)</f>
        <v>15.8489800987444</v>
      </c>
    </row>
    <row r="766" customFormat="false" ht="15" hidden="false" customHeight="false" outlineLevel="0" collapsed="false">
      <c r="A766" s="0" t="s">
        <v>652</v>
      </c>
      <c r="B766" s="0" t="s">
        <v>647</v>
      </c>
      <c r="C766" s="90" t="n">
        <v>1</v>
      </c>
      <c r="D766" s="90" t="n">
        <v>1</v>
      </c>
      <c r="E766" s="90" t="s">
        <v>403</v>
      </c>
      <c r="F766" s="90" t="n">
        <v>2</v>
      </c>
      <c r="G766" s="130" t="s">
        <v>659</v>
      </c>
      <c r="H766" s="130" t="s">
        <v>660</v>
      </c>
      <c r="I766" s="148" t="s">
        <v>335</v>
      </c>
      <c r="J766" s="131" t="n">
        <v>41927</v>
      </c>
      <c r="K766" s="132" t="s">
        <v>648</v>
      </c>
      <c r="L766" s="131" t="n">
        <v>41929</v>
      </c>
      <c r="M766" s="108" t="s">
        <v>649</v>
      </c>
      <c r="N766" s="134" t="n">
        <v>46.7833333333333</v>
      </c>
      <c r="O766" s="134" t="n">
        <v>40</v>
      </c>
      <c r="P766" s="135" t="n">
        <v>0.0481666666666667</v>
      </c>
      <c r="Q766" s="152" t="n">
        <v>747.53835</v>
      </c>
      <c r="R766" s="152" t="n">
        <v>45558.8564553846</v>
      </c>
      <c r="S766" s="136" t="n">
        <f aca="false">R766-Q766</f>
        <v>44811.3181053846</v>
      </c>
      <c r="T766" s="137" t="n">
        <f aca="false">((S766/1000000)*(0.473-P766))*0.8/(0.08206*296)*1000000/(O766*N766)*12</f>
        <v>4.02071379095002</v>
      </c>
      <c r="U766" s="138" t="n">
        <f aca="false">IF(N766&lt;=48,T766* 48,T766* 72)</f>
        <v>192.994261965601</v>
      </c>
      <c r="V766" s="139" t="n">
        <v>1091.64910520327</v>
      </c>
      <c r="W766" s="140" t="n">
        <f aca="false">W765</f>
        <v>-20.4524273330183</v>
      </c>
      <c r="X766" s="141" t="n">
        <v>1356.9</v>
      </c>
      <c r="Y766" s="142" t="n">
        <f aca="false">((V766/1000+1)*0.0112372)/((V766/1000+1)*0.0112372+1)</f>
        <v>0.0229645149510186</v>
      </c>
      <c r="Z766" s="142" t="n">
        <f aca="false">((W766/1000+1)*0.0112372)/((W766/1000+1)*0.0112372+1)</f>
        <v>0.0108875289029567</v>
      </c>
      <c r="AA766" s="142" t="n">
        <f aca="false">IF(ISNUMBER(X766),((X766/1000+1)*0.0112372)/((X766/1000+1)*0.0112372+1),"")</f>
        <v>0.0258016023592409</v>
      </c>
      <c r="AB766" s="143" t="n">
        <f aca="false">IF(ISNUMBER(AA766),(Y766-Y762)/(AA766-Y762),"")</f>
        <v>0.810288211645291</v>
      </c>
      <c r="AC766" s="143" t="n">
        <f aca="false">IF(ISNUMBER(AB766),1-AB766,"")</f>
        <v>0.189711788354708</v>
      </c>
      <c r="AD766" s="144" t="n">
        <f aca="false">IF(ISNUMBER(AB766),AB766*T766,"")</f>
        <v>3.25793698720645</v>
      </c>
      <c r="AE766" s="144" t="n">
        <f aca="false">IF(ISNUMBER(AC766),AC766*T766,T766)</f>
        <v>0.762776803743567</v>
      </c>
      <c r="AF766" s="149" t="n">
        <f aca="false">IF(ISNUMBER(AD766),AE766-AE762,"")</f>
        <v>0.157983734610486</v>
      </c>
      <c r="AG766" s="145" t="n">
        <f aca="false">IF(ISNUMBER(AD766),U766*AB766,"")</f>
        <v>156.38097538591</v>
      </c>
      <c r="AH766" s="146" t="n">
        <f aca="false">IF(ISNUMBER(AC766),AC766*U766,U766)</f>
        <v>36.6132865796912</v>
      </c>
      <c r="AI766" s="145" t="n">
        <f aca="false">AH766-AH762</f>
        <v>7.58321926130335</v>
      </c>
      <c r="AJ766" s="103" t="s">
        <v>736</v>
      </c>
      <c r="AK766" s="136" t="n">
        <f aca="false">SUMIF($AJ$5:$AJ$1444,AJ766,AG$5:AG$1444)</f>
        <v>2060.41983223372</v>
      </c>
      <c r="AL766" s="136" t="n">
        <f aca="false">SUMIF($AJ$5:$AJ$1444,$AJ766,AH$5:AH$1444)</f>
        <v>505.268920787043</v>
      </c>
      <c r="AM766" s="136" t="n">
        <f aca="false">SUMIF($AJ$5:$AJ$1444,$AJ766,AI$5:AI$1444)</f>
        <v>228.302649072763</v>
      </c>
      <c r="AN766" s="147" t="s">
        <v>737</v>
      </c>
      <c r="AO766" s="145" t="n">
        <f aca="false">SUMIF($AN$5:$AN$1444,$AN766,AG$5:AG$1444)</f>
        <v>484.447117407352</v>
      </c>
      <c r="AP766" s="145" t="n">
        <f aca="false">SUMIF($AN$5:$AN$1444,$AN766,AH$5:AH$1444)</f>
        <v>119.295401515696</v>
      </c>
      <c r="AQ766" s="145" t="n">
        <f aca="false">SUMIF($AN$5:$AN$1444,$AN766,AI$5:AI$1444)</f>
        <v>20.6004135417141</v>
      </c>
    </row>
    <row r="767" customFormat="false" ht="15" hidden="false" customHeight="false" outlineLevel="0" collapsed="false">
      <c r="A767" s="0" t="s">
        <v>652</v>
      </c>
      <c r="B767" s="0" t="s">
        <v>647</v>
      </c>
      <c r="C767" s="90" t="n">
        <v>1</v>
      </c>
      <c r="D767" s="90" t="n">
        <v>1</v>
      </c>
      <c r="E767" s="90" t="s">
        <v>403</v>
      </c>
      <c r="F767" s="90" t="n">
        <v>3</v>
      </c>
      <c r="G767" s="130" t="s">
        <v>659</v>
      </c>
      <c r="H767" s="130" t="s">
        <v>660</v>
      </c>
      <c r="I767" s="148" t="s">
        <v>335</v>
      </c>
      <c r="J767" s="131" t="n">
        <v>41927</v>
      </c>
      <c r="K767" s="132" t="s">
        <v>648</v>
      </c>
      <c r="L767" s="131" t="n">
        <v>41929</v>
      </c>
      <c r="M767" s="108" t="s">
        <v>649</v>
      </c>
      <c r="N767" s="134" t="n">
        <v>46.7833333333333</v>
      </c>
      <c r="O767" s="134" t="n">
        <v>40</v>
      </c>
      <c r="P767" s="135" t="n">
        <v>0.0481666666666667</v>
      </c>
      <c r="Q767" s="152" t="n">
        <v>747.53835</v>
      </c>
      <c r="R767" s="152" t="n">
        <v>26667.7891553846</v>
      </c>
      <c r="S767" s="136" t="n">
        <f aca="false">R767-Q767</f>
        <v>25920.2508053846</v>
      </c>
      <c r="T767" s="137" t="n">
        <f aca="false">((S767/1000000)*(0.473-P767))*0.8/(0.08206*296)*1000000/(O767*N767)*12</f>
        <v>2.32570507372712</v>
      </c>
      <c r="U767" s="138" t="n">
        <f aca="false">IF(N767&lt;=48,T767* 48,T767* 72)</f>
        <v>111.633843538902</v>
      </c>
      <c r="V767" s="139" t="n">
        <v>1175.41323720977</v>
      </c>
      <c r="W767" s="140" t="n">
        <f aca="false">W766</f>
        <v>-20.4524273330183</v>
      </c>
      <c r="X767" s="141" t="n">
        <v>1356.9</v>
      </c>
      <c r="Y767" s="142" t="n">
        <f aca="false">((V767/1000+1)*0.0112372)/((V767/1000+1)*0.0112372+1)</f>
        <v>0.0238622282488059</v>
      </c>
      <c r="Z767" s="142" t="n">
        <f aca="false">((W767/1000+1)*0.0112372)/((W767/1000+1)*0.0112372+1)</f>
        <v>0.0108875289029567</v>
      </c>
      <c r="AA767" s="142" t="n">
        <f aca="false">IF(ISNUMBER(X767),((X767/1000+1)*0.0112372)/((X767/1000+1)*0.0112372+1),"")</f>
        <v>0.0258016023592409</v>
      </c>
      <c r="AB767" s="143" t="n">
        <f aca="false">IF(ISNUMBER(AA767),(Y767-Y763)/(AA767-Y763),"")</f>
        <v>0.871092644595751</v>
      </c>
      <c r="AC767" s="143" t="n">
        <f aca="false">IF(ISNUMBER(AB767),1-AB767,"")</f>
        <v>0.128907355404249</v>
      </c>
      <c r="AD767" s="144" t="n">
        <f aca="false">IF(ISNUMBER(AB767),AB767*T767,"")</f>
        <v>2.02590458322272</v>
      </c>
      <c r="AE767" s="144" t="n">
        <f aca="false">IF(ISNUMBER(AC767),AC767*T767,T767)</f>
        <v>0.299800490504408</v>
      </c>
      <c r="AF767" s="149" t="n">
        <f aca="false">IF(ISNUMBER(AD767),AE767-AE763,"")</f>
        <v>0.080180111817566</v>
      </c>
      <c r="AG767" s="145" t="n">
        <f aca="false">IF(ISNUMBER(AD767),U767*AB767,"")</f>
        <v>97.2434199946904</v>
      </c>
      <c r="AH767" s="146" t="n">
        <f aca="false">IF(ISNUMBER(AC767),AC767*U767,U767)</f>
        <v>14.3904235442116</v>
      </c>
      <c r="AI767" s="145" t="n">
        <f aca="false">AH767-AH763</f>
        <v>3.84864536724317</v>
      </c>
      <c r="AJ767" s="103" t="s">
        <v>738</v>
      </c>
      <c r="AK767" s="136" t="n">
        <f aca="false">SUMIF($AJ$5:$AJ$1444,AJ767,AG$5:AG$1444)</f>
        <v>1761.35145582671</v>
      </c>
      <c r="AL767" s="136" t="n">
        <f aca="false">SUMIF($AJ$5:$AJ$1444,$AJ767,AH$5:AH$1444)</f>
        <v>368.372450393056</v>
      </c>
      <c r="AM767" s="136" t="n">
        <f aca="false">SUMIF($AJ$5:$AJ$1444,$AJ767,AI$5:AI$1444)</f>
        <v>255.08538091827</v>
      </c>
      <c r="AN767" s="147" t="s">
        <v>739</v>
      </c>
      <c r="AO767" s="145" t="n">
        <f aca="false">SUMIF($AN$5:$AN$1444,$AN767,AG$5:AG$1444)</f>
        <v>356.739977748333</v>
      </c>
      <c r="AP767" s="145" t="n">
        <f aca="false">SUMIF($AN$5:$AN$1444,$AN767,AH$5:AH$1444)</f>
        <v>53.9583006297506</v>
      </c>
      <c r="AQ767" s="145" t="n">
        <f aca="false">SUMIF($AN$5:$AN$1444,$AN767,AI$5:AI$1444)</f>
        <v>17.7601179611915</v>
      </c>
    </row>
    <row r="768" customFormat="false" ht="15" hidden="false" customHeight="false" outlineLevel="0" collapsed="false">
      <c r="A768" s="0" t="s">
        <v>652</v>
      </c>
      <c r="B768" s="0" t="s">
        <v>647</v>
      </c>
      <c r="C768" s="90" t="n">
        <v>1</v>
      </c>
      <c r="D768" s="90" t="n">
        <v>1</v>
      </c>
      <c r="E768" s="90" t="s">
        <v>403</v>
      </c>
      <c r="F768" s="90" t="n">
        <v>4</v>
      </c>
      <c r="G768" s="130" t="s">
        <v>659</v>
      </c>
      <c r="H768" s="130" t="s">
        <v>660</v>
      </c>
      <c r="I768" s="148" t="s">
        <v>335</v>
      </c>
      <c r="J768" s="131" t="n">
        <v>41927</v>
      </c>
      <c r="K768" s="132" t="s">
        <v>648</v>
      </c>
      <c r="L768" s="131" t="n">
        <v>41929</v>
      </c>
      <c r="M768" s="108" t="s">
        <v>649</v>
      </c>
      <c r="N768" s="134" t="n">
        <v>46.7833333333333</v>
      </c>
      <c r="O768" s="134" t="n">
        <v>40</v>
      </c>
      <c r="P768" s="135" t="n">
        <v>0.0481666666666667</v>
      </c>
      <c r="Q768" s="152" t="n">
        <v>747.53835</v>
      </c>
      <c r="R768" s="152" t="n">
        <v>18336.6330553846</v>
      </c>
      <c r="S768" s="136" t="n">
        <f aca="false">R768-Q768</f>
        <v>17589.0947053846</v>
      </c>
      <c r="T768" s="137" t="n">
        <f aca="false">((S768/1000000)*(0.473-P768))*0.8/(0.08206*296)*1000000/(O768*N768)*12</f>
        <v>1.57818869522983</v>
      </c>
      <c r="U768" s="138" t="n">
        <f aca="false">IF(N768&lt;=48,T768* 48,T768* 72)</f>
        <v>75.7530573710319</v>
      </c>
      <c r="V768" s="139" t="n">
        <v>1075.29747653378</v>
      </c>
      <c r="W768" s="140" t="n">
        <f aca="false">W767</f>
        <v>-20.4524273330183</v>
      </c>
      <c r="X768" s="141" t="n">
        <v>1356.9</v>
      </c>
      <c r="Y768" s="142" t="n">
        <f aca="false">((V768/1000+1)*0.0112372)/((V768/1000+1)*0.0112372+1)</f>
        <v>0.0227890793312049</v>
      </c>
      <c r="Z768" s="142" t="n">
        <f aca="false">((W768/1000+1)*0.0112372)/((W768/1000+1)*0.0112372+1)</f>
        <v>0.0108875289029567</v>
      </c>
      <c r="AA768" s="142" t="n">
        <f aca="false">IF(ISNUMBER(X768),((X768/1000+1)*0.0112372)/((X768/1000+1)*0.0112372+1),"")</f>
        <v>0.0258016023592409</v>
      </c>
      <c r="AB768" s="143" t="n">
        <f aca="false">IF(ISNUMBER(AA768),(Y768-Y764)/(AA768-Y764),"")</f>
        <v>0.799006580853749</v>
      </c>
      <c r="AC768" s="143" t="n">
        <f aca="false">IF(ISNUMBER(AB768),1-AB768,"")</f>
        <v>0.200993419146251</v>
      </c>
      <c r="AD768" s="144" t="n">
        <f aca="false">IF(ISNUMBER(AB768),AB768*T768,"")</f>
        <v>1.26098315331763</v>
      </c>
      <c r="AE768" s="144" t="n">
        <f aca="false">IF(ISNUMBER(AC768),AC768*T768,T768)</f>
        <v>0.317205541912204</v>
      </c>
      <c r="AF768" s="149" t="n">
        <f aca="false">IF(ISNUMBER(AD768),AE768-AE764,"")</f>
        <v>0.129978589025372</v>
      </c>
      <c r="AG768" s="145" t="n">
        <f aca="false">IF(ISNUMBER(AD768),U768*AB768,"")</f>
        <v>60.5271913592461</v>
      </c>
      <c r="AH768" s="146" t="n">
        <f aca="false">IF(ISNUMBER(AC768),AC768*U768,U768)</f>
        <v>15.2258660117858</v>
      </c>
      <c r="AI768" s="145" t="n">
        <f aca="false">AH768-AH764</f>
        <v>6.23897227321787</v>
      </c>
      <c r="AJ768" s="103" t="s">
        <v>740</v>
      </c>
      <c r="AK768" s="136" t="n">
        <f aca="false">SUMIF($AJ$5:$AJ$1444,AJ768,AG$5:AG$1444)</f>
        <v>1823.89901463074</v>
      </c>
      <c r="AL768" s="136" t="n">
        <f aca="false">SUMIF($AJ$5:$AJ$1444,$AJ768,AH$5:AH$1444)</f>
        <v>302.114594046323</v>
      </c>
      <c r="AM768" s="136" t="n">
        <f aca="false">SUMIF($AJ$5:$AJ$1444,$AJ768,AI$5:AI$1444)</f>
        <v>205.390240950094</v>
      </c>
      <c r="AN768" s="147" t="s">
        <v>741</v>
      </c>
      <c r="AO768" s="145" t="n">
        <f aca="false">SUMIF($AN$5:$AN$1444,$AN768,AG$5:AG$1444)</f>
        <v>310.147713037538</v>
      </c>
      <c r="AP768" s="145" t="n">
        <f aca="false">SUMIF($AN$5:$AN$1444,$AN768,AH$5:AH$1444)</f>
        <v>54.2515810586901</v>
      </c>
      <c r="AQ768" s="145" t="n">
        <f aca="false">SUMIF($AN$5:$AN$1444,$AN768,AI$5:AI$1444)</f>
        <v>23.098640108524</v>
      </c>
    </row>
    <row r="769" customFormat="false" ht="15" hidden="false" customHeight="false" outlineLevel="0" collapsed="false">
      <c r="A769" s="0" t="s">
        <v>652</v>
      </c>
      <c r="B769" s="0" t="s">
        <v>647</v>
      </c>
      <c r="C769" s="90" t="n">
        <v>1</v>
      </c>
      <c r="D769" s="90" t="n">
        <v>1</v>
      </c>
      <c r="E769" s="90" t="s">
        <v>403</v>
      </c>
      <c r="F769" s="90" t="n">
        <v>1</v>
      </c>
      <c r="G769" s="130" t="s">
        <v>669</v>
      </c>
      <c r="H769" s="130" t="s">
        <v>660</v>
      </c>
      <c r="I769" s="130" t="n">
        <v>10</v>
      </c>
      <c r="J769" s="131" t="n">
        <v>41927</v>
      </c>
      <c r="K769" s="132" t="s">
        <v>648</v>
      </c>
      <c r="L769" s="131" t="n">
        <v>41929</v>
      </c>
      <c r="M769" s="108" t="s">
        <v>649</v>
      </c>
      <c r="N769" s="134" t="n">
        <v>46.7833333333333</v>
      </c>
      <c r="O769" s="134" t="n">
        <v>40</v>
      </c>
      <c r="P769" s="135" t="n">
        <v>0.0481666666666667</v>
      </c>
      <c r="Q769" s="152" t="n">
        <v>747.53835</v>
      </c>
      <c r="R769" s="152" t="n">
        <v>37105.4125553846</v>
      </c>
      <c r="S769" s="136" t="n">
        <f aca="false">R769-Q769</f>
        <v>36357.8742053846</v>
      </c>
      <c r="T769" s="137" t="n">
        <f aca="false">((S769/1000000)*(0.473-P769))*0.8/(0.08206*296)*1000000/(O769*N769)*12</f>
        <v>3.26222508972906</v>
      </c>
      <c r="U769" s="138" t="n">
        <f aca="false">IF(N769&lt;=48,T769* 48,T769* 72)</f>
        <v>156.586804306995</v>
      </c>
      <c r="V769" s="139" t="n">
        <v>1253.11400867487</v>
      </c>
      <c r="W769" s="140" t="n">
        <f aca="false">W768</f>
        <v>-20.4524273330183</v>
      </c>
      <c r="X769" s="141" t="n">
        <v>1356.9</v>
      </c>
      <c r="Y769" s="142" t="n">
        <f aca="false">((V769/1000+1)*0.0112372)/((V769/1000+1)*0.0112372+1)</f>
        <v>0.0246934859547557</v>
      </c>
      <c r="Z769" s="142" t="n">
        <f aca="false">((W769/1000+1)*0.0112372)/((W769/1000+1)*0.0112372+1)</f>
        <v>0.0108875289029567</v>
      </c>
      <c r="AA769" s="142" t="n">
        <f aca="false">IF(ISNUMBER(X769),((X769/1000+1)*0.0112372)/((X769/1000+1)*0.0112372+1),"")</f>
        <v>0.0258016023592409</v>
      </c>
      <c r="AB769" s="143" t="n">
        <f aca="false">IF(ISNUMBER(AA769),(Y769-Y761)/(AA769-Y761),"")</f>
        <v>0.926059592246022</v>
      </c>
      <c r="AC769" s="143" t="n">
        <f aca="false">IF(ISNUMBER(AB769),1-AB769,"")</f>
        <v>0.0739404077539776</v>
      </c>
      <c r="AD769" s="144" t="n">
        <f aca="false">IF(ISNUMBER(AB769),AB769*T769,"")</f>
        <v>3.02101483640924</v>
      </c>
      <c r="AE769" s="144" t="n">
        <f aca="false">IF(ISNUMBER(AC769),AC769*T769,T769)</f>
        <v>0.241210253319823</v>
      </c>
      <c r="AF769" s="149" t="n">
        <f aca="false">IF(ISNUMBER(AD769),AE769-AE761,"")</f>
        <v>-0.135304717265393</v>
      </c>
      <c r="AG769" s="145" t="n">
        <f aca="false">IF(ISNUMBER(AD769),U769*AB769,"")</f>
        <v>145.008712147643</v>
      </c>
      <c r="AH769" s="146" t="n">
        <f aca="false">IF(ISNUMBER(AC769),AC769*U769,U769)</f>
        <v>11.5780921593515</v>
      </c>
      <c r="AI769" s="145" t="n">
        <f aca="false">AH769-AH761</f>
        <v>-6.49462642873887</v>
      </c>
      <c r="AJ769" s="103" t="s">
        <v>742</v>
      </c>
      <c r="AK769" s="136" t="n">
        <f aca="false">SUMIF($AJ$5:$AJ$1444,AJ769,AG$5:AG$1444)</f>
        <v>2098.41355779003</v>
      </c>
      <c r="AL769" s="136" t="n">
        <f aca="false">SUMIF($AJ$5:$AJ$1444,$AJ769,AH$5:AH$1444)</f>
        <v>177.619278224848</v>
      </c>
      <c r="AM769" s="136" t="n">
        <f aca="false">SUMIF($AJ$5:$AJ$1444,$AJ769,AI$5:AI$1444)</f>
        <v>-27.2283395805127</v>
      </c>
      <c r="AN769" s="147" t="s">
        <v>743</v>
      </c>
      <c r="AO769" s="145" t="n">
        <f aca="false">SUMIF($AN$5:$AN$1444,$AN769,AG$5:AG$1444)</f>
        <v>494.519063470489</v>
      </c>
      <c r="AP769" s="145" t="n">
        <f aca="false">SUMIF($AN$5:$AN$1444,$AN769,AH$5:AH$1444)</f>
        <v>33.8503196487778</v>
      </c>
      <c r="AQ769" s="145" t="n">
        <f aca="false">SUMIF($AN$5:$AN$1444,$AN769,AI$5:AI$1444)</f>
        <v>-30.396200452815</v>
      </c>
    </row>
    <row r="770" customFormat="false" ht="15" hidden="false" customHeight="false" outlineLevel="0" collapsed="false">
      <c r="A770" s="0" t="s">
        <v>652</v>
      </c>
      <c r="B770" s="0" t="s">
        <v>647</v>
      </c>
      <c r="C770" s="90" t="n">
        <v>1</v>
      </c>
      <c r="D770" s="90" t="n">
        <v>1</v>
      </c>
      <c r="E770" s="90" t="s">
        <v>403</v>
      </c>
      <c r="F770" s="90" t="n">
        <v>2</v>
      </c>
      <c r="G770" s="130" t="s">
        <v>669</v>
      </c>
      <c r="H770" s="130" t="s">
        <v>660</v>
      </c>
      <c r="I770" s="130" t="n">
        <v>10</v>
      </c>
      <c r="J770" s="131" t="n">
        <v>41927</v>
      </c>
      <c r="K770" s="132" t="s">
        <v>648</v>
      </c>
      <c r="L770" s="131" t="n">
        <v>41929</v>
      </c>
      <c r="M770" s="108" t="s">
        <v>649</v>
      </c>
      <c r="N770" s="134" t="n">
        <v>46.7833333333333</v>
      </c>
      <c r="O770" s="134" t="n">
        <v>40</v>
      </c>
      <c r="P770" s="135" t="n">
        <v>0.0481666666666667</v>
      </c>
      <c r="Q770" s="152" t="n">
        <v>747.53835</v>
      </c>
      <c r="R770" s="152" t="n">
        <v>55237.5761553846</v>
      </c>
      <c r="S770" s="136" t="n">
        <f aca="false">R770-Q770</f>
        <v>54490.0378053846</v>
      </c>
      <c r="T770" s="137" t="n">
        <f aca="false">((S770/1000000)*(0.473-P770))*0.8/(0.08206*296)*1000000/(O770*N770)*12</f>
        <v>4.8891408629904</v>
      </c>
      <c r="U770" s="138" t="n">
        <f aca="false">IF(N770&lt;=48,T770* 48,T770* 72)</f>
        <v>234.678761423539</v>
      </c>
      <c r="V770" s="139" t="n">
        <v>1249.50281396612</v>
      </c>
      <c r="W770" s="140" t="n">
        <f aca="false">W769</f>
        <v>-20.4524273330183</v>
      </c>
      <c r="X770" s="141" t="n">
        <v>1356.9</v>
      </c>
      <c r="Y770" s="142" t="n">
        <f aca="false">((V770/1000+1)*0.0112372)/((V770/1000+1)*0.0112372+1)</f>
        <v>0.0246548840749319</v>
      </c>
      <c r="Z770" s="142" t="n">
        <f aca="false">((W770/1000+1)*0.0112372)/((W770/1000+1)*0.0112372+1)</f>
        <v>0.0108875289029567</v>
      </c>
      <c r="AA770" s="142" t="n">
        <f aca="false">IF(ISNUMBER(X770),((X770/1000+1)*0.0112372)/((X770/1000+1)*0.0112372+1),"")</f>
        <v>0.0258016023592409</v>
      </c>
      <c r="AB770" s="143" t="n">
        <f aca="false">IF(ISNUMBER(AA770),(Y770-Y762)/(AA770-Y762),"")</f>
        <v>0.923320664768795</v>
      </c>
      <c r="AC770" s="143" t="n">
        <f aca="false">IF(ISNUMBER(AB770),1-AB770,"")</f>
        <v>0.0766793352312047</v>
      </c>
      <c r="AD770" s="144" t="n">
        <f aca="false">IF(ISNUMBER(AB770),AB770*T770,"")</f>
        <v>4.51424479176458</v>
      </c>
      <c r="AE770" s="144" t="n">
        <f aca="false">IF(ISNUMBER(AC770),AC770*T770,T770)</f>
        <v>0.374896071225823</v>
      </c>
      <c r="AF770" s="149" t="n">
        <f aca="false">IF(ISNUMBER(AD770),AE770-AE762,"")</f>
        <v>-0.229896997907257</v>
      </c>
      <c r="AG770" s="145" t="n">
        <f aca="false">IF(ISNUMBER(AD770),U770*AB770,"")</f>
        <v>216.6837500047</v>
      </c>
      <c r="AH770" s="146" t="n">
        <f aca="false">IF(ISNUMBER(AC770),AC770*U770,U770)</f>
        <v>17.9950114188395</v>
      </c>
      <c r="AI770" s="145" t="n">
        <f aca="false">AH770-AH762</f>
        <v>-11.0350558995484</v>
      </c>
      <c r="AJ770" s="103" t="s">
        <v>744</v>
      </c>
      <c r="AK770" s="136" t="n">
        <f aca="false">SUMIF($AJ$5:$AJ$1444,AJ770,AG$5:AG$1444)</f>
        <v>2142.39205930695</v>
      </c>
      <c r="AL770" s="136" t="n">
        <f aca="false">SUMIF($AJ$5:$AJ$1444,$AJ770,AH$5:AH$1444)</f>
        <v>232.144750094662</v>
      </c>
      <c r="AM770" s="136" t="n">
        <f aca="false">SUMIF($AJ$5:$AJ$1444,$AJ770,AI$5:AI$1444)</f>
        <v>-44.8215216196176</v>
      </c>
      <c r="AN770" s="147" t="s">
        <v>745</v>
      </c>
      <c r="AO770" s="145" t="n">
        <f aca="false">SUMIF($AN$5:$AN$1444,$AN770,AG$5:AG$1444)</f>
        <v>552.862307434574</v>
      </c>
      <c r="AP770" s="145" t="n">
        <f aca="false">SUMIF($AN$5:$AN$1444,$AN770,AH$5:AH$1444)</f>
        <v>63.0549814930937</v>
      </c>
      <c r="AQ770" s="145" t="n">
        <f aca="false">SUMIF($AN$5:$AN$1444,$AN770,AI$5:AI$1444)</f>
        <v>-35.6400064808876</v>
      </c>
    </row>
    <row r="771" customFormat="false" ht="15" hidden="false" customHeight="false" outlineLevel="0" collapsed="false">
      <c r="A771" s="0" t="s">
        <v>652</v>
      </c>
      <c r="B771" s="0" t="s">
        <v>647</v>
      </c>
      <c r="C771" s="90" t="n">
        <v>1</v>
      </c>
      <c r="D771" s="90" t="n">
        <v>1</v>
      </c>
      <c r="E771" s="90" t="s">
        <v>403</v>
      </c>
      <c r="F771" s="90" t="n">
        <v>3</v>
      </c>
      <c r="G771" s="130" t="s">
        <v>669</v>
      </c>
      <c r="H771" s="130" t="s">
        <v>660</v>
      </c>
      <c r="I771" s="130" t="n">
        <v>10</v>
      </c>
      <c r="J771" s="131" t="n">
        <v>41927</v>
      </c>
      <c r="K771" s="132" t="s">
        <v>648</v>
      </c>
      <c r="L771" s="131" t="n">
        <v>41929</v>
      </c>
      <c r="M771" s="108" t="s">
        <v>649</v>
      </c>
      <c r="N771" s="134" t="n">
        <v>46.7833333333333</v>
      </c>
      <c r="O771" s="134" t="n">
        <v>40</v>
      </c>
      <c r="P771" s="135" t="n">
        <v>0.0481666666666667</v>
      </c>
      <c r="Q771" s="152" t="n">
        <v>747.53835</v>
      </c>
      <c r="R771" s="152" t="n">
        <v>32234.2818553846</v>
      </c>
      <c r="S771" s="136" t="n">
        <f aca="false">R771-Q771</f>
        <v>31486.7435053846</v>
      </c>
      <c r="T771" s="137" t="n">
        <f aca="false">((S771/1000000)*(0.473-P771))*0.8/(0.08206*296)*1000000/(O771*N771)*12</f>
        <v>2.82516090123654</v>
      </c>
      <c r="U771" s="138" t="n">
        <f aca="false">IF(N771&lt;=48,T771* 48,T771* 72)</f>
        <v>135.607723259354</v>
      </c>
      <c r="V771" s="139" t="n">
        <v>1301.22786001585</v>
      </c>
      <c r="W771" s="140" t="n">
        <f aca="false">W770</f>
        <v>-20.4524273330183</v>
      </c>
      <c r="X771" s="141" t="n">
        <v>1356.9</v>
      </c>
      <c r="Y771" s="142" t="n">
        <f aca="false">((V771/1000+1)*0.0112372)/((V771/1000+1)*0.0112372+1)</f>
        <v>0.0252075077487535</v>
      </c>
      <c r="Z771" s="142" t="n">
        <f aca="false">((W771/1000+1)*0.0112372)/((W771/1000+1)*0.0112372+1)</f>
        <v>0.0108875289029567</v>
      </c>
      <c r="AA771" s="142" t="n">
        <f aca="false">IF(ISNUMBER(X771),((X771/1000+1)*0.0112372)/((X771/1000+1)*0.0112372+1),"")</f>
        <v>0.0258016023592409</v>
      </c>
      <c r="AB771" s="143" t="n">
        <f aca="false">IF(ISNUMBER(AA771),(Y771-Y763)/(AA771-Y763),"")</f>
        <v>0.960511401752873</v>
      </c>
      <c r="AC771" s="143" t="n">
        <f aca="false">IF(ISNUMBER(AB771),1-AB771,"")</f>
        <v>0.0394885982471272</v>
      </c>
      <c r="AD771" s="144" t="n">
        <f aca="false">IF(ISNUMBER(AB771),AB771*T771,"")</f>
        <v>2.71359925742412</v>
      </c>
      <c r="AE771" s="144" t="n">
        <f aca="false">IF(ISNUMBER(AC771),AC771*T771,T771)</f>
        <v>0.111561643812422</v>
      </c>
      <c r="AF771" s="149" t="n">
        <f aca="false">IF(ISNUMBER(AD771),AE771-AE763,"")</f>
        <v>-0.10805873487442</v>
      </c>
      <c r="AG771" s="145" t="n">
        <f aca="false">IF(ISNUMBER(AD771),U771*AB771,"")</f>
        <v>130.252764356358</v>
      </c>
      <c r="AH771" s="146" t="n">
        <f aca="false">IF(ISNUMBER(AC771),AC771*U771,U771)</f>
        <v>5.35495890299624</v>
      </c>
      <c r="AI771" s="145" t="n">
        <f aca="false">AH771-AH763</f>
        <v>-5.18681927397217</v>
      </c>
      <c r="AJ771" s="103" t="s">
        <v>746</v>
      </c>
      <c r="AK771" s="136" t="n">
        <f aca="false">SUMIF($AJ$5:$AJ$1444,AJ771,AG$5:AG$1444)</f>
        <v>2111.52543441102</v>
      </c>
      <c r="AL771" s="136" t="n">
        <f aca="false">SUMIF($AJ$5:$AJ$1444,$AJ771,AH$5:AH$1444)</f>
        <v>115.620456277803</v>
      </c>
      <c r="AM771" s="136" t="n">
        <f aca="false">SUMIF($AJ$5:$AJ$1444,$AJ771,AI$5:AI$1444)</f>
        <v>2.33338680301689</v>
      </c>
      <c r="AN771" s="147" t="s">
        <v>747</v>
      </c>
      <c r="AO771" s="145" t="n">
        <f aca="false">SUMIF($AN$5:$AN$1444,$AN771,AG$5:AG$1444)</f>
        <v>517.829163816879</v>
      </c>
      <c r="AP771" s="145" t="n">
        <f aca="false">SUMIF($AN$5:$AN$1444,$AN771,AH$5:AH$1444)</f>
        <v>10.8106263976587</v>
      </c>
      <c r="AQ771" s="145" t="n">
        <f aca="false">SUMIF($AN$5:$AN$1444,$AN771,AI$5:AI$1444)</f>
        <v>-25.3875562709005</v>
      </c>
    </row>
    <row r="772" customFormat="false" ht="15" hidden="false" customHeight="false" outlineLevel="0" collapsed="false">
      <c r="A772" s="0" t="s">
        <v>652</v>
      </c>
      <c r="B772" s="0" t="s">
        <v>647</v>
      </c>
      <c r="C772" s="90" t="n">
        <v>1</v>
      </c>
      <c r="D772" s="90" t="n">
        <v>1</v>
      </c>
      <c r="E772" s="90" t="s">
        <v>403</v>
      </c>
      <c r="F772" s="90" t="n">
        <v>4</v>
      </c>
      <c r="G772" s="130" t="s">
        <v>669</v>
      </c>
      <c r="H772" s="130" t="s">
        <v>660</v>
      </c>
      <c r="I772" s="130" t="n">
        <v>10</v>
      </c>
      <c r="J772" s="131" t="n">
        <v>41927</v>
      </c>
      <c r="K772" s="132" t="s">
        <v>648</v>
      </c>
      <c r="L772" s="131" t="n">
        <v>41929</v>
      </c>
      <c r="M772" s="108" t="s">
        <v>649</v>
      </c>
      <c r="N772" s="134" t="n">
        <v>46.7833333333333</v>
      </c>
      <c r="O772" s="134" t="n">
        <v>40</v>
      </c>
      <c r="P772" s="135" t="n">
        <v>0.0481666666666667</v>
      </c>
      <c r="Q772" s="152" t="n">
        <v>747.53835</v>
      </c>
      <c r="R772" s="152" t="n">
        <v>20546.2057553846</v>
      </c>
      <c r="S772" s="136" t="n">
        <f aca="false">R772-Q772</f>
        <v>19798.6674053846</v>
      </c>
      <c r="T772" s="137" t="n">
        <f aca="false">((S772/1000000)*(0.473-P772))*0.8/(0.08206*296)*1000000/(O772*N772)*12</f>
        <v>1.7764435067956</v>
      </c>
      <c r="U772" s="138" t="n">
        <f aca="false">IF(N772&lt;=48,T772* 48,T772* 72)</f>
        <v>85.2692883261887</v>
      </c>
      <c r="V772" s="139" t="n">
        <v>1184.98508209147</v>
      </c>
      <c r="W772" s="140" t="n">
        <f aca="false">W771</f>
        <v>-20.4524273330183</v>
      </c>
      <c r="X772" s="141" t="n">
        <v>1356.9</v>
      </c>
      <c r="Y772" s="142" t="n">
        <f aca="false">((V772/1000+1)*0.0112372)/((V772/1000+1)*0.0112372+1)</f>
        <v>0.0239647061926197</v>
      </c>
      <c r="Z772" s="142" t="n">
        <f aca="false">((W772/1000+1)*0.0112372)/((W772/1000+1)*0.0112372+1)</f>
        <v>0.0108875289029567</v>
      </c>
      <c r="AA772" s="142" t="n">
        <f aca="false">IF(ISNUMBER(X772),((X772/1000+1)*0.0112372)/((X772/1000+1)*0.0112372+1),"")</f>
        <v>0.0258016023592409</v>
      </c>
      <c r="AB772" s="143" t="n">
        <f aca="false">IF(ISNUMBER(AA772),(Y772-Y764)/(AA772-Y764),"")</f>
        <v>0.877443578784349</v>
      </c>
      <c r="AC772" s="143" t="n">
        <f aca="false">IF(ISNUMBER(AB772),1-AB772,"")</f>
        <v>0.12255642121565</v>
      </c>
      <c r="AD772" s="144" t="n">
        <f aca="false">IF(ISNUMBER(AB772),AB772*T772,"")</f>
        <v>1.55872894811095</v>
      </c>
      <c r="AE772" s="144" t="n">
        <f aca="false">IF(ISNUMBER(AC772),AC772*T772,T772)</f>
        <v>0.217714558684648</v>
      </c>
      <c r="AF772" s="149" t="n">
        <f aca="false">IF(ISNUMBER(AD772),AE772-AE764,"")</f>
        <v>0.030487605797817</v>
      </c>
      <c r="AG772" s="145" t="n">
        <f aca="false">IF(ISNUMBER(AD772),U772*AB772,"")</f>
        <v>74.8189895093255</v>
      </c>
      <c r="AH772" s="146" t="n">
        <f aca="false">IF(ISNUMBER(AC772),AC772*U772,U772)</f>
        <v>10.4502988168631</v>
      </c>
      <c r="AI772" s="145" t="n">
        <f aca="false">AH772-AH764</f>
        <v>1.46340507829522</v>
      </c>
      <c r="AJ772" s="103" t="s">
        <v>748</v>
      </c>
      <c r="AK772" s="136" t="n">
        <f aca="false">SUMIF($AJ$5:$AJ$1444,AJ772,AG$5:AG$1444)</f>
        <v>2209.80748863974</v>
      </c>
      <c r="AL772" s="136" t="n">
        <f aca="false">SUMIF($AJ$5:$AJ$1444,$AJ772,AH$5:AH$1444)</f>
        <v>123.122068422464</v>
      </c>
      <c r="AM772" s="136" t="n">
        <f aca="false">SUMIF($AJ$5:$AJ$1444,$AJ772,AI$5:AI$1444)</f>
        <v>26.3977153262349</v>
      </c>
      <c r="AN772" s="147" t="s">
        <v>749</v>
      </c>
      <c r="AO772" s="145" t="n">
        <f aca="false">SUMIF($AN$5:$AN$1444,$AN772,AG$5:AG$1444)</f>
        <v>529.786365608229</v>
      </c>
      <c r="AP772" s="145" t="n">
        <f aca="false">SUMIF($AN$5:$AN$1444,$AN772,AH$5:AH$1444)</f>
        <v>18.0557274030124</v>
      </c>
      <c r="AQ772" s="145" t="n">
        <f aca="false">SUMIF($AN$5:$AN$1444,$AN772,AI$5:AI$1444)</f>
        <v>-13.0972135471537</v>
      </c>
    </row>
    <row r="773" customFormat="false" ht="15" hidden="false" customHeight="false" outlineLevel="0" collapsed="false">
      <c r="A773" s="0" t="s">
        <v>652</v>
      </c>
      <c r="B773" s="0" t="s">
        <v>647</v>
      </c>
      <c r="C773" s="90" t="n">
        <v>1</v>
      </c>
      <c r="D773" s="90" t="n">
        <f aca="false">D725+1</f>
        <v>2</v>
      </c>
      <c r="E773" s="90" t="s">
        <v>320</v>
      </c>
      <c r="F773" s="90" t="n">
        <v>1</v>
      </c>
      <c r="G773" s="130" t="s">
        <v>321</v>
      </c>
      <c r="H773" s="130" t="s">
        <v>322</v>
      </c>
      <c r="I773" s="130" t="s">
        <v>322</v>
      </c>
      <c r="J773" s="131" t="n">
        <v>41929</v>
      </c>
      <c r="K773" s="132" t="s">
        <v>538</v>
      </c>
      <c r="L773" s="131" t="n">
        <v>41932</v>
      </c>
      <c r="M773" s="108" t="s">
        <v>750</v>
      </c>
      <c r="N773" s="133" t="n">
        <v>69.4833333333333</v>
      </c>
      <c r="O773" s="134" t="n">
        <v>40</v>
      </c>
      <c r="P773" s="135" t="n">
        <v>0.0514166666666667</v>
      </c>
      <c r="Q773" s="152" t="n">
        <v>1037.38261538462</v>
      </c>
      <c r="R773" s="152" t="n">
        <v>1851.55316153846</v>
      </c>
      <c r="S773" s="136" t="n">
        <f aca="false">R773-Q773</f>
        <v>814.170546153846</v>
      </c>
      <c r="T773" s="137" t="n">
        <f aca="false">((S773/1000000)*(0.473-P773))*0.8/(0.08206*296)*1000000/(O773*N773)*12</f>
        <v>0.04880970622163</v>
      </c>
      <c r="U773" s="138" t="n">
        <f aca="false">IF(N773&lt;=48,T773* 48,T773* 72)</f>
        <v>3.51429884795736</v>
      </c>
      <c r="V773" s="139" t="n">
        <v>-14.844949967863</v>
      </c>
      <c r="W773" s="150" t="n">
        <f aca="false">W725</f>
        <v>-15.9672479479958</v>
      </c>
      <c r="X773" s="141" t="s">
        <v>106</v>
      </c>
      <c r="Y773" s="142" t="n">
        <f aca="false">((V773/1000+1)*0.0112372)/((V773/1000+1)*0.0112372+1)</f>
        <v>0.0109491727774981</v>
      </c>
      <c r="Z773" s="142" t="n">
        <f aca="false">((W773/1000+1)*0.0112372)/((W773/1000+1)*0.0112372+1)</f>
        <v>0.0109368357955286</v>
      </c>
      <c r="AA773" s="142" t="str">
        <f aca="false">IF(ISNUMBER(X773),((X773/1000+1)*0.0112372)/((X773/1000+1)*0.0112372+1),"")</f>
        <v/>
      </c>
      <c r="AB773" s="143" t="str">
        <f aca="false">IF(ISNUMBER(AA773),(Y773-Z773)/(AA773-Z773),"")</f>
        <v/>
      </c>
      <c r="AC773" s="143" t="str">
        <f aca="false">IF(ISNUMBER(AB773),1-AB773,"")</f>
        <v/>
      </c>
      <c r="AD773" s="144" t="str">
        <f aca="false">IF(ISNUMBER(AB773),AB773*T773,"")</f>
        <v/>
      </c>
      <c r="AE773" s="144" t="n">
        <f aca="false">IF(ISNUMBER(AC773),AC773*T773,T773)</f>
        <v>0.04880970622163</v>
      </c>
      <c r="AF773" s="102"/>
      <c r="AG773" s="145" t="str">
        <f aca="false">IF(ISNUMBER(AD773),U773*AB773,"")</f>
        <v/>
      </c>
      <c r="AH773" s="146" t="n">
        <f aca="false">IF(ISNUMBER(AC773),AC773*U773,U773)</f>
        <v>3.51429884795736</v>
      </c>
      <c r="AI773" s="102"/>
      <c r="AJ773" s="103" t="s">
        <v>650</v>
      </c>
      <c r="AK773" s="102"/>
      <c r="AL773" s="102"/>
      <c r="AM773" s="102"/>
      <c r="AN773" s="147" t="s">
        <v>651</v>
      </c>
    </row>
    <row r="774" customFormat="false" ht="15" hidden="false" customHeight="false" outlineLevel="0" collapsed="false">
      <c r="A774" s="0" t="s">
        <v>652</v>
      </c>
      <c r="B774" s="0" t="s">
        <v>647</v>
      </c>
      <c r="C774" s="90" t="n">
        <v>1</v>
      </c>
      <c r="D774" s="90" t="n">
        <f aca="false">D726+1</f>
        <v>2</v>
      </c>
      <c r="E774" s="90" t="s">
        <v>320</v>
      </c>
      <c r="F774" s="90" t="n">
        <v>2</v>
      </c>
      <c r="G774" s="130" t="s">
        <v>321</v>
      </c>
      <c r="H774" s="130" t="s">
        <v>322</v>
      </c>
      <c r="I774" s="130" t="s">
        <v>322</v>
      </c>
      <c r="J774" s="131" t="n">
        <v>41929</v>
      </c>
      <c r="K774" s="132" t="s">
        <v>538</v>
      </c>
      <c r="L774" s="131" t="n">
        <v>41932</v>
      </c>
      <c r="M774" s="108" t="s">
        <v>750</v>
      </c>
      <c r="N774" s="134" t="n">
        <v>69.4833333333333</v>
      </c>
      <c r="O774" s="134" t="n">
        <v>40</v>
      </c>
      <c r="P774" s="135" t="n">
        <v>0.0514166666666667</v>
      </c>
      <c r="Q774" s="152" t="n">
        <v>1037.38261538462</v>
      </c>
      <c r="R774" s="152" t="n">
        <v>2785.73036153846</v>
      </c>
      <c r="S774" s="136" t="n">
        <f aca="false">R774-Q774</f>
        <v>1748.34774615385</v>
      </c>
      <c r="T774" s="137" t="n">
        <f aca="false">((S774/1000000)*(0.473-P774))*0.8/(0.08206*296)*1000000/(O774*N774)*12</f>
        <v>0.10481383816468</v>
      </c>
      <c r="U774" s="138" t="n">
        <f aca="false">IF(N774&lt;=48,T774* 48,T774* 72)</f>
        <v>7.54659634785695</v>
      </c>
      <c r="V774" s="139" t="n">
        <v>-12.1576577004459</v>
      </c>
      <c r="W774" s="150" t="n">
        <f aca="false">W726</f>
        <v>-15.9672479479958</v>
      </c>
      <c r="X774" s="141" t="s">
        <v>106</v>
      </c>
      <c r="Y774" s="142" t="n">
        <f aca="false">((V774/1000+1)*0.0112372)/((V774/1000+1)*0.0112372+1)</f>
        <v>0.0109787118777765</v>
      </c>
      <c r="Z774" s="142" t="n">
        <f aca="false">((W774/1000+1)*0.0112372)/((W774/1000+1)*0.0112372+1)</f>
        <v>0.0109368357955286</v>
      </c>
      <c r="AA774" s="142" t="str">
        <f aca="false">IF(ISNUMBER(X774),((X774/1000+1)*0.0112372)/((X774/1000+1)*0.0112372+1),"")</f>
        <v/>
      </c>
      <c r="AB774" s="143" t="str">
        <f aca="false">IF(ISNUMBER(AA774),(Y774-Z774)/(AA774-Z774),"")</f>
        <v/>
      </c>
      <c r="AC774" s="143" t="str">
        <f aca="false">IF(ISNUMBER(AB774),1-AB774,"")</f>
        <v/>
      </c>
      <c r="AD774" s="144" t="str">
        <f aca="false">IF(ISNUMBER(AB774),AB774*T774,"")</f>
        <v/>
      </c>
      <c r="AE774" s="144" t="n">
        <f aca="false">IF(ISNUMBER(AC774),AC774*T774,T774)</f>
        <v>0.10481383816468</v>
      </c>
      <c r="AF774" s="102"/>
      <c r="AG774" s="145" t="str">
        <f aca="false">IF(ISNUMBER(AD774),U774*AB774,"")</f>
        <v/>
      </c>
      <c r="AH774" s="146" t="n">
        <f aca="false">IF(ISNUMBER(AC774),AC774*U774,U774)</f>
        <v>7.54659634785695</v>
      </c>
      <c r="AI774" s="102"/>
      <c r="AJ774" s="103" t="s">
        <v>653</v>
      </c>
      <c r="AK774" s="102"/>
      <c r="AL774" s="102"/>
      <c r="AM774" s="102"/>
      <c r="AN774" s="147" t="s">
        <v>654</v>
      </c>
    </row>
    <row r="775" customFormat="false" ht="15" hidden="false" customHeight="false" outlineLevel="0" collapsed="false">
      <c r="A775" s="0" t="s">
        <v>652</v>
      </c>
      <c r="B775" s="0" t="s">
        <v>647</v>
      </c>
      <c r="C775" s="90" t="n">
        <v>1</v>
      </c>
      <c r="D775" s="90" t="n">
        <f aca="false">D727+1</f>
        <v>2</v>
      </c>
      <c r="E775" s="90" t="s">
        <v>320</v>
      </c>
      <c r="F775" s="90" t="n">
        <v>3</v>
      </c>
      <c r="G775" s="130" t="s">
        <v>321</v>
      </c>
      <c r="H775" s="130" t="s">
        <v>322</v>
      </c>
      <c r="I775" s="130" t="s">
        <v>322</v>
      </c>
      <c r="J775" s="131" t="n">
        <v>41929</v>
      </c>
      <c r="K775" s="132" t="s">
        <v>538</v>
      </c>
      <c r="L775" s="131" t="n">
        <v>41932</v>
      </c>
      <c r="M775" s="108" t="s">
        <v>750</v>
      </c>
      <c r="N775" s="134" t="n">
        <v>69.4833333333333</v>
      </c>
      <c r="O775" s="134" t="n">
        <v>40</v>
      </c>
      <c r="P775" s="135" t="n">
        <v>0.0514166666666667</v>
      </c>
      <c r="Q775" s="152" t="n">
        <v>1037.38261538462</v>
      </c>
      <c r="R775" s="152" t="n">
        <v>4301.72819769231</v>
      </c>
      <c r="S775" s="136" t="n">
        <f aca="false">R775-Q775</f>
        <v>3264.34558230769</v>
      </c>
      <c r="T775" s="137" t="n">
        <f aca="false">((S775/1000000)*(0.473-P775))*0.8/(0.08206*296)*1000000/(O775*N775)*12</f>
        <v>0.195698247291062</v>
      </c>
      <c r="U775" s="138" t="n">
        <f aca="false">IF(N775&lt;=48,T775* 48,T775* 72)</f>
        <v>14.0902738049564</v>
      </c>
      <c r="V775" s="139" t="n">
        <v>-11.9606905953851</v>
      </c>
      <c r="W775" s="150" t="n">
        <f aca="false">W727</f>
        <v>-15.9672479479958</v>
      </c>
      <c r="X775" s="141" t="s">
        <v>106</v>
      </c>
      <c r="Y775" s="142" t="n">
        <f aca="false">((V775/1000+1)*0.0112372)/((V775/1000+1)*0.0112372+1)</f>
        <v>0.0109808768989149</v>
      </c>
      <c r="Z775" s="142" t="n">
        <f aca="false">((W775/1000+1)*0.0112372)/((W775/1000+1)*0.0112372+1)</f>
        <v>0.0109368357955286</v>
      </c>
      <c r="AA775" s="142" t="str">
        <f aca="false">IF(ISNUMBER(X775),((X775/1000+1)*0.0112372)/((X775/1000+1)*0.0112372+1),"")</f>
        <v/>
      </c>
      <c r="AB775" s="143" t="str">
        <f aca="false">IF(ISNUMBER(AA775),(Y775-Z775)/(AA775-Z775),"")</f>
        <v/>
      </c>
      <c r="AC775" s="143" t="str">
        <f aca="false">IF(ISNUMBER(AB775),1-AB775,"")</f>
        <v/>
      </c>
      <c r="AD775" s="144" t="str">
        <f aca="false">IF(ISNUMBER(AB775),AB775*T775,"")</f>
        <v/>
      </c>
      <c r="AE775" s="144" t="n">
        <f aca="false">IF(ISNUMBER(AC775),AC775*T775,T775)</f>
        <v>0.195698247291062</v>
      </c>
      <c r="AF775" s="102"/>
      <c r="AG775" s="145" t="str">
        <f aca="false">IF(ISNUMBER(AD775),U775*AB775,"")</f>
        <v/>
      </c>
      <c r="AH775" s="146" t="n">
        <f aca="false">IF(ISNUMBER(AC775),AC775*U775,U775)</f>
        <v>14.0902738049564</v>
      </c>
      <c r="AI775" s="102"/>
      <c r="AJ775" s="103" t="s">
        <v>655</v>
      </c>
      <c r="AK775" s="102"/>
      <c r="AL775" s="102"/>
      <c r="AM775" s="102"/>
      <c r="AN775" s="147" t="s">
        <v>656</v>
      </c>
    </row>
    <row r="776" customFormat="false" ht="15" hidden="false" customHeight="false" outlineLevel="0" collapsed="false">
      <c r="A776" s="0" t="s">
        <v>652</v>
      </c>
      <c r="B776" s="0" t="s">
        <v>647</v>
      </c>
      <c r="C776" s="90" t="n">
        <v>1</v>
      </c>
      <c r="D776" s="90" t="n">
        <f aca="false">D728+1</f>
        <v>2</v>
      </c>
      <c r="E776" s="90" t="s">
        <v>320</v>
      </c>
      <c r="F776" s="90" t="n">
        <v>4</v>
      </c>
      <c r="G776" s="130" t="s">
        <v>321</v>
      </c>
      <c r="H776" s="130" t="s">
        <v>322</v>
      </c>
      <c r="I776" s="130" t="s">
        <v>322</v>
      </c>
      <c r="J776" s="131" t="n">
        <v>41929</v>
      </c>
      <c r="K776" s="132" t="s">
        <v>538</v>
      </c>
      <c r="L776" s="131" t="n">
        <v>41932</v>
      </c>
      <c r="M776" s="108" t="s">
        <v>750</v>
      </c>
      <c r="N776" s="134" t="n">
        <v>69.4833333333333</v>
      </c>
      <c r="O776" s="134" t="n">
        <v>40</v>
      </c>
      <c r="P776" s="135" t="n">
        <v>0.0514166666666667</v>
      </c>
      <c r="Q776" s="152" t="n">
        <v>1037.38261538462</v>
      </c>
      <c r="R776" s="152" t="n">
        <v>1821.57956153846</v>
      </c>
      <c r="S776" s="136" t="n">
        <f aca="false">R776-Q776</f>
        <v>784.196946153846</v>
      </c>
      <c r="T776" s="137" t="n">
        <f aca="false">((S776/1000000)*(0.473-P776))*0.8/(0.08206*296)*1000000/(O776*N776)*12</f>
        <v>0.0470127822020669</v>
      </c>
      <c r="U776" s="138" t="n">
        <f aca="false">IF(N776&lt;=48,T776* 48,T776* 72)</f>
        <v>3.38492031854882</v>
      </c>
      <c r="V776" s="139" t="n">
        <v>5.15415025689729</v>
      </c>
      <c r="W776" s="150" t="n">
        <f aca="false">W728</f>
        <v>-15.9672479479958</v>
      </c>
      <c r="X776" s="141" t="s">
        <v>106</v>
      </c>
      <c r="Y776" s="142" t="n">
        <f aca="false">((V776/1000+1)*0.0112372)/((V776/1000+1)*0.0112372+1)</f>
        <v>0.0111689634546818</v>
      </c>
      <c r="Z776" s="142" t="n">
        <f aca="false">((W776/1000+1)*0.0112372)/((W776/1000+1)*0.0112372+1)</f>
        <v>0.0109368357955286</v>
      </c>
      <c r="AA776" s="142" t="str">
        <f aca="false">IF(ISNUMBER(X776),((X776/1000+1)*0.0112372)/((X776/1000+1)*0.0112372+1),"")</f>
        <v/>
      </c>
      <c r="AB776" s="143" t="str">
        <f aca="false">IF(ISNUMBER(AA776),(Y776-Z776)/(AA776-Z776),"")</f>
        <v/>
      </c>
      <c r="AC776" s="143" t="str">
        <f aca="false">IF(ISNUMBER(AB776),1-AB776,"")</f>
        <v/>
      </c>
      <c r="AD776" s="144" t="str">
        <f aca="false">IF(ISNUMBER(AB776),AB776*T776,"")</f>
        <v/>
      </c>
      <c r="AE776" s="144" t="n">
        <f aca="false">IF(ISNUMBER(AC776),AC776*T776,T776)</f>
        <v>0.0470127822020669</v>
      </c>
      <c r="AF776" s="102"/>
      <c r="AG776" s="145" t="str">
        <f aca="false">IF(ISNUMBER(AD776),U776*AB776,"")</f>
        <v/>
      </c>
      <c r="AH776" s="146" t="n">
        <f aca="false">IF(ISNUMBER(AC776),AC776*U776,U776)</f>
        <v>3.38492031854882</v>
      </c>
      <c r="AI776" s="102"/>
      <c r="AJ776" s="103" t="s">
        <v>657</v>
      </c>
      <c r="AK776" s="102"/>
      <c r="AL776" s="102"/>
      <c r="AM776" s="102"/>
      <c r="AN776" s="147" t="s">
        <v>658</v>
      </c>
    </row>
    <row r="777" customFormat="false" ht="15" hidden="false" customHeight="false" outlineLevel="0" collapsed="false">
      <c r="A777" s="0" t="s">
        <v>652</v>
      </c>
      <c r="B777" s="0" t="s">
        <v>647</v>
      </c>
      <c r="C777" s="90" t="n">
        <v>1</v>
      </c>
      <c r="D777" s="90" t="n">
        <f aca="false">D729+1</f>
        <v>2</v>
      </c>
      <c r="E777" s="90" t="s">
        <v>320</v>
      </c>
      <c r="F777" s="90" t="n">
        <v>1</v>
      </c>
      <c r="G777" s="130" t="s">
        <v>659</v>
      </c>
      <c r="H777" s="130" t="s">
        <v>660</v>
      </c>
      <c r="I777" s="148" t="s">
        <v>335</v>
      </c>
      <c r="J777" s="131" t="n">
        <v>41929</v>
      </c>
      <c r="K777" s="132" t="s">
        <v>538</v>
      </c>
      <c r="L777" s="131" t="n">
        <v>41932</v>
      </c>
      <c r="M777" s="108" t="s">
        <v>750</v>
      </c>
      <c r="N777" s="134" t="n">
        <v>69.4833333333333</v>
      </c>
      <c r="O777" s="134" t="n">
        <v>40</v>
      </c>
      <c r="P777" s="135" t="n">
        <v>0.0514166666666667</v>
      </c>
      <c r="Q777" s="152" t="n">
        <v>1037.38261538462</v>
      </c>
      <c r="R777" s="152" t="n">
        <v>22822.4230776923</v>
      </c>
      <c r="S777" s="136" t="n">
        <f aca="false">R777-Q777</f>
        <v>21785.0404623077</v>
      </c>
      <c r="T777" s="137" t="n">
        <f aca="false">((S777/1000000)*(0.473-P777))*0.8/(0.08206*296)*1000000/(O777*N777)*12</f>
        <v>1.30601804500876</v>
      </c>
      <c r="U777" s="138" t="n">
        <f aca="false">IF(N777&lt;=48,T777* 48,T777* 72)</f>
        <v>94.0332992406308</v>
      </c>
      <c r="V777" s="139" t="n">
        <v>1156.59559356532</v>
      </c>
      <c r="W777" s="150" t="n">
        <f aca="false">W729</f>
        <v>-15.9672479479958</v>
      </c>
      <c r="X777" s="141" t="n">
        <v>1356.9</v>
      </c>
      <c r="Y777" s="142" t="n">
        <f aca="false">((V777/1000+1)*0.0112372)/((V777/1000+1)*0.0112372+1)</f>
        <v>0.023660700320913</v>
      </c>
      <c r="Z777" s="142" t="n">
        <f aca="false">((W777/1000+1)*0.0112372)/((W777/1000+1)*0.0112372+1)</f>
        <v>0.0109368357955286</v>
      </c>
      <c r="AA777" s="142" t="n">
        <f aca="false">IF(ISNUMBER(X777),((X777/1000+1)*0.0112372)/((X777/1000+1)*0.0112372+1),"")</f>
        <v>0.0258016023592409</v>
      </c>
      <c r="AB777" s="143" t="n">
        <f aca="false">IF(ISNUMBER(AA777),(Y777-Y773)/(AA777-Y773),"")</f>
        <v>0.855855095858555</v>
      </c>
      <c r="AC777" s="143" t="n">
        <f aca="false">IF(ISNUMBER(AB777),1-AB777,"")</f>
        <v>0.144144904141445</v>
      </c>
      <c r="AD777" s="144" t="n">
        <f aca="false">IF(ISNUMBER(AB777),AB777*T777,"")</f>
        <v>1.11776219910398</v>
      </c>
      <c r="AE777" s="144" t="n">
        <f aca="false">IF(ISNUMBER(AC777),AC777*T777,T777)</f>
        <v>0.188255845904785</v>
      </c>
      <c r="AF777" s="149" t="n">
        <f aca="false">IF(ISNUMBER(AD777),AE777-AE773,"")</f>
        <v>0.139446139683156</v>
      </c>
      <c r="AG777" s="145" t="n">
        <f aca="false">IF(ISNUMBER(AD777),U777*AB777,"")</f>
        <v>80.4788783354862</v>
      </c>
      <c r="AH777" s="146" t="n">
        <f aca="false">IF(ISNUMBER(AC777),AC777*U777,U777)</f>
        <v>13.5544209051445</v>
      </c>
      <c r="AI777" s="145" t="n">
        <f aca="false">AH777-AH773</f>
        <v>10.0401220571872</v>
      </c>
      <c r="AJ777" s="103" t="s">
        <v>661</v>
      </c>
      <c r="AK777" s="102"/>
      <c r="AL777" s="102"/>
      <c r="AM777" s="102"/>
      <c r="AN777" s="147" t="s">
        <v>662</v>
      </c>
    </row>
    <row r="778" customFormat="false" ht="15" hidden="false" customHeight="false" outlineLevel="0" collapsed="false">
      <c r="A778" s="0" t="s">
        <v>652</v>
      </c>
      <c r="B778" s="0" t="s">
        <v>647</v>
      </c>
      <c r="C778" s="90" t="n">
        <v>1</v>
      </c>
      <c r="D778" s="90" t="n">
        <f aca="false">D730+1</f>
        <v>2</v>
      </c>
      <c r="E778" s="90" t="s">
        <v>320</v>
      </c>
      <c r="F778" s="90" t="n">
        <v>2</v>
      </c>
      <c r="G778" s="130" t="s">
        <v>659</v>
      </c>
      <c r="H778" s="130" t="s">
        <v>660</v>
      </c>
      <c r="I778" s="148" t="s">
        <v>335</v>
      </c>
      <c r="J778" s="131" t="n">
        <v>41929</v>
      </c>
      <c r="K778" s="132" t="s">
        <v>538</v>
      </c>
      <c r="L778" s="131" t="n">
        <v>41932</v>
      </c>
      <c r="M778" s="108" t="s">
        <v>750</v>
      </c>
      <c r="N778" s="134" t="n">
        <v>69.4833333333333</v>
      </c>
      <c r="O778" s="134" t="n">
        <v>40</v>
      </c>
      <c r="P778" s="135" t="n">
        <v>0.0514166666666667</v>
      </c>
      <c r="Q778" s="152" t="n">
        <v>1037.38261538462</v>
      </c>
      <c r="R778" s="152" t="n">
        <v>21218.5342776923</v>
      </c>
      <c r="S778" s="136" t="n">
        <f aca="false">R778-Q778</f>
        <v>20181.1516623077</v>
      </c>
      <c r="T778" s="137" t="n">
        <f aca="false">((S778/1000000)*(0.473-P778))*0.8/(0.08206*296)*1000000/(O778*N778)*12</f>
        <v>1.20986455295481</v>
      </c>
      <c r="U778" s="138" t="n">
        <f aca="false">IF(N778&lt;=48,T778* 48,T778* 72)</f>
        <v>87.1102478127465</v>
      </c>
      <c r="V778" s="139" t="n">
        <v>1078.2674480861</v>
      </c>
      <c r="W778" s="150" t="n">
        <f aca="false">W730</f>
        <v>-15.9672479479958</v>
      </c>
      <c r="X778" s="141" t="n">
        <v>1356.9</v>
      </c>
      <c r="Y778" s="142" t="n">
        <f aca="false">((V778/1000+1)*0.0112372)/((V778/1000+1)*0.0112372+1)</f>
        <v>0.0228209486558122</v>
      </c>
      <c r="Z778" s="142" t="n">
        <f aca="false">((W778/1000+1)*0.0112372)/((W778/1000+1)*0.0112372+1)</f>
        <v>0.0109368357955286</v>
      </c>
      <c r="AA778" s="142" t="n">
        <f aca="false">IF(ISNUMBER(X778),((X778/1000+1)*0.0112372)/((X778/1000+1)*0.0112372+1),"")</f>
        <v>0.0258016023592409</v>
      </c>
      <c r="AB778" s="143" t="n">
        <f aca="false">IF(ISNUMBER(AA778),(Y778-Y774)/(AA778-Y774),"")</f>
        <v>0.79891548769412</v>
      </c>
      <c r="AC778" s="143" t="n">
        <f aca="false">IF(ISNUMBER(AB778),1-AB778,"")</f>
        <v>0.20108451230588</v>
      </c>
      <c r="AD778" s="144" t="n">
        <f aca="false">IF(ISNUMBER(AB778),AB778*T778,"")</f>
        <v>0.966579529367723</v>
      </c>
      <c r="AE778" s="144" t="n">
        <f aca="false">IF(ISNUMBER(AC778),AC778*T778,T778)</f>
        <v>0.24328502358709</v>
      </c>
      <c r="AF778" s="149" t="n">
        <f aca="false">IF(ISNUMBER(AD778),AE778-AE774,"")</f>
        <v>0.13847118542241</v>
      </c>
      <c r="AG778" s="145" t="n">
        <f aca="false">IF(ISNUMBER(AD778),U778*AB778,"")</f>
        <v>69.593726114476</v>
      </c>
      <c r="AH778" s="146" t="n">
        <f aca="false">IF(ISNUMBER(AC778),AC778*U778,U778)</f>
        <v>17.5165216982705</v>
      </c>
      <c r="AI778" s="145" t="n">
        <f aca="false">AH778-AH774</f>
        <v>9.96992535041353</v>
      </c>
      <c r="AJ778" s="103" t="s">
        <v>663</v>
      </c>
      <c r="AK778" s="102"/>
      <c r="AL778" s="102"/>
      <c r="AM778" s="102"/>
      <c r="AN778" s="147" t="s">
        <v>664</v>
      </c>
    </row>
    <row r="779" customFormat="false" ht="15" hidden="false" customHeight="false" outlineLevel="0" collapsed="false">
      <c r="A779" s="0" t="s">
        <v>652</v>
      </c>
      <c r="B779" s="0" t="s">
        <v>647</v>
      </c>
      <c r="C779" s="90" t="n">
        <v>1</v>
      </c>
      <c r="D779" s="90" t="n">
        <f aca="false">D731+1</f>
        <v>2</v>
      </c>
      <c r="E779" s="90" t="s">
        <v>320</v>
      </c>
      <c r="F779" s="90" t="n">
        <v>3</v>
      </c>
      <c r="G779" s="130" t="s">
        <v>659</v>
      </c>
      <c r="H779" s="130" t="s">
        <v>660</v>
      </c>
      <c r="I779" s="148" t="s">
        <v>335</v>
      </c>
      <c r="J779" s="131" t="n">
        <v>41929</v>
      </c>
      <c r="K779" s="132" t="s">
        <v>538</v>
      </c>
      <c r="L779" s="131" t="n">
        <v>41932</v>
      </c>
      <c r="M779" s="108" t="s">
        <v>750</v>
      </c>
      <c r="N779" s="134" t="n">
        <v>69.4833333333333</v>
      </c>
      <c r="O779" s="134" t="n">
        <v>40</v>
      </c>
      <c r="P779" s="135" t="n">
        <v>0.0514166666666667</v>
      </c>
      <c r="Q779" s="152" t="n">
        <v>1037.38261538462</v>
      </c>
      <c r="R779" s="152" t="n">
        <v>26720.4190776923</v>
      </c>
      <c r="S779" s="136" t="n">
        <f aca="false">R779-Q779</f>
        <v>25683.0364623077</v>
      </c>
      <c r="T779" s="137" t="n">
        <f aca="false">((S779/1000000)*(0.473-P779))*0.8/(0.08206*296)*1000000/(O779*N779)*12</f>
        <v>1.53970377647114</v>
      </c>
      <c r="U779" s="138" t="n">
        <f aca="false">IF(N779&lt;=48,T779* 48,T779* 72)</f>
        <v>110.858671905922</v>
      </c>
      <c r="V779" s="139" t="n">
        <v>1143.10813257372</v>
      </c>
      <c r="W779" s="150" t="n">
        <f aca="false">W731</f>
        <v>-15.9672479479958</v>
      </c>
      <c r="X779" s="141" t="n">
        <v>1356.9</v>
      </c>
      <c r="Y779" s="142" t="n">
        <f aca="false">((V779/1000+1)*0.0112372)/((V779/1000+1)*0.0112372+1)</f>
        <v>0.0235162048869813</v>
      </c>
      <c r="Z779" s="142" t="n">
        <f aca="false">((W779/1000+1)*0.0112372)/((W779/1000+1)*0.0112372+1)</f>
        <v>0.0109368357955286</v>
      </c>
      <c r="AA779" s="142" t="n">
        <f aca="false">IF(ISNUMBER(X779),((X779/1000+1)*0.0112372)/((X779/1000+1)*0.0112372+1),"")</f>
        <v>0.0258016023592409</v>
      </c>
      <c r="AB779" s="143" t="n">
        <f aca="false">IF(ISNUMBER(AA779),(Y779-Y775)/(AA779-Y775),"")</f>
        <v>0.845797192696308</v>
      </c>
      <c r="AC779" s="143" t="n">
        <f aca="false">IF(ISNUMBER(AB779),1-AB779,"")</f>
        <v>0.154202807303692</v>
      </c>
      <c r="AD779" s="144" t="n">
        <f aca="false">IF(ISNUMBER(AB779),AB779*T779,"")</f>
        <v>1.3022771317232</v>
      </c>
      <c r="AE779" s="144" t="n">
        <f aca="false">IF(ISNUMBER(AC779),AC779*T779,T779)</f>
        <v>0.237426644747946</v>
      </c>
      <c r="AF779" s="149" t="n">
        <f aca="false">IF(ISNUMBER(AD779),AE779-AE775,"")</f>
        <v>0.0417283974568844</v>
      </c>
      <c r="AG779" s="145" t="n">
        <f aca="false">IF(ISNUMBER(AD779),U779*AB779,"")</f>
        <v>93.7639534840702</v>
      </c>
      <c r="AH779" s="146" t="n">
        <f aca="false">IF(ISNUMBER(AC779),AC779*U779,U779)</f>
        <v>17.0947184218521</v>
      </c>
      <c r="AI779" s="145" t="n">
        <f aca="false">AH779-AH775</f>
        <v>3.00444461689568</v>
      </c>
      <c r="AJ779" s="103" t="s">
        <v>665</v>
      </c>
      <c r="AK779" s="102"/>
      <c r="AL779" s="102"/>
      <c r="AM779" s="102"/>
      <c r="AN779" s="147" t="s">
        <v>666</v>
      </c>
    </row>
    <row r="780" customFormat="false" ht="15" hidden="false" customHeight="false" outlineLevel="0" collapsed="false">
      <c r="A780" s="0" t="s">
        <v>652</v>
      </c>
      <c r="B780" s="0" t="s">
        <v>647</v>
      </c>
      <c r="C780" s="90" t="n">
        <v>1</v>
      </c>
      <c r="D780" s="90" t="n">
        <f aca="false">D732+1</f>
        <v>2</v>
      </c>
      <c r="E780" s="90" t="s">
        <v>320</v>
      </c>
      <c r="F780" s="90" t="n">
        <v>4</v>
      </c>
      <c r="G780" s="130" t="s">
        <v>659</v>
      </c>
      <c r="H780" s="130" t="s">
        <v>660</v>
      </c>
      <c r="I780" s="148" t="s">
        <v>335</v>
      </c>
      <c r="J780" s="131" t="n">
        <v>41929</v>
      </c>
      <c r="K780" s="132" t="s">
        <v>538</v>
      </c>
      <c r="L780" s="131" t="n">
        <v>41932</v>
      </c>
      <c r="M780" s="108" t="s">
        <v>750</v>
      </c>
      <c r="N780" s="134" t="n">
        <v>69.4833333333333</v>
      </c>
      <c r="O780" s="134" t="n">
        <v>40</v>
      </c>
      <c r="P780" s="135" t="n">
        <v>0.0514166666666667</v>
      </c>
      <c r="Q780" s="152" t="n">
        <v>1037.38261538462</v>
      </c>
      <c r="R780" s="152" t="n">
        <v>16102.7248776923</v>
      </c>
      <c r="S780" s="136" t="n">
        <f aca="false">R780-Q780</f>
        <v>15065.3422623077</v>
      </c>
      <c r="T780" s="137" t="n">
        <f aca="false">((S780/1000000)*(0.473-P780))*0.8/(0.08206*296)*1000000/(O780*N780)*12</f>
        <v>0.903170635962304</v>
      </c>
      <c r="U780" s="138" t="n">
        <f aca="false">IF(N780&lt;=48,T780* 48,T780* 72)</f>
        <v>65.0282857892859</v>
      </c>
      <c r="V780" s="139" t="n">
        <v>1159.05432840105</v>
      </c>
      <c r="W780" s="150" t="n">
        <f aca="false">W732</f>
        <v>-15.9672479479958</v>
      </c>
      <c r="X780" s="141" t="n">
        <v>1356.9</v>
      </c>
      <c r="Y780" s="142" t="n">
        <f aca="false">((V780/1000+1)*0.0112372)/((V780/1000+1)*0.0112372+1)</f>
        <v>0.0236870369162952</v>
      </c>
      <c r="Z780" s="142" t="n">
        <f aca="false">((W780/1000+1)*0.0112372)/((W780/1000+1)*0.0112372+1)</f>
        <v>0.0109368357955286</v>
      </c>
      <c r="AA780" s="142" t="n">
        <f aca="false">IF(ISNUMBER(X780),((X780/1000+1)*0.0112372)/((X780/1000+1)*0.0112372+1),"")</f>
        <v>0.0258016023592409</v>
      </c>
      <c r="AB780" s="143" t="n">
        <f aca="false">IF(ISNUMBER(AA780),(Y780-Y776)/(AA780-Y776),"")</f>
        <v>0.855489808999056</v>
      </c>
      <c r="AC780" s="143" t="n">
        <f aca="false">IF(ISNUMBER(AB780),1-AB780,"")</f>
        <v>0.144510191000944</v>
      </c>
      <c r="AD780" s="144" t="n">
        <f aca="false">IF(ISNUMBER(AB780),AB780*T780,"")</f>
        <v>0.772653274852948</v>
      </c>
      <c r="AE780" s="144" t="n">
        <f aca="false">IF(ISNUMBER(AC780),AC780*T780,T780)</f>
        <v>0.130517361109356</v>
      </c>
      <c r="AF780" s="149" t="n">
        <f aca="false">IF(ISNUMBER(AD780),AE780-AE776,"")</f>
        <v>0.0835045789072893</v>
      </c>
      <c r="AG780" s="145" t="n">
        <f aca="false">IF(ISNUMBER(AD780),U780*AB780,"")</f>
        <v>55.6310357894122</v>
      </c>
      <c r="AH780" s="146" t="n">
        <f aca="false">IF(ISNUMBER(AC780),AC780*U780,U780)</f>
        <v>9.39724999987365</v>
      </c>
      <c r="AI780" s="145" t="n">
        <f aca="false">AH780-AH776</f>
        <v>6.01232968132483</v>
      </c>
      <c r="AJ780" s="103" t="s">
        <v>667</v>
      </c>
      <c r="AK780" s="102"/>
      <c r="AL780" s="102"/>
      <c r="AM780" s="102"/>
      <c r="AN780" s="147" t="s">
        <v>668</v>
      </c>
    </row>
    <row r="781" customFormat="false" ht="15" hidden="false" customHeight="false" outlineLevel="0" collapsed="false">
      <c r="A781" s="0" t="s">
        <v>652</v>
      </c>
      <c r="B781" s="0" t="s">
        <v>647</v>
      </c>
      <c r="C781" s="90" t="n">
        <v>1</v>
      </c>
      <c r="D781" s="90" t="n">
        <f aca="false">D733+1</f>
        <v>2</v>
      </c>
      <c r="E781" s="90" t="s">
        <v>320</v>
      </c>
      <c r="F781" s="90" t="n">
        <v>1</v>
      </c>
      <c r="G781" s="130" t="s">
        <v>669</v>
      </c>
      <c r="H781" s="130" t="s">
        <v>660</v>
      </c>
      <c r="I781" s="130" t="n">
        <v>10</v>
      </c>
      <c r="J781" s="131" t="n">
        <v>41929</v>
      </c>
      <c r="K781" s="132" t="s">
        <v>538</v>
      </c>
      <c r="L781" s="131" t="n">
        <v>41932</v>
      </c>
      <c r="M781" s="108" t="s">
        <v>750</v>
      </c>
      <c r="N781" s="134" t="n">
        <v>69.4833333333333</v>
      </c>
      <c r="O781" s="134" t="n">
        <v>40</v>
      </c>
      <c r="P781" s="135" t="n">
        <v>0.0514166666666667</v>
      </c>
      <c r="Q781" s="152" t="n">
        <v>1037.38261538462</v>
      </c>
      <c r="R781" s="152" t="n">
        <v>55486.1398776923</v>
      </c>
      <c r="S781" s="136" t="n">
        <f aca="false">R781-Q781</f>
        <v>54448.7572623077</v>
      </c>
      <c r="T781" s="137" t="n">
        <f aca="false">((S781/1000000)*(0.473-P781))*0.8/(0.08206*296)*1000000/(O781*N781)*12</f>
        <v>3.26421516801456</v>
      </c>
      <c r="U781" s="138" t="n">
        <f aca="false">IF(N781&lt;=48,T781* 48,T781* 72)</f>
        <v>235.023492097048</v>
      </c>
      <c r="V781" s="139" t="n">
        <v>1334.87187618421</v>
      </c>
      <c r="W781" s="150" t="n">
        <f aca="false">W733</f>
        <v>-15.9672479479958</v>
      </c>
      <c r="X781" s="141" t="n">
        <v>1356.9</v>
      </c>
      <c r="Y781" s="142" t="n">
        <f aca="false">((V781/1000+1)*0.0112372)/((V781/1000+1)*0.0112372+1)</f>
        <v>0.0255666200415958</v>
      </c>
      <c r="Z781" s="142" t="n">
        <f aca="false">((W781/1000+1)*0.0112372)/((W781/1000+1)*0.0112372+1)</f>
        <v>0.0109368357955286</v>
      </c>
      <c r="AA781" s="142" t="n">
        <f aca="false">IF(ISNUMBER(X781),((X781/1000+1)*0.0112372)/((X781/1000+1)*0.0112372+1),"")</f>
        <v>0.0258016023592409</v>
      </c>
      <c r="AB781" s="143" t="n">
        <f aca="false">IF(ISNUMBER(AA781),(Y781-Y773)/(AA781-Y773),"")</f>
        <v>0.984178863373707</v>
      </c>
      <c r="AC781" s="143" t="n">
        <f aca="false">IF(ISNUMBER(AB781),1-AB781,"")</f>
        <v>0.0158211366262928</v>
      </c>
      <c r="AD781" s="144" t="n">
        <f aca="false">IF(ISNUMBER(AB781),AB781*T781,"")</f>
        <v>3.21257157386378</v>
      </c>
      <c r="AE781" s="144" t="n">
        <f aca="false">IF(ISNUMBER(AC781),AC781*T781,T781)</f>
        <v>0.0516435941507757</v>
      </c>
      <c r="AF781" s="149" t="n">
        <f aca="false">IF(ISNUMBER(AD781),AE781-AE773,"")</f>
        <v>0.00283388792914529</v>
      </c>
      <c r="AG781" s="145" t="n">
        <f aca="false">IF(ISNUMBER(AD781),U781*AB781,"")</f>
        <v>231.305153318192</v>
      </c>
      <c r="AH781" s="146" t="n">
        <f aca="false">IF(ISNUMBER(AC781),AC781*U781,U781)</f>
        <v>3.71833877885585</v>
      </c>
      <c r="AI781" s="145" t="n">
        <f aca="false">AH781-AH773</f>
        <v>0.20403993089846</v>
      </c>
      <c r="AJ781" s="103" t="s">
        <v>670</v>
      </c>
      <c r="AK781" s="102"/>
      <c r="AL781" s="102"/>
      <c r="AM781" s="102"/>
      <c r="AN781" s="147" t="s">
        <v>671</v>
      </c>
    </row>
    <row r="782" customFormat="false" ht="15" hidden="false" customHeight="false" outlineLevel="0" collapsed="false">
      <c r="A782" s="0" t="s">
        <v>652</v>
      </c>
      <c r="B782" s="0" t="s">
        <v>647</v>
      </c>
      <c r="C782" s="90" t="n">
        <v>1</v>
      </c>
      <c r="D782" s="90" t="n">
        <f aca="false">D734+1</f>
        <v>2</v>
      </c>
      <c r="E782" s="90" t="s">
        <v>320</v>
      </c>
      <c r="F782" s="90" t="n">
        <v>2</v>
      </c>
      <c r="G782" s="130" t="s">
        <v>669</v>
      </c>
      <c r="H782" s="130" t="s">
        <v>660</v>
      </c>
      <c r="I782" s="130" t="n">
        <v>10</v>
      </c>
      <c r="J782" s="131" t="n">
        <v>41929</v>
      </c>
      <c r="K782" s="132" t="s">
        <v>538</v>
      </c>
      <c r="L782" s="131" t="n">
        <v>41932</v>
      </c>
      <c r="M782" s="108" t="s">
        <v>750</v>
      </c>
      <c r="N782" s="134" t="n">
        <v>69.4833333333333</v>
      </c>
      <c r="O782" s="134" t="n">
        <v>40</v>
      </c>
      <c r="P782" s="135" t="n">
        <v>0.0514166666666667</v>
      </c>
      <c r="Q782" s="152" t="n">
        <v>1037.38261538462</v>
      </c>
      <c r="R782" s="152" t="n">
        <v>51519.8668776923</v>
      </c>
      <c r="S782" s="136" t="n">
        <f aca="false">R782-Q782</f>
        <v>50482.4842623077</v>
      </c>
      <c r="T782" s="137" t="n">
        <f aca="false">((S782/1000000)*(0.473-P782))*0.8/(0.08206*296)*1000000/(O782*N782)*12</f>
        <v>3.02643621514121</v>
      </c>
      <c r="U782" s="138" t="n">
        <f aca="false">IF(N782&lt;=48,T782* 48,T782* 72)</f>
        <v>217.903407490167</v>
      </c>
      <c r="V782" s="139" t="n">
        <v>1343.57868067174</v>
      </c>
      <c r="W782" s="150" t="n">
        <f aca="false">W734</f>
        <v>-15.9672479479958</v>
      </c>
      <c r="X782" s="141" t="n">
        <v>1356.9</v>
      </c>
      <c r="Y782" s="142" t="n">
        <f aca="false">((V782/1000+1)*0.0112372)/((V782/1000+1)*0.0112372+1)</f>
        <v>0.0256595123606424</v>
      </c>
      <c r="Z782" s="142" t="n">
        <f aca="false">((W782/1000+1)*0.0112372)/((W782/1000+1)*0.0112372+1)</f>
        <v>0.0109368357955286</v>
      </c>
      <c r="AA782" s="142" t="n">
        <f aca="false">IF(ISNUMBER(X782),((X782/1000+1)*0.0112372)/((X782/1000+1)*0.0112372+1),"")</f>
        <v>0.0258016023592409</v>
      </c>
      <c r="AB782" s="143" t="n">
        <f aca="false">IF(ISNUMBER(AA782),(Y782-Y774)/(AA782-Y774),"")</f>
        <v>0.990414150413095</v>
      </c>
      <c r="AC782" s="143" t="n">
        <f aca="false">IF(ISNUMBER(AB782),1-AB782,"")</f>
        <v>0.00958584958690523</v>
      </c>
      <c r="AD782" s="144" t="n">
        <f aca="false">IF(ISNUMBER(AB782),AB782*T782,"")</f>
        <v>2.99742525279851</v>
      </c>
      <c r="AE782" s="144" t="n">
        <f aca="false">IF(ISNUMBER(AC782),AC782*T782,T782)</f>
        <v>0.0290109623427064</v>
      </c>
      <c r="AF782" s="149" t="n">
        <f aca="false">IF(ISNUMBER(AD782),AE782-AE774,"")</f>
        <v>-0.0758028758219734</v>
      </c>
      <c r="AG782" s="145" t="n">
        <f aca="false">IF(ISNUMBER(AD782),U782*AB782,"")</f>
        <v>215.814618201492</v>
      </c>
      <c r="AH782" s="146" t="n">
        <f aca="false">IF(ISNUMBER(AC782),AC782*U782,U782)</f>
        <v>2.08878928867486</v>
      </c>
      <c r="AI782" s="145" t="n">
        <f aca="false">AH782-AH774</f>
        <v>-5.45780705918209</v>
      </c>
      <c r="AJ782" s="103" t="s">
        <v>672</v>
      </c>
      <c r="AK782" s="102"/>
      <c r="AL782" s="102"/>
      <c r="AM782" s="102"/>
      <c r="AN782" s="147" t="s">
        <v>673</v>
      </c>
    </row>
    <row r="783" customFormat="false" ht="15" hidden="false" customHeight="false" outlineLevel="0" collapsed="false">
      <c r="A783" s="0" t="s">
        <v>652</v>
      </c>
      <c r="B783" s="0" t="s">
        <v>647</v>
      </c>
      <c r="C783" s="90" t="n">
        <v>1</v>
      </c>
      <c r="D783" s="90" t="n">
        <f aca="false">D735+1</f>
        <v>2</v>
      </c>
      <c r="E783" s="90" t="s">
        <v>320</v>
      </c>
      <c r="F783" s="90" t="n">
        <v>3</v>
      </c>
      <c r="G783" s="130" t="s">
        <v>669</v>
      </c>
      <c r="H783" s="130" t="s">
        <v>660</v>
      </c>
      <c r="I783" s="130" t="n">
        <v>10</v>
      </c>
      <c r="J783" s="131" t="n">
        <v>41929</v>
      </c>
      <c r="K783" s="132" t="s">
        <v>538</v>
      </c>
      <c r="L783" s="131" t="n">
        <v>41932</v>
      </c>
      <c r="M783" s="108" t="s">
        <v>750</v>
      </c>
      <c r="N783" s="134" t="n">
        <v>69.4833333333333</v>
      </c>
      <c r="O783" s="134" t="n">
        <v>40</v>
      </c>
      <c r="P783" s="135" t="n">
        <v>0.0514166666666667</v>
      </c>
      <c r="Q783" s="152" t="n">
        <v>1037.38261538462</v>
      </c>
      <c r="R783" s="152" t="n">
        <v>41731.4278776923</v>
      </c>
      <c r="S783" s="136" t="n">
        <f aca="false">R783-Q783</f>
        <v>40694.0452623077</v>
      </c>
      <c r="T783" s="137" t="n">
        <f aca="false">((S783/1000000)*(0.473-P783))*0.8/(0.08206*296)*1000000/(O783*N783)*12</f>
        <v>2.43961710922373</v>
      </c>
      <c r="U783" s="138" t="n">
        <f aca="false">IF(N783&lt;=48,T783* 48,T783* 72)</f>
        <v>175.652431864109</v>
      </c>
      <c r="V783" s="139" t="n">
        <v>1292.00309114313</v>
      </c>
      <c r="W783" s="150" t="n">
        <f aca="false">W735</f>
        <v>-15.9672479479958</v>
      </c>
      <c r="X783" s="141" t="n">
        <v>1356.9</v>
      </c>
      <c r="Y783" s="142" t="n">
        <f aca="false">((V783/1000+1)*0.0112372)/((V783/1000+1)*0.0112372+1)</f>
        <v>0.025108997403291</v>
      </c>
      <c r="Z783" s="142" t="n">
        <f aca="false">((W783/1000+1)*0.0112372)/((W783/1000+1)*0.0112372+1)</f>
        <v>0.0109368357955286</v>
      </c>
      <c r="AA783" s="142" t="n">
        <f aca="false">IF(ISNUMBER(X783),((X783/1000+1)*0.0112372)/((X783/1000+1)*0.0112372+1),"")</f>
        <v>0.0258016023592409</v>
      </c>
      <c r="AB783" s="143" t="n">
        <f aca="false">IF(ISNUMBER(AA783),(Y783-Y775)/(AA783-Y775),"")</f>
        <v>0.95326781014843</v>
      </c>
      <c r="AC783" s="143" t="n">
        <f aca="false">IF(ISNUMBER(AB783),1-AB783,"")</f>
        <v>0.0467321898515697</v>
      </c>
      <c r="AD783" s="144" t="n">
        <f aca="false">IF(ISNUMBER(AB783),AB783*T783,"")</f>
        <v>2.32560845931035</v>
      </c>
      <c r="AE783" s="144" t="n">
        <f aca="false">IF(ISNUMBER(AC783),AC783*T783,T783)</f>
        <v>0.114008649913381</v>
      </c>
      <c r="AF783" s="149" t="n">
        <f aca="false">IF(ISNUMBER(AD783),AE783-AE775,"")</f>
        <v>-0.0816895973776804</v>
      </c>
      <c r="AG783" s="145" t="n">
        <f aca="false">IF(ISNUMBER(AD783),U783*AB783,"")</f>
        <v>167.443809070345</v>
      </c>
      <c r="AH783" s="146" t="n">
        <f aca="false">IF(ISNUMBER(AC783),AC783*U783,U783)</f>
        <v>8.20862279376344</v>
      </c>
      <c r="AI783" s="145" t="n">
        <f aca="false">AH783-AH775</f>
        <v>-5.88165101119299</v>
      </c>
      <c r="AJ783" s="103" t="s">
        <v>674</v>
      </c>
      <c r="AK783" s="102"/>
      <c r="AL783" s="102"/>
      <c r="AM783" s="102"/>
      <c r="AN783" s="147" t="s">
        <v>675</v>
      </c>
    </row>
    <row r="784" customFormat="false" ht="15" hidden="false" customHeight="false" outlineLevel="0" collapsed="false">
      <c r="A784" s="0" t="s">
        <v>652</v>
      </c>
      <c r="B784" s="0" t="s">
        <v>647</v>
      </c>
      <c r="C784" s="90" t="n">
        <v>1</v>
      </c>
      <c r="D784" s="90" t="n">
        <f aca="false">D736+1</f>
        <v>2</v>
      </c>
      <c r="E784" s="90" t="s">
        <v>320</v>
      </c>
      <c r="F784" s="90" t="n">
        <v>4</v>
      </c>
      <c r="G784" s="130" t="s">
        <v>669</v>
      </c>
      <c r="H784" s="130" t="s">
        <v>660</v>
      </c>
      <c r="I784" s="130" t="n">
        <v>10</v>
      </c>
      <c r="J784" s="131" t="n">
        <v>41929</v>
      </c>
      <c r="K784" s="132" t="s">
        <v>538</v>
      </c>
      <c r="L784" s="131" t="n">
        <v>41932</v>
      </c>
      <c r="M784" s="108" t="s">
        <v>750</v>
      </c>
      <c r="N784" s="134" t="n">
        <v>69.4833333333333</v>
      </c>
      <c r="O784" s="134" t="n">
        <v>40</v>
      </c>
      <c r="P784" s="135" t="n">
        <v>0.0514166666666667</v>
      </c>
      <c r="Q784" s="152" t="n">
        <v>1037.38261538462</v>
      </c>
      <c r="R784" s="152" t="n">
        <v>37920.3298776923</v>
      </c>
      <c r="S784" s="136" t="n">
        <f aca="false">R784-Q784</f>
        <v>36882.9472623077</v>
      </c>
      <c r="T784" s="137" t="n">
        <f aca="false">((S784/1000000)*(0.473-P784))*0.8/(0.08206*296)*1000000/(O784*N784)*12</f>
        <v>2.2111409322844</v>
      </c>
      <c r="U784" s="138" t="n">
        <f aca="false">IF(N784&lt;=48,T784* 48,T784* 72)</f>
        <v>159.202147124477</v>
      </c>
      <c r="V784" s="139" t="n">
        <v>1359.51632761165</v>
      </c>
      <c r="W784" s="150" t="n">
        <f aca="false">W736</f>
        <v>-15.9672479479958</v>
      </c>
      <c r="X784" s="141" t="n">
        <v>1356.9</v>
      </c>
      <c r="Y784" s="142" t="n">
        <f aca="false">((V784/1000+1)*0.0112372)/((V784/1000+1)*0.0112372+1)</f>
        <v>0.0258295041847369</v>
      </c>
      <c r="Z784" s="142" t="n">
        <f aca="false">((W784/1000+1)*0.0112372)/((W784/1000+1)*0.0112372+1)</f>
        <v>0.0109368357955286</v>
      </c>
      <c r="AA784" s="142" t="n">
        <f aca="false">IF(ISNUMBER(X784),((X784/1000+1)*0.0112372)/((X784/1000+1)*0.0112372+1),"")</f>
        <v>0.0258016023592409</v>
      </c>
      <c r="AB784" s="143" t="n">
        <f aca="false">IF(ISNUMBER(AA784),(Y784-Y776)/(AA784-Y776),"")</f>
        <v>1.00190682116042</v>
      </c>
      <c r="AC784" s="143" t="n">
        <f aca="false">IF(ISNUMBER(AB784),1-AB784,"")</f>
        <v>-0.00190682116042029</v>
      </c>
      <c r="AD784" s="144" t="n">
        <f aca="false">IF(ISNUMBER(AB784),AB784*T784,"")</f>
        <v>2.21535718260275</v>
      </c>
      <c r="AE784" s="144" t="n">
        <f aca="false">IF(ISNUMBER(AC784),AC784*T784,T784)</f>
        <v>-0.00421625031835134</v>
      </c>
      <c r="AF784" s="149" t="n">
        <f aca="false">IF(ISNUMBER(AD784),AE784-AE776,"")</f>
        <v>-0.0512290325204183</v>
      </c>
      <c r="AG784" s="145" t="n">
        <f aca="false">IF(ISNUMBER(AD784),U784*AB784,"")</f>
        <v>159.505717147398</v>
      </c>
      <c r="AH784" s="146" t="n">
        <f aca="false">IF(ISNUMBER(AC784),AC784*U784,U784)</f>
        <v>-0.303570022921296</v>
      </c>
      <c r="AI784" s="145" t="n">
        <f aca="false">AH784-AH776</f>
        <v>-3.68849034147012</v>
      </c>
      <c r="AJ784" s="103" t="s">
        <v>676</v>
      </c>
      <c r="AK784" s="102"/>
      <c r="AL784" s="102"/>
      <c r="AM784" s="102"/>
      <c r="AN784" s="147" t="s">
        <v>677</v>
      </c>
    </row>
    <row r="785" customFormat="false" ht="15" hidden="false" customHeight="false" outlineLevel="0" collapsed="false">
      <c r="A785" s="0" t="s">
        <v>652</v>
      </c>
      <c r="B785" s="0" t="s">
        <v>647</v>
      </c>
      <c r="C785" s="90" t="n">
        <v>1</v>
      </c>
      <c r="D785" s="90" t="n">
        <f aca="false">D737+1</f>
        <v>2</v>
      </c>
      <c r="E785" s="92" t="s">
        <v>353</v>
      </c>
      <c r="F785" s="90" t="n">
        <v>1</v>
      </c>
      <c r="G785" s="130" t="s">
        <v>321</v>
      </c>
      <c r="H785" s="130" t="s">
        <v>322</v>
      </c>
      <c r="I785" s="130" t="s">
        <v>322</v>
      </c>
      <c r="J785" s="131" t="n">
        <v>41929</v>
      </c>
      <c r="K785" s="132" t="s">
        <v>538</v>
      </c>
      <c r="L785" s="131" t="n">
        <v>41932</v>
      </c>
      <c r="M785" s="108" t="s">
        <v>750</v>
      </c>
      <c r="N785" s="134" t="n">
        <v>69.4833333333333</v>
      </c>
      <c r="O785" s="134" t="n">
        <v>40</v>
      </c>
      <c r="P785" s="135" t="n">
        <v>0.0756666666666667</v>
      </c>
      <c r="Q785" s="152" t="n">
        <v>1037.38261538462</v>
      </c>
      <c r="R785" s="152" t="n">
        <v>6677.27123769231</v>
      </c>
      <c r="S785" s="136" t="n">
        <f aca="false">R785-Q785</f>
        <v>5639.88862230769</v>
      </c>
      <c r="T785" s="137" t="n">
        <f aca="false">((S785/1000000)*(0.473-P785))*0.8/(0.08206*296)*1000000/(O785*N785)*12</f>
        <v>0.318663925316087</v>
      </c>
      <c r="U785" s="138" t="n">
        <f aca="false">IF(N785&lt;=48,T785* 48,T785* 72)</f>
        <v>22.9438026227583</v>
      </c>
      <c r="V785" s="139" t="n">
        <v>-30.1850840104364</v>
      </c>
      <c r="W785" s="150" t="n">
        <f aca="false">W737</f>
        <v>-21.1954571106192</v>
      </c>
      <c r="X785" s="141" t="s">
        <v>106</v>
      </c>
      <c r="Y785" s="142" t="n">
        <f aca="false">((V785/1000+1)*0.0112372)/((V785/1000+1)*0.0112372+1)</f>
        <v>0.0107805180433243</v>
      </c>
      <c r="Z785" s="142" t="n">
        <f aca="false">((W785/1000+1)*0.0112372)/((W785/1000+1)*0.0112372+1)</f>
        <v>0.0108793600839932</v>
      </c>
      <c r="AA785" s="142" t="str">
        <f aca="false">IF(ISNUMBER(X785),((X785/1000+1)*0.0112372)/((X785/1000+1)*0.0112372+1),"")</f>
        <v/>
      </c>
      <c r="AB785" s="143" t="str">
        <f aca="false">IF(ISNUMBER(AA785),(Y785-Z785)/(AA785-Z785),"")</f>
        <v/>
      </c>
      <c r="AC785" s="143" t="str">
        <f aca="false">IF(ISNUMBER(AB785),1-AB785,"")</f>
        <v/>
      </c>
      <c r="AD785" s="144" t="str">
        <f aca="false">IF(ISNUMBER(AB785),AB785*T785,"")</f>
        <v/>
      </c>
      <c r="AE785" s="144" t="n">
        <f aca="false">IF(ISNUMBER(AC785),AC785*T785,T785)</f>
        <v>0.318663925316087</v>
      </c>
      <c r="AF785" s="102"/>
      <c r="AG785" s="145" t="str">
        <f aca="false">IF(ISNUMBER(AD785),U785*AB785,"")</f>
        <v/>
      </c>
      <c r="AH785" s="146" t="n">
        <f aca="false">IF(ISNUMBER(AC785),AC785*U785,U785)</f>
        <v>22.9438026227583</v>
      </c>
      <c r="AI785" s="102"/>
      <c r="AJ785" s="103" t="s">
        <v>678</v>
      </c>
      <c r="AK785" s="102"/>
      <c r="AL785" s="102"/>
      <c r="AM785" s="102"/>
      <c r="AN785" s="147" t="s">
        <v>679</v>
      </c>
    </row>
    <row r="786" customFormat="false" ht="15" hidden="false" customHeight="false" outlineLevel="0" collapsed="false">
      <c r="A786" s="0" t="s">
        <v>652</v>
      </c>
      <c r="B786" s="0" t="s">
        <v>647</v>
      </c>
      <c r="C786" s="90" t="n">
        <v>1</v>
      </c>
      <c r="D786" s="90" t="n">
        <f aca="false">D738+1</f>
        <v>2</v>
      </c>
      <c r="E786" s="90" t="s">
        <v>353</v>
      </c>
      <c r="F786" s="90" t="n">
        <v>2</v>
      </c>
      <c r="G786" s="130" t="s">
        <v>321</v>
      </c>
      <c r="H786" s="130" t="s">
        <v>322</v>
      </c>
      <c r="I786" s="130" t="s">
        <v>322</v>
      </c>
      <c r="J786" s="131" t="n">
        <v>41929</v>
      </c>
      <c r="K786" s="132" t="s">
        <v>538</v>
      </c>
      <c r="L786" s="131" t="n">
        <v>41932</v>
      </c>
      <c r="M786" s="108" t="s">
        <v>750</v>
      </c>
      <c r="N786" s="134" t="n">
        <v>69.4833333333333</v>
      </c>
      <c r="O786" s="134" t="n">
        <v>40</v>
      </c>
      <c r="P786" s="135" t="n">
        <v>0.0756666666666667</v>
      </c>
      <c r="Q786" s="152" t="n">
        <v>1037.38261538462</v>
      </c>
      <c r="R786" s="152" t="n">
        <v>7812.53153769231</v>
      </c>
      <c r="S786" s="136" t="n">
        <f aca="false">R786-Q786</f>
        <v>6775.14892230769</v>
      </c>
      <c r="T786" s="137" t="n">
        <f aca="false">((S786/1000000)*(0.473-P786))*0.8/(0.08206*296)*1000000/(O786*N786)*12</f>
        <v>0.382808189091547</v>
      </c>
      <c r="U786" s="138" t="n">
        <f aca="false">IF(N786&lt;=48,T786* 48,T786* 72)</f>
        <v>27.5621896145914</v>
      </c>
      <c r="V786" s="139" t="n">
        <v>-31.2642092896474</v>
      </c>
      <c r="W786" s="150" t="n">
        <f aca="false">W738</f>
        <v>-21.1954571106192</v>
      </c>
      <c r="X786" s="141" t="s">
        <v>106</v>
      </c>
      <c r="Y786" s="142" t="n">
        <f aca="false">((V786/1000+1)*0.0112372)/((V786/1000+1)*0.0112372+1)</f>
        <v>0.0107686516016691</v>
      </c>
      <c r="Z786" s="142" t="n">
        <f aca="false">((W786/1000+1)*0.0112372)/((W786/1000+1)*0.0112372+1)</f>
        <v>0.0108793600839932</v>
      </c>
      <c r="AA786" s="142" t="str">
        <f aca="false">IF(ISNUMBER(X786),((X786/1000+1)*0.0112372)/((X786/1000+1)*0.0112372+1),"")</f>
        <v/>
      </c>
      <c r="AB786" s="143" t="str">
        <f aca="false">IF(ISNUMBER(AA786),(Y786-Z786)/(AA786-Z786),"")</f>
        <v/>
      </c>
      <c r="AC786" s="143" t="str">
        <f aca="false">IF(ISNUMBER(AB786),1-AB786,"")</f>
        <v/>
      </c>
      <c r="AD786" s="144" t="str">
        <f aca="false">IF(ISNUMBER(AB786),AB786*T786,"")</f>
        <v/>
      </c>
      <c r="AE786" s="144" t="n">
        <f aca="false">IF(ISNUMBER(AC786),AC786*T786,T786)</f>
        <v>0.382808189091547</v>
      </c>
      <c r="AF786" s="102"/>
      <c r="AG786" s="145" t="str">
        <f aca="false">IF(ISNUMBER(AD786),U786*AB786,"")</f>
        <v/>
      </c>
      <c r="AH786" s="146" t="n">
        <f aca="false">IF(ISNUMBER(AC786),AC786*U786,U786)</f>
        <v>27.5621896145914</v>
      </c>
      <c r="AI786" s="102"/>
      <c r="AJ786" s="103" t="s">
        <v>680</v>
      </c>
      <c r="AK786" s="102"/>
      <c r="AL786" s="102"/>
      <c r="AM786" s="102"/>
      <c r="AN786" s="147" t="s">
        <v>681</v>
      </c>
    </row>
    <row r="787" customFormat="false" ht="15" hidden="false" customHeight="false" outlineLevel="0" collapsed="false">
      <c r="A787" s="0" t="s">
        <v>652</v>
      </c>
      <c r="B787" s="0" t="s">
        <v>647</v>
      </c>
      <c r="C787" s="90" t="n">
        <v>1</v>
      </c>
      <c r="D787" s="90" t="n">
        <f aca="false">D739+1</f>
        <v>2</v>
      </c>
      <c r="E787" s="90" t="s">
        <v>353</v>
      </c>
      <c r="F787" s="90" t="n">
        <v>3</v>
      </c>
      <c r="G787" s="130" t="s">
        <v>321</v>
      </c>
      <c r="H787" s="130" t="s">
        <v>322</v>
      </c>
      <c r="I787" s="130" t="s">
        <v>322</v>
      </c>
      <c r="J787" s="131" t="n">
        <v>41929</v>
      </c>
      <c r="K787" s="132" t="s">
        <v>538</v>
      </c>
      <c r="L787" s="131" t="n">
        <v>41932</v>
      </c>
      <c r="M787" s="108" t="s">
        <v>750</v>
      </c>
      <c r="N787" s="134" t="n">
        <v>69.4833333333333</v>
      </c>
      <c r="O787" s="134" t="n">
        <v>40</v>
      </c>
      <c r="P787" s="135" t="n">
        <v>0.0756666666666667</v>
      </c>
      <c r="Q787" s="152" t="n">
        <v>1037.38261538462</v>
      </c>
      <c r="R787" s="152" t="n">
        <v>8795.84447769231</v>
      </c>
      <c r="S787" s="136" t="n">
        <f aca="false">R787-Q787</f>
        <v>7758.46186230769</v>
      </c>
      <c r="T787" s="137" t="n">
        <f aca="false">((S787/1000000)*(0.473-P787))*0.8/(0.08206*296)*1000000/(O787*N787)*12</f>
        <v>0.43836715173402</v>
      </c>
      <c r="U787" s="138" t="n">
        <f aca="false">IF(N787&lt;=48,T787* 48,T787* 72)</f>
        <v>31.5624349248494</v>
      </c>
      <c r="V787" s="139" t="n">
        <v>-32.7762160357225</v>
      </c>
      <c r="W787" s="150" t="n">
        <f aca="false">W739</f>
        <v>-21.1954571106192</v>
      </c>
      <c r="X787" s="141" t="s">
        <v>106</v>
      </c>
      <c r="Y787" s="142" t="n">
        <f aca="false">((V787/1000+1)*0.0112372)/((V787/1000+1)*0.0112372+1)</f>
        <v>0.010752024564025</v>
      </c>
      <c r="Z787" s="142" t="n">
        <f aca="false">((W787/1000+1)*0.0112372)/((W787/1000+1)*0.0112372+1)</f>
        <v>0.0108793600839932</v>
      </c>
      <c r="AA787" s="142" t="str">
        <f aca="false">IF(ISNUMBER(X787),((X787/1000+1)*0.0112372)/((X787/1000+1)*0.0112372+1),"")</f>
        <v/>
      </c>
      <c r="AB787" s="143" t="str">
        <f aca="false">IF(ISNUMBER(AA787),(Y787-Z787)/(AA787-Z787),"")</f>
        <v/>
      </c>
      <c r="AC787" s="143" t="str">
        <f aca="false">IF(ISNUMBER(AB787),1-AB787,"")</f>
        <v/>
      </c>
      <c r="AD787" s="144" t="str">
        <f aca="false">IF(ISNUMBER(AB787),AB787*T787,"")</f>
        <v/>
      </c>
      <c r="AE787" s="144" t="n">
        <f aca="false">IF(ISNUMBER(AC787),AC787*T787,T787)</f>
        <v>0.43836715173402</v>
      </c>
      <c r="AF787" s="102"/>
      <c r="AG787" s="145" t="str">
        <f aca="false">IF(ISNUMBER(AD787),U787*AB787,"")</f>
        <v/>
      </c>
      <c r="AH787" s="146" t="n">
        <f aca="false">IF(ISNUMBER(AC787),AC787*U787,U787)</f>
        <v>31.5624349248494</v>
      </c>
      <c r="AI787" s="102"/>
      <c r="AJ787" s="103" t="s">
        <v>682</v>
      </c>
      <c r="AK787" s="102"/>
      <c r="AL787" s="102"/>
      <c r="AM787" s="102"/>
      <c r="AN787" s="147" t="s">
        <v>683</v>
      </c>
    </row>
    <row r="788" customFormat="false" ht="15" hidden="false" customHeight="false" outlineLevel="0" collapsed="false">
      <c r="A788" s="0" t="s">
        <v>652</v>
      </c>
      <c r="B788" s="0" t="s">
        <v>647</v>
      </c>
      <c r="C788" s="90" t="n">
        <v>1</v>
      </c>
      <c r="D788" s="90" t="n">
        <f aca="false">D740+1</f>
        <v>2</v>
      </c>
      <c r="E788" s="90" t="s">
        <v>353</v>
      </c>
      <c r="F788" s="90" t="n">
        <v>4</v>
      </c>
      <c r="G788" s="130" t="s">
        <v>321</v>
      </c>
      <c r="H788" s="130" t="s">
        <v>322</v>
      </c>
      <c r="I788" s="130" t="s">
        <v>322</v>
      </c>
      <c r="J788" s="131" t="n">
        <v>41929</v>
      </c>
      <c r="K788" s="132" t="s">
        <v>538</v>
      </c>
      <c r="L788" s="131" t="n">
        <v>41932</v>
      </c>
      <c r="M788" s="108" t="s">
        <v>750</v>
      </c>
      <c r="N788" s="134" t="n">
        <v>69.4833333333333</v>
      </c>
      <c r="O788" s="134" t="n">
        <v>40</v>
      </c>
      <c r="P788" s="135" t="n">
        <v>0.0756666666666667</v>
      </c>
      <c r="Q788" s="152" t="n">
        <v>1037.38261538462</v>
      </c>
      <c r="R788" s="152" t="n">
        <v>9689.65247769231</v>
      </c>
      <c r="S788" s="136" t="n">
        <f aca="false">R788-Q788</f>
        <v>8652.26986230769</v>
      </c>
      <c r="T788" s="137" t="n">
        <f aca="false">((S788/1000000)*(0.473-P788))*0.8/(0.08206*296)*1000000/(O788*N788)*12</f>
        <v>0.488868923104529</v>
      </c>
      <c r="U788" s="138" t="n">
        <f aca="false">IF(N788&lt;=48,T788* 48,T788* 72)</f>
        <v>35.1985624635261</v>
      </c>
      <c r="V788" s="139" t="n">
        <v>-29.3741215076766</v>
      </c>
      <c r="W788" s="150" t="n">
        <f aca="false">W740</f>
        <v>-21.1954571106192</v>
      </c>
      <c r="X788" s="141" t="s">
        <v>106</v>
      </c>
      <c r="Y788" s="142" t="n">
        <f aca="false">((V788/1000+1)*0.0112372)/((V788/1000+1)*0.0112372+1)</f>
        <v>0.010789435485278</v>
      </c>
      <c r="Z788" s="142" t="n">
        <f aca="false">((W788/1000+1)*0.0112372)/((W788/1000+1)*0.0112372+1)</f>
        <v>0.0108793600839932</v>
      </c>
      <c r="AA788" s="142" t="str">
        <f aca="false">IF(ISNUMBER(X788),((X788/1000+1)*0.0112372)/((X788/1000+1)*0.0112372+1),"")</f>
        <v/>
      </c>
      <c r="AB788" s="143" t="str">
        <f aca="false">IF(ISNUMBER(AA788),(Y788-Z788)/(AA788-Z788),"")</f>
        <v/>
      </c>
      <c r="AC788" s="143" t="str">
        <f aca="false">IF(ISNUMBER(AB788),1-AB788,"")</f>
        <v/>
      </c>
      <c r="AD788" s="144" t="str">
        <f aca="false">IF(ISNUMBER(AB788),AB788*T788,"")</f>
        <v/>
      </c>
      <c r="AE788" s="144" t="n">
        <f aca="false">IF(ISNUMBER(AC788),AC788*T788,T788)</f>
        <v>0.488868923104529</v>
      </c>
      <c r="AF788" s="102"/>
      <c r="AG788" s="145" t="str">
        <f aca="false">IF(ISNUMBER(AD788),U788*AB788,"")</f>
        <v/>
      </c>
      <c r="AH788" s="146" t="n">
        <f aca="false">IF(ISNUMBER(AC788),AC788*U788,U788)</f>
        <v>35.1985624635261</v>
      </c>
      <c r="AI788" s="102"/>
      <c r="AJ788" s="103" t="s">
        <v>684</v>
      </c>
      <c r="AK788" s="102"/>
      <c r="AL788" s="102"/>
      <c r="AM788" s="102"/>
      <c r="AN788" s="147" t="s">
        <v>685</v>
      </c>
    </row>
    <row r="789" customFormat="false" ht="15" hidden="false" customHeight="false" outlineLevel="0" collapsed="false">
      <c r="A789" s="0" t="s">
        <v>652</v>
      </c>
      <c r="B789" s="0" t="s">
        <v>647</v>
      </c>
      <c r="C789" s="90" t="n">
        <v>1</v>
      </c>
      <c r="D789" s="90" t="n">
        <f aca="false">D741+1</f>
        <v>2</v>
      </c>
      <c r="E789" s="90" t="s">
        <v>353</v>
      </c>
      <c r="F789" s="90" t="n">
        <v>1</v>
      </c>
      <c r="G789" s="130" t="s">
        <v>659</v>
      </c>
      <c r="H789" s="130" t="s">
        <v>660</v>
      </c>
      <c r="I789" s="148" t="s">
        <v>335</v>
      </c>
      <c r="J789" s="131" t="n">
        <v>41929</v>
      </c>
      <c r="K789" s="132" t="s">
        <v>538</v>
      </c>
      <c r="L789" s="131" t="n">
        <v>41932</v>
      </c>
      <c r="M789" s="108" t="s">
        <v>750</v>
      </c>
      <c r="N789" s="134" t="n">
        <v>69.4833333333333</v>
      </c>
      <c r="O789" s="134" t="n">
        <v>40</v>
      </c>
      <c r="P789" s="135" t="n">
        <v>0.0756666666666667</v>
      </c>
      <c r="Q789" s="152" t="n">
        <v>1037.38261538462</v>
      </c>
      <c r="R789" s="152" t="n">
        <v>42964.4799315385</v>
      </c>
      <c r="S789" s="136" t="n">
        <f aca="false">R789-Q789</f>
        <v>41927.0973161538</v>
      </c>
      <c r="T789" s="137" t="n">
        <f aca="false">((S789/1000000)*(0.473-P789))*0.8/(0.08206*296)*1000000/(O789*N789)*12</f>
        <v>2.36895696043167</v>
      </c>
      <c r="U789" s="138" t="n">
        <f aca="false">IF(N789&lt;=48,T789* 48,T789* 72)</f>
        <v>170.56490115108</v>
      </c>
      <c r="V789" s="139" t="n">
        <v>1040.89637757921</v>
      </c>
      <c r="W789" s="150" t="n">
        <f aca="false">W741</f>
        <v>-21.1954571106192</v>
      </c>
      <c r="X789" s="141" t="n">
        <v>1356.9</v>
      </c>
      <c r="Y789" s="142" t="n">
        <f aca="false">((V789/1000+1)*0.0112372)/((V789/1000+1)*0.0112372+1)</f>
        <v>0.0224197862751347</v>
      </c>
      <c r="Z789" s="142" t="n">
        <f aca="false">((W789/1000+1)*0.0112372)/((W789/1000+1)*0.0112372+1)</f>
        <v>0.0108793600839932</v>
      </c>
      <c r="AA789" s="142" t="n">
        <f aca="false">IF(ISNUMBER(X789),((X789/1000+1)*0.0112372)/((X789/1000+1)*0.0112372+1),"")</f>
        <v>0.0258016023592409</v>
      </c>
      <c r="AB789" s="143" t="n">
        <f aca="false">IF(ISNUMBER(AA789),(Y789-Y785)/(AA789-Y785),"")</f>
        <v>0.774862053032832</v>
      </c>
      <c r="AC789" s="143" t="n">
        <f aca="false">IF(ISNUMBER(AB789),1-AB789,"")</f>
        <v>0.225137946967168</v>
      </c>
      <c r="AD789" s="144" t="n">
        <f aca="false">IF(ISNUMBER(AB789),AB789*T789,"")</f>
        <v>1.8356148539065</v>
      </c>
      <c r="AE789" s="144" t="n">
        <f aca="false">IF(ISNUMBER(AC789),AC789*T789,T789)</f>
        <v>0.533342106525168</v>
      </c>
      <c r="AF789" s="149" t="n">
        <f aca="false">IF(ISNUMBER(AD789),AE789-AE785,"")</f>
        <v>0.214678181209081</v>
      </c>
      <c r="AG789" s="145" t="n">
        <f aca="false">IF(ISNUMBER(AD789),U789*AB789,"")</f>
        <v>132.164269481268</v>
      </c>
      <c r="AH789" s="146" t="n">
        <f aca="false">IF(ISNUMBER(AC789),AC789*U789,U789)</f>
        <v>38.4006316698121</v>
      </c>
      <c r="AI789" s="145" t="n">
        <f aca="false">AH789-AH785</f>
        <v>15.4568290470538</v>
      </c>
      <c r="AJ789" s="103" t="s">
        <v>686</v>
      </c>
      <c r="AK789" s="102"/>
      <c r="AL789" s="102"/>
      <c r="AM789" s="102"/>
      <c r="AN789" s="147" t="s">
        <v>687</v>
      </c>
    </row>
    <row r="790" customFormat="false" ht="15" hidden="false" customHeight="false" outlineLevel="0" collapsed="false">
      <c r="A790" s="0" t="s">
        <v>652</v>
      </c>
      <c r="B790" s="0" t="s">
        <v>647</v>
      </c>
      <c r="C790" s="90" t="n">
        <v>1</v>
      </c>
      <c r="D790" s="90" t="n">
        <f aca="false">D742+1</f>
        <v>2</v>
      </c>
      <c r="E790" s="90" t="s">
        <v>353</v>
      </c>
      <c r="F790" s="90" t="n">
        <v>2</v>
      </c>
      <c r="G790" s="130" t="s">
        <v>659</v>
      </c>
      <c r="H790" s="130" t="s">
        <v>660</v>
      </c>
      <c r="I790" s="148" t="s">
        <v>335</v>
      </c>
      <c r="J790" s="131" t="n">
        <v>41929</v>
      </c>
      <c r="K790" s="132" t="s">
        <v>538</v>
      </c>
      <c r="L790" s="131" t="n">
        <v>41932</v>
      </c>
      <c r="M790" s="108" t="s">
        <v>750</v>
      </c>
      <c r="N790" s="134" t="n">
        <v>69.4833333333333</v>
      </c>
      <c r="O790" s="134" t="n">
        <v>40</v>
      </c>
      <c r="P790" s="135" t="n">
        <v>0.0756666666666667</v>
      </c>
      <c r="Q790" s="152" t="n">
        <v>1037.38261538462</v>
      </c>
      <c r="R790" s="152" t="n">
        <v>97703.8203315385</v>
      </c>
      <c r="S790" s="136" t="n">
        <f aca="false">R790-Q790</f>
        <v>96666.4377161539</v>
      </c>
      <c r="T790" s="137" t="n">
        <f aca="false">((S790/1000000)*(0.473-P790))*0.8/(0.08206*296)*1000000/(O790*N790)*12</f>
        <v>5.4618288678808</v>
      </c>
      <c r="U790" s="138" t="n">
        <f aca="false">IF(N790&lt;=48,T790* 48,T790* 72)</f>
        <v>393.251678487418</v>
      </c>
      <c r="V790" s="139" t="n">
        <v>1067.55890316206</v>
      </c>
      <c r="W790" s="150" t="n">
        <f aca="false">W742</f>
        <v>-21.1954571106192</v>
      </c>
      <c r="X790" s="141" t="n">
        <v>1356.9</v>
      </c>
      <c r="Y790" s="142" t="n">
        <f aca="false">((V790/1000+1)*0.0112372)/((V790/1000+1)*0.0112372+1)</f>
        <v>0.0227060306872214</v>
      </c>
      <c r="Z790" s="142" t="n">
        <f aca="false">((W790/1000+1)*0.0112372)/((W790/1000+1)*0.0112372+1)</f>
        <v>0.0108793600839932</v>
      </c>
      <c r="AA790" s="142" t="n">
        <f aca="false">IF(ISNUMBER(X790),((X790/1000+1)*0.0112372)/((X790/1000+1)*0.0112372+1),"")</f>
        <v>0.0258016023592409</v>
      </c>
      <c r="AB790" s="143" t="n">
        <f aca="false">IF(ISNUMBER(AA790),(Y790-Y786)/(AA790-Y786),"")</f>
        <v>0.794080901218922</v>
      </c>
      <c r="AC790" s="143" t="n">
        <f aca="false">IF(ISNUMBER(AB790),1-AB790,"")</f>
        <v>0.205919098781077</v>
      </c>
      <c r="AD790" s="144" t="n">
        <f aca="false">IF(ISNUMBER(AB790),AB790*T790,"")</f>
        <v>4.33713398971031</v>
      </c>
      <c r="AE790" s="144" t="n">
        <f aca="false">IF(ISNUMBER(AC790),AC790*T790,T790)</f>
        <v>1.12469487817049</v>
      </c>
      <c r="AF790" s="149" t="n">
        <f aca="false">IF(ISNUMBER(AD790),AE790-AE786,"")</f>
        <v>0.74188668907894</v>
      </c>
      <c r="AG790" s="145" t="n">
        <f aca="false">IF(ISNUMBER(AD790),U790*AB790,"")</f>
        <v>312.273647259143</v>
      </c>
      <c r="AH790" s="146" t="n">
        <f aca="false">IF(ISNUMBER(AC790),AC790*U790,U790)</f>
        <v>80.9780312282751</v>
      </c>
      <c r="AI790" s="145" t="n">
        <f aca="false">AH790-AH786</f>
        <v>53.4158416136837</v>
      </c>
      <c r="AJ790" s="103" t="s">
        <v>688</v>
      </c>
      <c r="AK790" s="102"/>
      <c r="AL790" s="102"/>
      <c r="AM790" s="102"/>
      <c r="AN790" s="147" t="s">
        <v>689</v>
      </c>
    </row>
    <row r="791" customFormat="false" ht="15" hidden="false" customHeight="false" outlineLevel="0" collapsed="false">
      <c r="A791" s="0" t="s">
        <v>652</v>
      </c>
      <c r="B791" s="0" t="s">
        <v>647</v>
      </c>
      <c r="C791" s="90" t="n">
        <v>1</v>
      </c>
      <c r="D791" s="90" t="n">
        <f aca="false">D743+1</f>
        <v>2</v>
      </c>
      <c r="E791" s="90" t="s">
        <v>353</v>
      </c>
      <c r="F791" s="90" t="n">
        <v>3</v>
      </c>
      <c r="G791" s="130" t="s">
        <v>659</v>
      </c>
      <c r="H791" s="130" t="s">
        <v>660</v>
      </c>
      <c r="I791" s="148" t="s">
        <v>335</v>
      </c>
      <c r="J791" s="131" t="n">
        <v>41929</v>
      </c>
      <c r="K791" s="132" t="s">
        <v>538</v>
      </c>
      <c r="L791" s="131" t="n">
        <v>41932</v>
      </c>
      <c r="M791" s="108" t="s">
        <v>750</v>
      </c>
      <c r="N791" s="134" t="n">
        <v>69.4833333333333</v>
      </c>
      <c r="O791" s="134" t="n">
        <v>40</v>
      </c>
      <c r="P791" s="135" t="n">
        <v>0.0756666666666667</v>
      </c>
      <c r="Q791" s="152" t="n">
        <v>1037.38261538462</v>
      </c>
      <c r="R791" s="152" t="n">
        <v>66710.1445315385</v>
      </c>
      <c r="S791" s="136" t="n">
        <f aca="false">R791-Q791</f>
        <v>65672.7619161539</v>
      </c>
      <c r="T791" s="137" t="n">
        <f aca="false">((S791/1000000)*(0.473-P791))*0.8/(0.08206*296)*1000000/(O791*N791)*12</f>
        <v>3.71063003190787</v>
      </c>
      <c r="U791" s="138" t="n">
        <f aca="false">IF(N791&lt;=48,T791* 48,T791* 72)</f>
        <v>267.165362297367</v>
      </c>
      <c r="V791" s="139" t="n">
        <v>1068.02300874114</v>
      </c>
      <c r="W791" s="150" t="n">
        <f aca="false">W743</f>
        <v>-21.1954571106192</v>
      </c>
      <c r="X791" s="141" t="n">
        <v>1356.9</v>
      </c>
      <c r="Y791" s="142" t="n">
        <f aca="false">((V791/1000+1)*0.0112372)/((V791/1000+1)*0.0112372+1)</f>
        <v>0.0227110117627132</v>
      </c>
      <c r="Z791" s="142" t="n">
        <f aca="false">((W791/1000+1)*0.0112372)/((W791/1000+1)*0.0112372+1)</f>
        <v>0.0108793600839932</v>
      </c>
      <c r="AA791" s="142" t="n">
        <f aca="false">IF(ISNUMBER(X791),((X791/1000+1)*0.0112372)/((X791/1000+1)*0.0112372+1),"")</f>
        <v>0.0258016023592409</v>
      </c>
      <c r="AB791" s="143" t="n">
        <f aca="false">IF(ISNUMBER(AA791),(Y791-Y787)/(AA791-Y787),"")</f>
        <v>0.794639382009099</v>
      </c>
      <c r="AC791" s="143" t="n">
        <f aca="false">IF(ISNUMBER(AB791),1-AB791,"")</f>
        <v>0.205360617990901</v>
      </c>
      <c r="AD791" s="144" t="n">
        <f aca="false">IF(ISNUMBER(AB791),AB791*T791,"")</f>
        <v>2.94861275541967</v>
      </c>
      <c r="AE791" s="144" t="n">
        <f aca="false">IF(ISNUMBER(AC791),AC791*T791,T791)</f>
        <v>0.762017276488197</v>
      </c>
      <c r="AF791" s="149" t="n">
        <f aca="false">IF(ISNUMBER(AD791),AE791-AE787,"")</f>
        <v>0.323650124754178</v>
      </c>
      <c r="AG791" s="145" t="n">
        <f aca="false">IF(ISNUMBER(AD791),U791*AB791,"")</f>
        <v>212.300118390216</v>
      </c>
      <c r="AH791" s="146" t="n">
        <f aca="false">IF(ISNUMBER(AC791),AC791*U791,U791)</f>
        <v>54.8652439071502</v>
      </c>
      <c r="AI791" s="145" t="n">
        <f aca="false">AH791-AH787</f>
        <v>23.3028089823008</v>
      </c>
      <c r="AJ791" s="103" t="s">
        <v>690</v>
      </c>
      <c r="AK791" s="102"/>
      <c r="AL791" s="102"/>
      <c r="AM791" s="102"/>
      <c r="AN791" s="147" t="s">
        <v>691</v>
      </c>
    </row>
    <row r="792" customFormat="false" ht="15" hidden="false" customHeight="false" outlineLevel="0" collapsed="false">
      <c r="A792" s="0" t="s">
        <v>652</v>
      </c>
      <c r="B792" s="0" t="s">
        <v>647</v>
      </c>
      <c r="C792" s="90" t="n">
        <v>1</v>
      </c>
      <c r="D792" s="90" t="n">
        <f aca="false">D744+1</f>
        <v>2</v>
      </c>
      <c r="E792" s="90" t="s">
        <v>353</v>
      </c>
      <c r="F792" s="90" t="n">
        <v>4</v>
      </c>
      <c r="G792" s="130" t="s">
        <v>659</v>
      </c>
      <c r="H792" s="130" t="s">
        <v>660</v>
      </c>
      <c r="I792" s="148" t="s">
        <v>335</v>
      </c>
      <c r="J792" s="131" t="n">
        <v>41929</v>
      </c>
      <c r="K792" s="132" t="s">
        <v>538</v>
      </c>
      <c r="L792" s="131" t="n">
        <v>41932</v>
      </c>
      <c r="M792" s="108" t="s">
        <v>750</v>
      </c>
      <c r="N792" s="134" t="n">
        <v>69.4833333333333</v>
      </c>
      <c r="O792" s="134" t="n">
        <v>40</v>
      </c>
      <c r="P792" s="135" t="n">
        <v>0.0756666666666667</v>
      </c>
      <c r="Q792" s="152" t="n">
        <v>1037.38261538462</v>
      </c>
      <c r="R792" s="152" t="n">
        <v>45618.0353315385</v>
      </c>
      <c r="S792" s="136" t="n">
        <f aca="false">R792-Q792</f>
        <v>44580.6527161539</v>
      </c>
      <c r="T792" s="137" t="n">
        <f aca="false">((S792/1000000)*(0.473-P792))*0.8/(0.08206*296)*1000000/(O792*N792)*12</f>
        <v>2.51888764815183</v>
      </c>
      <c r="U792" s="138" t="n">
        <f aca="false">IF(N792&lt;=48,T792* 48,T792* 72)</f>
        <v>181.359910666931</v>
      </c>
      <c r="V792" s="139" t="n">
        <v>1005.99831237197</v>
      </c>
      <c r="W792" s="150" t="n">
        <f aca="false">W744</f>
        <v>-21.1954571106192</v>
      </c>
      <c r="X792" s="141" t="n">
        <v>1356.9</v>
      </c>
      <c r="Y792" s="142" t="n">
        <f aca="false">((V792/1000+1)*0.0112372)/((V792/1000+1)*0.0112372+1)</f>
        <v>0.0220448730236837</v>
      </c>
      <c r="Z792" s="142" t="n">
        <f aca="false">((W792/1000+1)*0.0112372)/((W792/1000+1)*0.0112372+1)</f>
        <v>0.0108793600839932</v>
      </c>
      <c r="AA792" s="142" t="n">
        <f aca="false">IF(ISNUMBER(X792),((X792/1000+1)*0.0112372)/((X792/1000+1)*0.0112372+1),"")</f>
        <v>0.0258016023592409</v>
      </c>
      <c r="AB792" s="143" t="n">
        <f aca="false">IF(ISNUMBER(AA792),(Y792-Y788)/(AA792-Y788),"")</f>
        <v>0.749754358108497</v>
      </c>
      <c r="AC792" s="143" t="n">
        <f aca="false">IF(ISNUMBER(AB792),1-AB792,"")</f>
        <v>0.250245641891503</v>
      </c>
      <c r="AD792" s="144" t="n">
        <f aca="false">IF(ISNUMBER(AB792),AB792*T792,"")</f>
        <v>1.88854699178749</v>
      </c>
      <c r="AE792" s="144" t="n">
        <f aca="false">IF(ISNUMBER(AC792),AC792*T792,T792)</f>
        <v>0.630340656364331</v>
      </c>
      <c r="AF792" s="149" t="n">
        <f aca="false">IF(ISNUMBER(AD792),AE792-AE788,"")</f>
        <v>0.141471733259801</v>
      </c>
      <c r="AG792" s="145" t="n">
        <f aca="false">IF(ISNUMBER(AD792),U792*AB792,"")</f>
        <v>135.9753834087</v>
      </c>
      <c r="AH792" s="146" t="n">
        <f aca="false">IF(ISNUMBER(AC792),AC792*U792,U792)</f>
        <v>45.3845272582318</v>
      </c>
      <c r="AI792" s="145" t="n">
        <f aca="false">AH792-AH788</f>
        <v>10.1859647947057</v>
      </c>
      <c r="AJ792" s="103" t="s">
        <v>692</v>
      </c>
      <c r="AK792" s="102"/>
      <c r="AL792" s="102"/>
      <c r="AM792" s="102"/>
      <c r="AN792" s="147" t="s">
        <v>693</v>
      </c>
    </row>
    <row r="793" customFormat="false" ht="15" hidden="false" customHeight="false" outlineLevel="0" collapsed="false">
      <c r="A793" s="0" t="s">
        <v>652</v>
      </c>
      <c r="B793" s="0" t="s">
        <v>647</v>
      </c>
      <c r="C793" s="90" t="n">
        <v>1</v>
      </c>
      <c r="D793" s="90" t="n">
        <f aca="false">D745+1</f>
        <v>2</v>
      </c>
      <c r="E793" s="90" t="s">
        <v>353</v>
      </c>
      <c r="F793" s="90" t="n">
        <v>1</v>
      </c>
      <c r="G793" s="130" t="s">
        <v>669</v>
      </c>
      <c r="H793" s="130" t="s">
        <v>660</v>
      </c>
      <c r="I793" s="130" t="n">
        <v>10</v>
      </c>
      <c r="J793" s="131" t="n">
        <v>41929</v>
      </c>
      <c r="K793" s="132" t="s">
        <v>538</v>
      </c>
      <c r="L793" s="131" t="n">
        <v>41932</v>
      </c>
      <c r="M793" s="108" t="s">
        <v>750</v>
      </c>
      <c r="N793" s="134" t="n">
        <v>69.4833333333333</v>
      </c>
      <c r="O793" s="134" t="n">
        <v>40</v>
      </c>
      <c r="P793" s="135" t="n">
        <v>0.0756666666666667</v>
      </c>
      <c r="Q793" s="152" t="n">
        <v>1037.38261538462</v>
      </c>
      <c r="R793" s="152" t="n">
        <v>66047.0655315385</v>
      </c>
      <c r="S793" s="136" t="n">
        <f aca="false">R793-Q793</f>
        <v>65009.6829161539</v>
      </c>
      <c r="T793" s="137" t="n">
        <f aca="false">((S793/1000000)*(0.473-P793))*0.8/(0.08206*296)*1000000/(O793*N793)*12</f>
        <v>3.6731648670642</v>
      </c>
      <c r="U793" s="138" t="n">
        <f aca="false">IF(N793&lt;=48,T793* 48,T793* 72)</f>
        <v>264.467870428623</v>
      </c>
      <c r="V793" s="139" t="n">
        <v>1237.43550007362</v>
      </c>
      <c r="W793" s="150" t="n">
        <f aca="false">W745</f>
        <v>-21.1954571106192</v>
      </c>
      <c r="X793" s="141" t="n">
        <v>1356.9</v>
      </c>
      <c r="Y793" s="142" t="n">
        <f aca="false">((V793/1000+1)*0.0112372)/((V793/1000+1)*0.0112372+1)</f>
        <v>0.0245258683073118</v>
      </c>
      <c r="Z793" s="142" t="n">
        <f aca="false">((W793/1000+1)*0.0112372)/((W793/1000+1)*0.0112372+1)</f>
        <v>0.0108793600839932</v>
      </c>
      <c r="AA793" s="142" t="n">
        <f aca="false">IF(ISNUMBER(X793),((X793/1000+1)*0.0112372)/((X793/1000+1)*0.0112372+1),"")</f>
        <v>0.0258016023592409</v>
      </c>
      <c r="AB793" s="143" t="n">
        <f aca="false">IF(ISNUMBER(AA793),(Y793-Y785)/(AA793-Y785),"")</f>
        <v>0.915070441980189</v>
      </c>
      <c r="AC793" s="143" t="n">
        <f aca="false">IF(ISNUMBER(AB793),1-AB793,"")</f>
        <v>0.0849295580198108</v>
      </c>
      <c r="AD793" s="144" t="n">
        <f aca="false">IF(ISNUMBER(AB793),AB793*T793,"")</f>
        <v>3.36120459837054</v>
      </c>
      <c r="AE793" s="144" t="n">
        <f aca="false">IF(ISNUMBER(AC793),AC793*T793,T793)</f>
        <v>0.31196026869366</v>
      </c>
      <c r="AF793" s="149" t="n">
        <f aca="false">IF(ISNUMBER(AD793),AE793-AE785,"")</f>
        <v>-0.00670365662242706</v>
      </c>
      <c r="AG793" s="145" t="n">
        <f aca="false">IF(ISNUMBER(AD793),U793*AB793,"")</f>
        <v>242.006731082679</v>
      </c>
      <c r="AH793" s="146" t="n">
        <f aca="false">IF(ISNUMBER(AC793),AC793*U793,U793)</f>
        <v>22.4611393459435</v>
      </c>
      <c r="AI793" s="145" t="n">
        <f aca="false">AH793-AH785</f>
        <v>-0.482663276814751</v>
      </c>
      <c r="AJ793" s="103" t="s">
        <v>694</v>
      </c>
      <c r="AK793" s="102"/>
      <c r="AL793" s="102"/>
      <c r="AM793" s="102"/>
      <c r="AN793" s="147" t="s">
        <v>695</v>
      </c>
    </row>
    <row r="794" customFormat="false" ht="15" hidden="false" customHeight="false" outlineLevel="0" collapsed="false">
      <c r="A794" s="0" t="s">
        <v>652</v>
      </c>
      <c r="B794" s="0" t="s">
        <v>647</v>
      </c>
      <c r="C794" s="90" t="n">
        <v>1</v>
      </c>
      <c r="D794" s="90" t="n">
        <f aca="false">D746+1</f>
        <v>2</v>
      </c>
      <c r="E794" s="90" t="s">
        <v>353</v>
      </c>
      <c r="F794" s="90" t="n">
        <v>2</v>
      </c>
      <c r="G794" s="130" t="s">
        <v>669</v>
      </c>
      <c r="H794" s="130" t="s">
        <v>660</v>
      </c>
      <c r="I794" s="130" t="n">
        <v>10</v>
      </c>
      <c r="J794" s="131" t="n">
        <v>41929</v>
      </c>
      <c r="K794" s="132" t="s">
        <v>538</v>
      </c>
      <c r="L794" s="131" t="n">
        <v>41932</v>
      </c>
      <c r="M794" s="108" t="s">
        <v>750</v>
      </c>
      <c r="N794" s="134" t="n">
        <v>69.4833333333333</v>
      </c>
      <c r="O794" s="134" t="n">
        <v>40</v>
      </c>
      <c r="P794" s="135" t="n">
        <v>0.0756666666666667</v>
      </c>
      <c r="Q794" s="152" t="n">
        <v>1037.38261538462</v>
      </c>
      <c r="R794" s="152" t="n">
        <v>74710.4715315385</v>
      </c>
      <c r="S794" s="136" t="n">
        <f aca="false">R794-Q794</f>
        <v>73673.0889161539</v>
      </c>
      <c r="T794" s="137" t="n">
        <f aca="false">((S794/1000000)*(0.473-P794))*0.8/(0.08206*296)*1000000/(O794*N794)*12</f>
        <v>4.16266300212442</v>
      </c>
      <c r="U794" s="138" t="n">
        <f aca="false">IF(N794&lt;=48,T794* 48,T794* 72)</f>
        <v>299.711736152958</v>
      </c>
      <c r="V794" s="139" t="n">
        <v>1227.73896022483</v>
      </c>
      <c r="W794" s="150" t="n">
        <f aca="false">W746</f>
        <v>-21.1954571106192</v>
      </c>
      <c r="X794" s="141" t="n">
        <v>1356.9</v>
      </c>
      <c r="Y794" s="142" t="n">
        <f aca="false">((V794/1000+1)*0.0112372)/((V794/1000+1)*0.0112372+1)</f>
        <v>0.0244221745588013</v>
      </c>
      <c r="Z794" s="142" t="n">
        <f aca="false">((W794/1000+1)*0.0112372)/((W794/1000+1)*0.0112372+1)</f>
        <v>0.0108793600839932</v>
      </c>
      <c r="AA794" s="142" t="n">
        <f aca="false">IF(ISNUMBER(X794),((X794/1000+1)*0.0112372)/((X794/1000+1)*0.0112372+1),"")</f>
        <v>0.0258016023592409</v>
      </c>
      <c r="AB794" s="143" t="n">
        <f aca="false">IF(ISNUMBER(AA794),(Y794-Y786)/(AA794-Y786),"")</f>
        <v>0.908239718024431</v>
      </c>
      <c r="AC794" s="143" t="n">
        <f aca="false">IF(ISNUMBER(AB794),1-AB794,"")</f>
        <v>0.0917602819755692</v>
      </c>
      <c r="AD794" s="144" t="n">
        <f aca="false">IF(ISNUMBER(AB794),AB794*T794,"")</f>
        <v>3.78069587128021</v>
      </c>
      <c r="AE794" s="144" t="n">
        <f aca="false">IF(ISNUMBER(AC794),AC794*T794,T794)</f>
        <v>0.381967130844206</v>
      </c>
      <c r="AF794" s="149" t="n">
        <f aca="false">IF(ISNUMBER(AD794),AE794-AE786,"")</f>
        <v>-0.00084105824734082</v>
      </c>
      <c r="AG794" s="145" t="n">
        <f aca="false">IF(ISNUMBER(AD794),U794*AB794,"")</f>
        <v>272.210102732175</v>
      </c>
      <c r="AH794" s="146" t="n">
        <f aca="false">IF(ISNUMBER(AC794),AC794*U794,U794)</f>
        <v>27.5016334207828</v>
      </c>
      <c r="AI794" s="145" t="n">
        <f aca="false">AH794-AH786</f>
        <v>-0.0605561938085373</v>
      </c>
      <c r="AJ794" s="103" t="s">
        <v>696</v>
      </c>
      <c r="AK794" s="102"/>
      <c r="AL794" s="102"/>
      <c r="AM794" s="102"/>
      <c r="AN794" s="147" t="s">
        <v>697</v>
      </c>
    </row>
    <row r="795" customFormat="false" ht="15" hidden="false" customHeight="false" outlineLevel="0" collapsed="false">
      <c r="A795" s="0" t="s">
        <v>652</v>
      </c>
      <c r="B795" s="0" t="s">
        <v>647</v>
      </c>
      <c r="C795" s="90" t="n">
        <v>1</v>
      </c>
      <c r="D795" s="90" t="n">
        <f aca="false">D747+1</f>
        <v>2</v>
      </c>
      <c r="E795" s="90" t="s">
        <v>353</v>
      </c>
      <c r="F795" s="90" t="n">
        <v>3</v>
      </c>
      <c r="G795" s="130" t="s">
        <v>669</v>
      </c>
      <c r="H795" s="130" t="s">
        <v>660</v>
      </c>
      <c r="I795" s="130" t="n">
        <v>10</v>
      </c>
      <c r="J795" s="131" t="n">
        <v>41929</v>
      </c>
      <c r="K795" s="132" t="s">
        <v>538</v>
      </c>
      <c r="L795" s="131" t="n">
        <v>41932</v>
      </c>
      <c r="M795" s="108" t="s">
        <v>750</v>
      </c>
      <c r="N795" s="134" t="n">
        <v>69.4833333333333</v>
      </c>
      <c r="O795" s="134" t="n">
        <v>40</v>
      </c>
      <c r="P795" s="135" t="n">
        <v>0.0756666666666667</v>
      </c>
      <c r="Q795" s="152" t="n">
        <v>1037.38261538462</v>
      </c>
      <c r="R795" s="152" t="n">
        <v>73379.3559315385</v>
      </c>
      <c r="S795" s="136" t="n">
        <f aca="false">R795-Q795</f>
        <v>72341.9733161539</v>
      </c>
      <c r="T795" s="137" t="n">
        <f aca="false">((S795/1000000)*(0.473-P795))*0.8/(0.08206*296)*1000000/(O795*N795)*12</f>
        <v>4.08745255905508</v>
      </c>
      <c r="U795" s="138" t="n">
        <f aca="false">IF(N795&lt;=48,T795* 48,T795* 72)</f>
        <v>294.296584251966</v>
      </c>
      <c r="V795" s="139" t="n">
        <v>1173.94021832825</v>
      </c>
      <c r="W795" s="150" t="n">
        <f aca="false">W747</f>
        <v>-21.1954571106192</v>
      </c>
      <c r="X795" s="141" t="n">
        <v>1356.9</v>
      </c>
      <c r="Y795" s="142" t="n">
        <f aca="false">((V795/1000+1)*0.0112372)/((V795/1000+1)*0.0112372+1)</f>
        <v>0.0238464559252437</v>
      </c>
      <c r="Z795" s="142" t="n">
        <f aca="false">((W795/1000+1)*0.0112372)/((W795/1000+1)*0.0112372+1)</f>
        <v>0.0108793600839932</v>
      </c>
      <c r="AA795" s="142" t="n">
        <f aca="false">IF(ISNUMBER(X795),((X795/1000+1)*0.0112372)/((X795/1000+1)*0.0112372+1),"")</f>
        <v>0.0258016023592409</v>
      </c>
      <c r="AB795" s="143" t="n">
        <f aca="false">IF(ISNUMBER(AA795),(Y795-Y787)/(AA795-Y787),"")</f>
        <v>0.870086293409594</v>
      </c>
      <c r="AC795" s="143" t="n">
        <f aca="false">IF(ISNUMBER(AB795),1-AB795,"")</f>
        <v>0.129913706590406</v>
      </c>
      <c r="AD795" s="144" t="n">
        <f aca="false">IF(ISNUMBER(AB795),AB795*T795,"")</f>
        <v>3.55643644659579</v>
      </c>
      <c r="AE795" s="144" t="n">
        <f aca="false">IF(ISNUMBER(AC795),AC795*T795,T795)</f>
        <v>0.531016112459286</v>
      </c>
      <c r="AF795" s="149" t="n">
        <f aca="false">IF(ISNUMBER(AD795),AE795-AE787,"")</f>
        <v>0.0926489607252668</v>
      </c>
      <c r="AG795" s="145" t="n">
        <f aca="false">IF(ISNUMBER(AD795),U795*AB795,"")</f>
        <v>256.063424154897</v>
      </c>
      <c r="AH795" s="146" t="n">
        <f aca="false">IF(ISNUMBER(AC795),AC795*U795,U795)</f>
        <v>38.2331600970686</v>
      </c>
      <c r="AI795" s="145" t="n">
        <f aca="false">AH795-AH787</f>
        <v>6.67072517221921</v>
      </c>
      <c r="AJ795" s="103" t="s">
        <v>698</v>
      </c>
      <c r="AK795" s="102"/>
      <c r="AL795" s="102"/>
      <c r="AM795" s="102"/>
      <c r="AN795" s="147" t="s">
        <v>699</v>
      </c>
    </row>
    <row r="796" customFormat="false" ht="15" hidden="false" customHeight="false" outlineLevel="0" collapsed="false">
      <c r="A796" s="0" t="s">
        <v>652</v>
      </c>
      <c r="B796" s="0" t="s">
        <v>647</v>
      </c>
      <c r="C796" s="90" t="n">
        <v>1</v>
      </c>
      <c r="D796" s="90" t="n">
        <f aca="false">D748+1</f>
        <v>2</v>
      </c>
      <c r="E796" s="90" t="s">
        <v>353</v>
      </c>
      <c r="F796" s="90" t="n">
        <v>4</v>
      </c>
      <c r="G796" s="130" t="s">
        <v>669</v>
      </c>
      <c r="H796" s="130" t="s">
        <v>660</v>
      </c>
      <c r="I796" s="130" t="n">
        <v>10</v>
      </c>
      <c r="J796" s="131" t="n">
        <v>41929</v>
      </c>
      <c r="K796" s="132" t="s">
        <v>538</v>
      </c>
      <c r="L796" s="131" t="n">
        <v>41932</v>
      </c>
      <c r="M796" s="108" t="s">
        <v>750</v>
      </c>
      <c r="N796" s="134" t="n">
        <v>69.4833333333333</v>
      </c>
      <c r="O796" s="134" t="n">
        <v>40</v>
      </c>
      <c r="P796" s="135" t="n">
        <v>0.0756666666666667</v>
      </c>
      <c r="Q796" s="152" t="n">
        <v>1037.38261538462</v>
      </c>
      <c r="R796" s="152" t="n">
        <v>71256.2637315385</v>
      </c>
      <c r="S796" s="136" t="n">
        <f aca="false">R796-Q796</f>
        <v>70218.8811161539</v>
      </c>
      <c r="T796" s="137" t="n">
        <f aca="false">((S796/1000000)*(0.473-P796))*0.8/(0.08206*296)*1000000/(O796*N796)*12</f>
        <v>3.96749400320985</v>
      </c>
      <c r="U796" s="138" t="n">
        <f aca="false">IF(N796&lt;=48,T796* 48,T796* 72)</f>
        <v>285.659568231109</v>
      </c>
      <c r="V796" s="139" t="n">
        <v>1210.51686297281</v>
      </c>
      <c r="W796" s="150" t="n">
        <f aca="false">W748</f>
        <v>-21.1954571106192</v>
      </c>
      <c r="X796" s="141" t="n">
        <v>1356.9</v>
      </c>
      <c r="Y796" s="142" t="n">
        <f aca="false">((V796/1000+1)*0.0112372)/((V796/1000+1)*0.0112372+1)</f>
        <v>0.0242379489535876</v>
      </c>
      <c r="Z796" s="142" t="n">
        <f aca="false">((W796/1000+1)*0.0112372)/((W796/1000+1)*0.0112372+1)</f>
        <v>0.0108793600839932</v>
      </c>
      <c r="AA796" s="142" t="n">
        <f aca="false">IF(ISNUMBER(X796),((X796/1000+1)*0.0112372)/((X796/1000+1)*0.0112372+1),"")</f>
        <v>0.0258016023592409</v>
      </c>
      <c r="AB796" s="143" t="n">
        <f aca="false">IF(ISNUMBER(AA796),(Y796-Y788)/(AA796-Y788),"")</f>
        <v>0.895840925645097</v>
      </c>
      <c r="AC796" s="143" t="n">
        <f aca="false">IF(ISNUMBER(AB796),1-AB796,"")</f>
        <v>0.104159074354903</v>
      </c>
      <c r="AD796" s="144" t="n">
        <f aca="false">IF(ISNUMBER(AB796),AB796*T796,"")</f>
        <v>3.55424350032689</v>
      </c>
      <c r="AE796" s="144" t="n">
        <f aca="false">IF(ISNUMBER(AC796),AC796*T796,T796)</f>
        <v>0.413250502882966</v>
      </c>
      <c r="AF796" s="149" t="n">
        <f aca="false">IF(ISNUMBER(AD796),AE796-AE788,"")</f>
        <v>-0.0756184202215624</v>
      </c>
      <c r="AG796" s="145" t="n">
        <f aca="false">IF(ISNUMBER(AD796),U796*AB796,"")</f>
        <v>255.905532023536</v>
      </c>
      <c r="AH796" s="146" t="n">
        <f aca="false">IF(ISNUMBER(AC796),AC796*U796,U796)</f>
        <v>29.7540362075736</v>
      </c>
      <c r="AI796" s="145" t="n">
        <f aca="false">AH796-AH788</f>
        <v>-5.44452625595249</v>
      </c>
      <c r="AJ796" s="103" t="s">
        <v>700</v>
      </c>
      <c r="AK796" s="102"/>
      <c r="AL796" s="102"/>
      <c r="AM796" s="102"/>
      <c r="AN796" s="147" t="s">
        <v>701</v>
      </c>
    </row>
    <row r="797" customFormat="false" ht="15" hidden="false" customHeight="false" outlineLevel="0" collapsed="false">
      <c r="A797" s="0" t="s">
        <v>652</v>
      </c>
      <c r="B797" s="0" t="s">
        <v>647</v>
      </c>
      <c r="C797" s="90" t="n">
        <v>1</v>
      </c>
      <c r="D797" s="90" t="n">
        <f aca="false">D749+1</f>
        <v>2</v>
      </c>
      <c r="E797" s="92" t="s">
        <v>378</v>
      </c>
      <c r="F797" s="90" t="n">
        <v>1</v>
      </c>
      <c r="G797" s="130" t="s">
        <v>321</v>
      </c>
      <c r="H797" s="130" t="s">
        <v>322</v>
      </c>
      <c r="I797" s="130" t="s">
        <v>322</v>
      </c>
      <c r="J797" s="131" t="n">
        <v>41929</v>
      </c>
      <c r="K797" s="132" t="s">
        <v>538</v>
      </c>
      <c r="L797" s="131" t="n">
        <v>41932</v>
      </c>
      <c r="M797" s="108" t="s">
        <v>750</v>
      </c>
      <c r="N797" s="134" t="n">
        <v>69.4833333333333</v>
      </c>
      <c r="O797" s="134" t="n">
        <v>40</v>
      </c>
      <c r="P797" s="135" t="n">
        <v>0.04875</v>
      </c>
      <c r="Q797" s="152" t="n">
        <v>1037.38261538462</v>
      </c>
      <c r="R797" s="152" t="n">
        <v>3761.89445846154</v>
      </c>
      <c r="S797" s="136" t="n">
        <f aca="false">R797-Q797</f>
        <v>2724.51184307692</v>
      </c>
      <c r="T797" s="137" t="n">
        <f aca="false">((S797/1000000)*(0.473-P797))*0.8/(0.08206*296)*1000000/(O797*N797)*12</f>
        <v>0.164368247354334</v>
      </c>
      <c r="U797" s="138" t="n">
        <f aca="false">IF(N797&lt;=48,T797* 48,T797* 72)</f>
        <v>11.8345138095121</v>
      </c>
      <c r="V797" s="139" t="n">
        <v>-24.3957955919537</v>
      </c>
      <c r="W797" s="150" t="n">
        <f aca="false">W749</f>
        <v>-16.6005784878389</v>
      </c>
      <c r="X797" s="141" t="s">
        <v>106</v>
      </c>
      <c r="Y797" s="142" t="n">
        <f aca="false">((V797/1000+1)*0.0112372)/((V797/1000+1)*0.0112372+1)</f>
        <v>0.0108441742376649</v>
      </c>
      <c r="Z797" s="142" t="n">
        <f aca="false">((W797/1000+1)*0.0112372)/((W797/1000+1)*0.0112372+1)</f>
        <v>0.0109298737052018</v>
      </c>
      <c r="AA797" s="142" t="str">
        <f aca="false">IF(ISNUMBER(X797),((X797/1000+1)*0.0112372)/((X797/1000+1)*0.0112372+1),"")</f>
        <v/>
      </c>
      <c r="AB797" s="143" t="str">
        <f aca="false">IF(ISNUMBER(AA797),(Y797-Z797)/(AA797-Z797),"")</f>
        <v/>
      </c>
      <c r="AC797" s="143" t="str">
        <f aca="false">IF(ISNUMBER(AB797),1-AB797,"")</f>
        <v/>
      </c>
      <c r="AD797" s="144" t="str">
        <f aca="false">IF(ISNUMBER(AB797),AB797*T797,"")</f>
        <v/>
      </c>
      <c r="AE797" s="144" t="n">
        <f aca="false">IF(ISNUMBER(AC797),AC797*T797,T797)</f>
        <v>0.164368247354334</v>
      </c>
      <c r="AF797" s="102"/>
      <c r="AG797" s="145" t="str">
        <f aca="false">IF(ISNUMBER(AD797),U797*AB797,"")</f>
        <v/>
      </c>
      <c r="AH797" s="146" t="n">
        <f aca="false">IF(ISNUMBER(AC797),AC797*U797,U797)</f>
        <v>11.8345138095121</v>
      </c>
      <c r="AI797" s="102"/>
      <c r="AJ797" s="103" t="s">
        <v>702</v>
      </c>
      <c r="AK797" s="102"/>
      <c r="AL797" s="102"/>
      <c r="AM797" s="102"/>
      <c r="AN797" s="147" t="s">
        <v>703</v>
      </c>
    </row>
    <row r="798" customFormat="false" ht="15" hidden="false" customHeight="false" outlineLevel="0" collapsed="false">
      <c r="A798" s="0" t="s">
        <v>652</v>
      </c>
      <c r="B798" s="0" t="s">
        <v>647</v>
      </c>
      <c r="C798" s="90" t="n">
        <v>1</v>
      </c>
      <c r="D798" s="90" t="n">
        <f aca="false">D750+1</f>
        <v>2</v>
      </c>
      <c r="E798" s="90" t="s">
        <v>378</v>
      </c>
      <c r="F798" s="90" t="n">
        <v>2</v>
      </c>
      <c r="G798" s="130" t="s">
        <v>321</v>
      </c>
      <c r="H798" s="130" t="s">
        <v>322</v>
      </c>
      <c r="I798" s="130" t="s">
        <v>322</v>
      </c>
      <c r="J798" s="131" t="n">
        <v>41929</v>
      </c>
      <c r="K798" s="132" t="s">
        <v>538</v>
      </c>
      <c r="L798" s="131" t="n">
        <v>41932</v>
      </c>
      <c r="M798" s="108" t="s">
        <v>750</v>
      </c>
      <c r="N798" s="134" t="n">
        <v>69.4833333333333</v>
      </c>
      <c r="O798" s="134" t="n">
        <v>40</v>
      </c>
      <c r="P798" s="135" t="n">
        <v>0.04875</v>
      </c>
      <c r="Q798" s="152" t="n">
        <v>1037.38261538462</v>
      </c>
      <c r="R798" s="152" t="n">
        <v>2851.53381846154</v>
      </c>
      <c r="S798" s="136" t="n">
        <f aca="false">R798-Q798</f>
        <v>1814.15120307692</v>
      </c>
      <c r="T798" s="137" t="n">
        <f aca="false">((S798/1000000)*(0.473-P798))*0.8/(0.08206*296)*1000000/(O798*N798)*12</f>
        <v>0.109446708570278</v>
      </c>
      <c r="U798" s="138" t="n">
        <f aca="false">IF(N798&lt;=48,T798* 48,T798* 72)</f>
        <v>7.88016301706</v>
      </c>
      <c r="V798" s="139" t="n">
        <v>-10.2254083115845</v>
      </c>
      <c r="W798" s="150" t="n">
        <f aca="false">W750</f>
        <v>-16.6005784878389</v>
      </c>
      <c r="X798" s="141" t="s">
        <v>106</v>
      </c>
      <c r="Y798" s="142" t="n">
        <f aca="false">((V798/1000+1)*0.0112372)/((V798/1000+1)*0.0112372+1)</f>
        <v>0.0109999503485008</v>
      </c>
      <c r="Z798" s="142" t="n">
        <f aca="false">((W798/1000+1)*0.0112372)/((W798/1000+1)*0.0112372+1)</f>
        <v>0.0109298737052018</v>
      </c>
      <c r="AA798" s="142" t="str">
        <f aca="false">IF(ISNUMBER(X798),((X798/1000+1)*0.0112372)/((X798/1000+1)*0.0112372+1),"")</f>
        <v/>
      </c>
      <c r="AB798" s="143" t="str">
        <f aca="false">IF(ISNUMBER(AA798),(Y798-Z798)/(AA798-Z798),"")</f>
        <v/>
      </c>
      <c r="AC798" s="143" t="str">
        <f aca="false">IF(ISNUMBER(AB798),1-AB798,"")</f>
        <v/>
      </c>
      <c r="AD798" s="144" t="str">
        <f aca="false">IF(ISNUMBER(AB798),AB798*T798,"")</f>
        <v/>
      </c>
      <c r="AE798" s="144" t="n">
        <f aca="false">IF(ISNUMBER(AC798),AC798*T798,T798)</f>
        <v>0.109446708570278</v>
      </c>
      <c r="AF798" s="102"/>
      <c r="AG798" s="145" t="str">
        <f aca="false">IF(ISNUMBER(AD798),U798*AB798,"")</f>
        <v/>
      </c>
      <c r="AH798" s="146" t="n">
        <f aca="false">IF(ISNUMBER(AC798),AC798*U798,U798)</f>
        <v>7.88016301706</v>
      </c>
      <c r="AI798" s="102"/>
      <c r="AJ798" s="103" t="s">
        <v>704</v>
      </c>
      <c r="AK798" s="102"/>
      <c r="AL798" s="102"/>
      <c r="AM798" s="102"/>
      <c r="AN798" s="147" t="s">
        <v>705</v>
      </c>
    </row>
    <row r="799" customFormat="false" ht="15" hidden="false" customHeight="false" outlineLevel="0" collapsed="false">
      <c r="A799" s="0" t="s">
        <v>652</v>
      </c>
      <c r="B799" s="0" t="s">
        <v>647</v>
      </c>
      <c r="C799" s="90" t="n">
        <v>1</v>
      </c>
      <c r="D799" s="90" t="n">
        <f aca="false">D751+1</f>
        <v>2</v>
      </c>
      <c r="E799" s="90" t="s">
        <v>378</v>
      </c>
      <c r="F799" s="90" t="n">
        <v>3</v>
      </c>
      <c r="G799" s="130" t="s">
        <v>321</v>
      </c>
      <c r="H799" s="130" t="s">
        <v>322</v>
      </c>
      <c r="I799" s="130" t="s">
        <v>322</v>
      </c>
      <c r="J799" s="131" t="n">
        <v>41929</v>
      </c>
      <c r="K799" s="132" t="s">
        <v>538</v>
      </c>
      <c r="L799" s="131" t="n">
        <v>41932</v>
      </c>
      <c r="M799" s="108" t="s">
        <v>750</v>
      </c>
      <c r="N799" s="134" t="n">
        <v>69.4833333333333</v>
      </c>
      <c r="O799" s="134" t="n">
        <v>40</v>
      </c>
      <c r="P799" s="135" t="n">
        <v>0.04875</v>
      </c>
      <c r="Q799" s="152" t="n">
        <v>1037.38261538462</v>
      </c>
      <c r="R799" s="152" t="n">
        <v>2745.18533846154</v>
      </c>
      <c r="S799" s="136" t="n">
        <f aca="false">R799-Q799</f>
        <v>1707.80272307692</v>
      </c>
      <c r="T799" s="137" t="n">
        <f aca="false">((S799/1000000)*(0.473-P799))*0.8/(0.08206*296)*1000000/(O799*N799)*12</f>
        <v>0.103030765357986</v>
      </c>
      <c r="U799" s="138" t="n">
        <f aca="false">IF(N799&lt;=48,T799* 48,T799* 72)</f>
        <v>7.418215105775</v>
      </c>
      <c r="V799" s="139" t="n">
        <v>-20.8650014489018</v>
      </c>
      <c r="W799" s="150" t="n">
        <f aca="false">W751</f>
        <v>-16.6005784878389</v>
      </c>
      <c r="X799" s="141" t="s">
        <v>106</v>
      </c>
      <c r="Y799" s="142" t="n">
        <f aca="false">((V799/1000+1)*0.0112372)/((V799/1000+1)*0.0112372+1)</f>
        <v>0.0108829931077781</v>
      </c>
      <c r="Z799" s="142" t="n">
        <f aca="false">((W799/1000+1)*0.0112372)/((W799/1000+1)*0.0112372+1)</f>
        <v>0.0109298737052018</v>
      </c>
      <c r="AA799" s="142" t="str">
        <f aca="false">IF(ISNUMBER(X799),((X799/1000+1)*0.0112372)/((X799/1000+1)*0.0112372+1),"")</f>
        <v/>
      </c>
      <c r="AB799" s="143" t="str">
        <f aca="false">IF(ISNUMBER(AA799),(Y799-Z799)/(AA799-Z799),"")</f>
        <v/>
      </c>
      <c r="AC799" s="143" t="str">
        <f aca="false">IF(ISNUMBER(AB799),1-AB799,"")</f>
        <v/>
      </c>
      <c r="AD799" s="144" t="str">
        <f aca="false">IF(ISNUMBER(AB799),AB799*T799,"")</f>
        <v/>
      </c>
      <c r="AE799" s="144" t="n">
        <f aca="false">IF(ISNUMBER(AC799),AC799*T799,T799)</f>
        <v>0.103030765357986</v>
      </c>
      <c r="AF799" s="102"/>
      <c r="AG799" s="145" t="str">
        <f aca="false">IF(ISNUMBER(AD799),U799*AB799,"")</f>
        <v/>
      </c>
      <c r="AH799" s="146" t="n">
        <f aca="false">IF(ISNUMBER(AC799),AC799*U799,U799)</f>
        <v>7.418215105775</v>
      </c>
      <c r="AI799" s="102"/>
      <c r="AJ799" s="103" t="s">
        <v>706</v>
      </c>
      <c r="AK799" s="102"/>
      <c r="AL799" s="102"/>
      <c r="AM799" s="102"/>
      <c r="AN799" s="147" t="s">
        <v>707</v>
      </c>
    </row>
    <row r="800" customFormat="false" ht="15" hidden="false" customHeight="false" outlineLevel="0" collapsed="false">
      <c r="A800" s="0" t="s">
        <v>652</v>
      </c>
      <c r="B800" s="0" t="s">
        <v>647</v>
      </c>
      <c r="C800" s="90" t="n">
        <v>1</v>
      </c>
      <c r="D800" s="90" t="n">
        <f aca="false">D752+1</f>
        <v>2</v>
      </c>
      <c r="E800" s="90" t="s">
        <v>378</v>
      </c>
      <c r="F800" s="90" t="n">
        <v>4</v>
      </c>
      <c r="G800" s="130" t="s">
        <v>321</v>
      </c>
      <c r="H800" s="130" t="s">
        <v>322</v>
      </c>
      <c r="I800" s="130" t="s">
        <v>322</v>
      </c>
      <c r="J800" s="131" t="n">
        <v>41929</v>
      </c>
      <c r="K800" s="132" t="s">
        <v>538</v>
      </c>
      <c r="L800" s="131" t="n">
        <v>41932</v>
      </c>
      <c r="M800" s="108" t="s">
        <v>750</v>
      </c>
      <c r="N800" s="134" t="n">
        <v>69.4833333333333</v>
      </c>
      <c r="O800" s="134" t="n">
        <v>40</v>
      </c>
      <c r="P800" s="135" t="n">
        <v>0.04875</v>
      </c>
      <c r="Q800" s="152" t="n">
        <v>1037.38261538462</v>
      </c>
      <c r="R800" s="152" t="n">
        <v>3547.87365846154</v>
      </c>
      <c r="S800" s="136" t="n">
        <f aca="false">R800-Q800</f>
        <v>2510.49104307692</v>
      </c>
      <c r="T800" s="137" t="n">
        <f aca="false">((S800/1000000)*(0.473-P800))*0.8/(0.08206*296)*1000000/(O800*N800)*12</f>
        <v>0.151456494416735</v>
      </c>
      <c r="U800" s="138" t="n">
        <f aca="false">IF(N800&lt;=48,T800* 48,T800* 72)</f>
        <v>10.9048675980049</v>
      </c>
      <c r="V800" s="139" t="n">
        <v>-20.0833621829299</v>
      </c>
      <c r="W800" s="150" t="n">
        <f aca="false">W752</f>
        <v>-16.6005784878389</v>
      </c>
      <c r="X800" s="141" t="s">
        <v>106</v>
      </c>
      <c r="Y800" s="142" t="n">
        <f aca="false">((V800/1000+1)*0.0112372)/((V800/1000+1)*0.0112372+1)</f>
        <v>0.0108915863300238</v>
      </c>
      <c r="Z800" s="142" t="n">
        <f aca="false">((W800/1000+1)*0.0112372)/((W800/1000+1)*0.0112372+1)</f>
        <v>0.0109298737052018</v>
      </c>
      <c r="AA800" s="142" t="str">
        <f aca="false">IF(ISNUMBER(X800),((X800/1000+1)*0.0112372)/((X800/1000+1)*0.0112372+1),"")</f>
        <v/>
      </c>
      <c r="AB800" s="143" t="str">
        <f aca="false">IF(ISNUMBER(AA800),(Y800-Z800)/(AA800-Z800),"")</f>
        <v/>
      </c>
      <c r="AC800" s="143" t="str">
        <f aca="false">IF(ISNUMBER(AB800),1-AB800,"")</f>
        <v/>
      </c>
      <c r="AD800" s="144" t="str">
        <f aca="false">IF(ISNUMBER(AB800),AB800*T800,"")</f>
        <v/>
      </c>
      <c r="AE800" s="144" t="n">
        <f aca="false">IF(ISNUMBER(AC800),AC800*T800,T800)</f>
        <v>0.151456494416735</v>
      </c>
      <c r="AF800" s="102"/>
      <c r="AG800" s="145" t="str">
        <f aca="false">IF(ISNUMBER(AD800),U800*AB800,"")</f>
        <v/>
      </c>
      <c r="AH800" s="146" t="n">
        <f aca="false">IF(ISNUMBER(AC800),AC800*U800,U800)</f>
        <v>10.9048675980049</v>
      </c>
      <c r="AI800" s="102"/>
      <c r="AJ800" s="103" t="s">
        <v>708</v>
      </c>
      <c r="AK800" s="102"/>
      <c r="AL800" s="102"/>
      <c r="AM800" s="102"/>
      <c r="AN800" s="147" t="s">
        <v>709</v>
      </c>
    </row>
    <row r="801" customFormat="false" ht="15" hidden="false" customHeight="false" outlineLevel="0" collapsed="false">
      <c r="A801" s="0" t="s">
        <v>652</v>
      </c>
      <c r="B801" s="0" t="s">
        <v>647</v>
      </c>
      <c r="C801" s="90" t="n">
        <v>1</v>
      </c>
      <c r="D801" s="90" t="n">
        <f aca="false">D753+1</f>
        <v>2</v>
      </c>
      <c r="E801" s="90" t="s">
        <v>378</v>
      </c>
      <c r="F801" s="90" t="n">
        <v>1</v>
      </c>
      <c r="G801" s="130" t="s">
        <v>659</v>
      </c>
      <c r="H801" s="130" t="s">
        <v>660</v>
      </c>
      <c r="I801" s="148" t="s">
        <v>335</v>
      </c>
      <c r="J801" s="131" t="n">
        <v>41929</v>
      </c>
      <c r="K801" s="132" t="s">
        <v>538</v>
      </c>
      <c r="L801" s="131" t="n">
        <v>41932</v>
      </c>
      <c r="M801" s="108" t="s">
        <v>750</v>
      </c>
      <c r="N801" s="134" t="n">
        <v>69.4833333333333</v>
      </c>
      <c r="O801" s="134" t="n">
        <v>40</v>
      </c>
      <c r="P801" s="135" t="n">
        <v>0.04875</v>
      </c>
      <c r="Q801" s="152" t="n">
        <v>1037.38261538462</v>
      </c>
      <c r="R801" s="152" t="n">
        <v>23407.9873315385</v>
      </c>
      <c r="S801" s="136" t="n">
        <f aca="false">R801-Q801</f>
        <v>22370.6047161538</v>
      </c>
      <c r="T801" s="137" t="n">
        <f aca="false">((S801/1000000)*(0.473-P801))*0.8/(0.08206*296)*1000000/(O801*N801)*12</f>
        <v>1.34960583812261</v>
      </c>
      <c r="U801" s="138" t="n">
        <f aca="false">IF(N801&lt;=48,T801* 48,T801* 72)</f>
        <v>97.1716203448279</v>
      </c>
      <c r="V801" s="139" t="n">
        <v>1124.02222814229</v>
      </c>
      <c r="W801" s="150" t="n">
        <f aca="false">W753</f>
        <v>-16.6005784878389</v>
      </c>
      <c r="X801" s="141" t="n">
        <v>1356.9</v>
      </c>
      <c r="Y801" s="142" t="n">
        <f aca="false">((V801/1000+1)*0.0112372)/((V801/1000+1)*0.0112372+1)</f>
        <v>0.023311658459087</v>
      </c>
      <c r="Z801" s="142" t="n">
        <f aca="false">((W801/1000+1)*0.0112372)/((W801/1000+1)*0.0112372+1)</f>
        <v>0.0109298737052018</v>
      </c>
      <c r="AA801" s="142" t="n">
        <f aca="false">IF(ISNUMBER(X801),((X801/1000+1)*0.0112372)/((X801/1000+1)*0.0112372+1),"")</f>
        <v>0.0258016023592409</v>
      </c>
      <c r="AB801" s="143" t="n">
        <f aca="false">IF(ISNUMBER(AA801),(Y801-Y797)/(AA801-Y797),"")</f>
        <v>0.833531280918395</v>
      </c>
      <c r="AC801" s="143" t="n">
        <f aca="false">IF(ISNUMBER(AB801),1-AB801,"")</f>
        <v>0.166468719081605</v>
      </c>
      <c r="AD801" s="144" t="n">
        <f aca="false">IF(ISNUMBER(AB801),AB801*T801,"")</f>
        <v>1.12493868298528</v>
      </c>
      <c r="AE801" s="144" t="n">
        <f aca="false">IF(ISNUMBER(AC801),AC801*T801,T801)</f>
        <v>0.224667155137326</v>
      </c>
      <c r="AF801" s="149" t="n">
        <f aca="false">IF(ISNUMBER(AD801),AE801-AE797,"")</f>
        <v>0.0602989077829921</v>
      </c>
      <c r="AG801" s="145" t="n">
        <f aca="false">IF(ISNUMBER(AD801),U801*AB801,"")</f>
        <v>80.9955851749404</v>
      </c>
      <c r="AH801" s="146" t="n">
        <f aca="false">IF(ISNUMBER(AC801),AC801*U801,U801)</f>
        <v>16.1760351698875</v>
      </c>
      <c r="AI801" s="145" t="n">
        <f aca="false">AH801-AH797</f>
        <v>4.34152136037543</v>
      </c>
      <c r="AJ801" s="103" t="s">
        <v>710</v>
      </c>
      <c r="AK801" s="102"/>
      <c r="AL801" s="102"/>
      <c r="AM801" s="102"/>
      <c r="AN801" s="147" t="s">
        <v>711</v>
      </c>
    </row>
    <row r="802" customFormat="false" ht="15" hidden="false" customHeight="false" outlineLevel="0" collapsed="false">
      <c r="A802" s="0" t="s">
        <v>652</v>
      </c>
      <c r="B802" s="0" t="s">
        <v>647</v>
      </c>
      <c r="C802" s="90" t="n">
        <v>1</v>
      </c>
      <c r="D802" s="90" t="n">
        <f aca="false">D754+1</f>
        <v>2</v>
      </c>
      <c r="E802" s="90" t="s">
        <v>378</v>
      </c>
      <c r="F802" s="90" t="n">
        <v>2</v>
      </c>
      <c r="G802" s="130" t="s">
        <v>659</v>
      </c>
      <c r="H802" s="130" t="s">
        <v>660</v>
      </c>
      <c r="I802" s="148" t="s">
        <v>335</v>
      </c>
      <c r="J802" s="131" t="n">
        <v>41929</v>
      </c>
      <c r="K802" s="132" t="s">
        <v>538</v>
      </c>
      <c r="L802" s="131" t="n">
        <v>41932</v>
      </c>
      <c r="M802" s="108" t="s">
        <v>750</v>
      </c>
      <c r="N802" s="134" t="n">
        <v>69.4833333333333</v>
      </c>
      <c r="O802" s="134" t="n">
        <v>40</v>
      </c>
      <c r="P802" s="135" t="n">
        <v>0.04875</v>
      </c>
      <c r="Q802" s="152" t="n">
        <v>1037.38261538462</v>
      </c>
      <c r="R802" s="152" t="n">
        <v>23090.7009315385</v>
      </c>
      <c r="S802" s="136" t="n">
        <f aca="false">R802-Q802</f>
        <v>22053.3183161538</v>
      </c>
      <c r="T802" s="137" t="n">
        <f aca="false">((S802/1000000)*(0.473-P802))*0.8/(0.08206*296)*1000000/(O802*N802)*12</f>
        <v>1.33046413036682</v>
      </c>
      <c r="U802" s="138" t="n">
        <f aca="false">IF(N802&lt;=48,T802* 48,T802* 72)</f>
        <v>95.7934173864111</v>
      </c>
      <c r="V802" s="139" t="n">
        <v>1149.38315636024</v>
      </c>
      <c r="W802" s="150" t="n">
        <f aca="false">W754</f>
        <v>-16.6005784878389</v>
      </c>
      <c r="X802" s="141" t="n">
        <v>1356.9</v>
      </c>
      <c r="Y802" s="142" t="n">
        <f aca="false">((V802/1000+1)*0.0112372)/((V802/1000+1)*0.0112372+1)</f>
        <v>0.0235834365208159</v>
      </c>
      <c r="Z802" s="142" t="n">
        <f aca="false">((W802/1000+1)*0.0112372)/((W802/1000+1)*0.0112372+1)</f>
        <v>0.0109298737052018</v>
      </c>
      <c r="AA802" s="142" t="n">
        <f aca="false">IF(ISNUMBER(X802),((X802/1000+1)*0.0112372)/((X802/1000+1)*0.0112372+1),"")</f>
        <v>0.0258016023592409</v>
      </c>
      <c r="AB802" s="143" t="n">
        <f aca="false">IF(ISNUMBER(AA802),(Y802-Y798)/(AA802-Y798),"")</f>
        <v>0.850140657487728</v>
      </c>
      <c r="AC802" s="143" t="n">
        <f aca="false">IF(ISNUMBER(AB802),1-AB802,"")</f>
        <v>0.149859342512272</v>
      </c>
      <c r="AD802" s="144" t="n">
        <f aca="false">IF(ISNUMBER(AB802),AB802*T802,"")</f>
        <v>1.13108165055389</v>
      </c>
      <c r="AE802" s="144" t="n">
        <f aca="false">IF(ISNUMBER(AC802),AC802*T802,T802)</f>
        <v>0.199382479812933</v>
      </c>
      <c r="AF802" s="149" t="n">
        <f aca="false">IF(ISNUMBER(AD802),AE802-AE798,"")</f>
        <v>0.0899357712426556</v>
      </c>
      <c r="AG802" s="145" t="n">
        <f aca="false">IF(ISNUMBER(AD802),U802*AB802,"")</f>
        <v>81.4378788398799</v>
      </c>
      <c r="AH802" s="146" t="n">
        <f aca="false">IF(ISNUMBER(AC802),AC802*U802,U802)</f>
        <v>14.3555385465312</v>
      </c>
      <c r="AI802" s="145" t="n">
        <f aca="false">AH802-AH798</f>
        <v>6.4753755294712</v>
      </c>
      <c r="AJ802" s="103" t="s">
        <v>712</v>
      </c>
      <c r="AK802" s="102"/>
      <c r="AL802" s="102"/>
      <c r="AM802" s="102"/>
      <c r="AN802" s="147" t="s">
        <v>713</v>
      </c>
    </row>
    <row r="803" customFormat="false" ht="15" hidden="false" customHeight="false" outlineLevel="0" collapsed="false">
      <c r="A803" s="0" t="s">
        <v>652</v>
      </c>
      <c r="B803" s="0" t="s">
        <v>647</v>
      </c>
      <c r="C803" s="90" t="n">
        <v>1</v>
      </c>
      <c r="D803" s="90" t="n">
        <f aca="false">D755+1</f>
        <v>2</v>
      </c>
      <c r="E803" s="90" t="s">
        <v>378</v>
      </c>
      <c r="F803" s="90" t="n">
        <v>3</v>
      </c>
      <c r="G803" s="130" t="s">
        <v>659</v>
      </c>
      <c r="H803" s="130" t="s">
        <v>660</v>
      </c>
      <c r="I803" s="148" t="s">
        <v>335</v>
      </c>
      <c r="J803" s="131" t="n">
        <v>41929</v>
      </c>
      <c r="K803" s="132" t="s">
        <v>538</v>
      </c>
      <c r="L803" s="131" t="n">
        <v>41932</v>
      </c>
      <c r="M803" s="108" t="s">
        <v>750</v>
      </c>
      <c r="N803" s="134" t="n">
        <v>69.4833333333333</v>
      </c>
      <c r="O803" s="134" t="n">
        <v>40</v>
      </c>
      <c r="P803" s="135" t="n">
        <v>0.04875</v>
      </c>
      <c r="Q803" s="152" t="n">
        <v>1037.38261538462</v>
      </c>
      <c r="R803" s="152" t="n">
        <v>22700.2899315385</v>
      </c>
      <c r="S803" s="136" t="n">
        <f aca="false">R803-Q803</f>
        <v>21662.9073161538</v>
      </c>
      <c r="T803" s="137" t="n">
        <f aca="false">((S803/1000000)*(0.473-P803))*0.8/(0.08206*296)*1000000/(O803*N803)*12</f>
        <v>1.30691085715169</v>
      </c>
      <c r="U803" s="138" t="n">
        <f aca="false">IF(N803&lt;=48,T803* 48,T803* 72)</f>
        <v>94.0975817149216</v>
      </c>
      <c r="V803" s="139" t="n">
        <v>1150.85872129146</v>
      </c>
      <c r="W803" s="150" t="n">
        <f aca="false">W755</f>
        <v>-16.6005784878389</v>
      </c>
      <c r="X803" s="141" t="n">
        <v>1356.9</v>
      </c>
      <c r="Y803" s="142" t="n">
        <f aca="false">((V803/1000+1)*0.0112372)/((V803/1000+1)*0.0112372+1)</f>
        <v>0.0235992446210261</v>
      </c>
      <c r="Z803" s="142" t="n">
        <f aca="false">((W803/1000+1)*0.0112372)/((W803/1000+1)*0.0112372+1)</f>
        <v>0.0109298737052018</v>
      </c>
      <c r="AA803" s="142" t="n">
        <f aca="false">IF(ISNUMBER(X803),((X803/1000+1)*0.0112372)/((X803/1000+1)*0.0112372+1),"")</f>
        <v>0.0258016023592409</v>
      </c>
      <c r="AB803" s="143" t="n">
        <f aca="false">IF(ISNUMBER(AA803),(Y803-Y799)/(AA803-Y799),"")</f>
        <v>0.852375130878981</v>
      </c>
      <c r="AC803" s="143" t="n">
        <f aca="false">IF(ISNUMBER(AB803),1-AB803,"")</f>
        <v>0.147624869121019</v>
      </c>
      <c r="AD803" s="144" t="n">
        <f aca="false">IF(ISNUMBER(AB803),AB803*T803,"")</f>
        <v>1.11397831291183</v>
      </c>
      <c r="AE803" s="144" t="n">
        <f aca="false">IF(ISNUMBER(AC803),AC803*T803,T803)</f>
        <v>0.192932544239857</v>
      </c>
      <c r="AF803" s="149" t="n">
        <f aca="false">IF(ISNUMBER(AD803),AE803-AE799,"")</f>
        <v>0.0899017788818714</v>
      </c>
      <c r="AG803" s="145" t="n">
        <f aca="false">IF(ISNUMBER(AD803),U803*AB803,"")</f>
        <v>80.2064385296518</v>
      </c>
      <c r="AH803" s="146" t="n">
        <f aca="false">IF(ISNUMBER(AC803),AC803*U803,U803)</f>
        <v>13.8911431852697</v>
      </c>
      <c r="AI803" s="145" t="n">
        <f aca="false">AH803-AH799</f>
        <v>6.47292807949474</v>
      </c>
      <c r="AJ803" s="103" t="s">
        <v>714</v>
      </c>
      <c r="AK803" s="102"/>
      <c r="AL803" s="102"/>
      <c r="AM803" s="102"/>
      <c r="AN803" s="147" t="s">
        <v>715</v>
      </c>
    </row>
    <row r="804" customFormat="false" ht="15" hidden="false" customHeight="false" outlineLevel="0" collapsed="false">
      <c r="A804" s="0" t="s">
        <v>652</v>
      </c>
      <c r="B804" s="0" t="s">
        <v>647</v>
      </c>
      <c r="C804" s="90" t="n">
        <v>1</v>
      </c>
      <c r="D804" s="90" t="n">
        <f aca="false">D756+1</f>
        <v>2</v>
      </c>
      <c r="E804" s="90" t="s">
        <v>378</v>
      </c>
      <c r="F804" s="90" t="n">
        <v>4</v>
      </c>
      <c r="G804" s="130" t="s">
        <v>659</v>
      </c>
      <c r="H804" s="130" t="s">
        <v>660</v>
      </c>
      <c r="I804" s="148" t="s">
        <v>335</v>
      </c>
      <c r="J804" s="131" t="n">
        <v>41929</v>
      </c>
      <c r="K804" s="132" t="s">
        <v>538</v>
      </c>
      <c r="L804" s="131" t="n">
        <v>41932</v>
      </c>
      <c r="M804" s="108" t="s">
        <v>750</v>
      </c>
      <c r="N804" s="134" t="n">
        <v>69.4833333333333</v>
      </c>
      <c r="O804" s="134" t="n">
        <v>40</v>
      </c>
      <c r="P804" s="135" t="n">
        <v>0.04875</v>
      </c>
      <c r="Q804" s="152" t="n">
        <v>1037.38261538462</v>
      </c>
      <c r="R804" s="152" t="n">
        <v>29034.8633315385</v>
      </c>
      <c r="S804" s="136" t="n">
        <f aca="false">R804-Q804</f>
        <v>27997.4807161538</v>
      </c>
      <c r="T804" s="137" t="n">
        <f aca="false">((S804/1000000)*(0.473-P804))*0.8/(0.08206*296)*1000000/(O804*N804)*12</f>
        <v>1.68907206160419</v>
      </c>
      <c r="U804" s="138" t="n">
        <f aca="false">IF(N804&lt;=48,T804* 48,T804* 72)</f>
        <v>121.613188435502</v>
      </c>
      <c r="V804" s="139" t="n">
        <v>1158.06673351837</v>
      </c>
      <c r="W804" s="150" t="n">
        <f aca="false">W756</f>
        <v>-16.6005784878389</v>
      </c>
      <c r="X804" s="141" t="n">
        <v>1356.9</v>
      </c>
      <c r="Y804" s="142" t="n">
        <f aca="false">((V804/1000+1)*0.0112372)/((V804/1000+1)*0.0112372+1)</f>
        <v>0.0236764585218109</v>
      </c>
      <c r="Z804" s="142" t="n">
        <f aca="false">((W804/1000+1)*0.0112372)/((W804/1000+1)*0.0112372+1)</f>
        <v>0.0109298737052018</v>
      </c>
      <c r="AA804" s="142" t="n">
        <f aca="false">IF(ISNUMBER(X804),((X804/1000+1)*0.0112372)/((X804/1000+1)*0.0112372+1),"")</f>
        <v>0.0258016023592409</v>
      </c>
      <c r="AB804" s="143" t="n">
        <f aca="false">IF(ISNUMBER(AA804),(Y804-Y800)/(AA804-Y800),"")</f>
        <v>0.857468708734741</v>
      </c>
      <c r="AC804" s="143" t="n">
        <f aca="false">IF(ISNUMBER(AB804),1-AB804,"")</f>
        <v>0.142531291265259</v>
      </c>
      <c r="AD804" s="144" t="n">
        <f aca="false">IF(ISNUMBER(AB804),AB804*T804,"")</f>
        <v>1.44832643962367</v>
      </c>
      <c r="AE804" s="144" t="n">
        <f aca="false">IF(ISNUMBER(AC804),AC804*T804,T804)</f>
        <v>0.240745621980519</v>
      </c>
      <c r="AF804" s="149" t="n">
        <f aca="false">IF(ISNUMBER(AD804),AE804-AE800,"")</f>
        <v>0.0892891275637839</v>
      </c>
      <c r="AG804" s="145" t="n">
        <f aca="false">IF(ISNUMBER(AD804),U804*AB804,"")</f>
        <v>104.279503652904</v>
      </c>
      <c r="AH804" s="146" t="n">
        <f aca="false">IF(ISNUMBER(AC804),AC804*U804,U804)</f>
        <v>17.3336847825973</v>
      </c>
      <c r="AI804" s="145" t="n">
        <f aca="false">AH804-AH800</f>
        <v>6.42881718459244</v>
      </c>
      <c r="AJ804" s="103" t="s">
        <v>716</v>
      </c>
      <c r="AK804" s="102"/>
      <c r="AL804" s="102"/>
      <c r="AM804" s="102"/>
      <c r="AN804" s="147" t="s">
        <v>717</v>
      </c>
    </row>
    <row r="805" customFormat="false" ht="15" hidden="false" customHeight="false" outlineLevel="0" collapsed="false">
      <c r="A805" s="0" t="s">
        <v>652</v>
      </c>
      <c r="B805" s="0" t="s">
        <v>647</v>
      </c>
      <c r="C805" s="90" t="n">
        <v>1</v>
      </c>
      <c r="D805" s="90" t="n">
        <f aca="false">D757+1</f>
        <v>2</v>
      </c>
      <c r="E805" s="90" t="s">
        <v>378</v>
      </c>
      <c r="F805" s="90" t="n">
        <v>1</v>
      </c>
      <c r="G805" s="130" t="s">
        <v>669</v>
      </c>
      <c r="H805" s="130" t="s">
        <v>660</v>
      </c>
      <c r="I805" s="130" t="n">
        <v>10</v>
      </c>
      <c r="J805" s="131" t="n">
        <v>41929</v>
      </c>
      <c r="K805" s="132" t="s">
        <v>538</v>
      </c>
      <c r="L805" s="131" t="n">
        <v>41932</v>
      </c>
      <c r="M805" s="108" t="s">
        <v>750</v>
      </c>
      <c r="N805" s="134" t="n">
        <v>69.4833333333333</v>
      </c>
      <c r="O805" s="134" t="n">
        <v>40</v>
      </c>
      <c r="P805" s="135" t="n">
        <v>0.04875</v>
      </c>
      <c r="Q805" s="152" t="n">
        <v>1037.38261538462</v>
      </c>
      <c r="R805" s="152" t="n">
        <v>43343.4866130769</v>
      </c>
      <c r="S805" s="136" t="n">
        <f aca="false">R805-Q805</f>
        <v>42306.1039976923</v>
      </c>
      <c r="T805" s="137" t="n">
        <f aca="false">((S805/1000000)*(0.473-P805))*0.8/(0.08206*296)*1000000/(O805*N805)*12</f>
        <v>2.55230315264023</v>
      </c>
      <c r="U805" s="138" t="n">
        <f aca="false">IF(N805&lt;=48,T805* 48,T805* 72)</f>
        <v>183.765826990096</v>
      </c>
      <c r="V805" s="139" t="n">
        <v>1301.76233836443</v>
      </c>
      <c r="W805" s="150" t="n">
        <f aca="false">W757</f>
        <v>-16.6005784878389</v>
      </c>
      <c r="X805" s="141" t="n">
        <v>1356.9</v>
      </c>
      <c r="Y805" s="142" t="n">
        <f aca="false">((V805/1000+1)*0.0112372)/((V805/1000+1)*0.0112372+1)</f>
        <v>0.0252132147771837</v>
      </c>
      <c r="Z805" s="142" t="n">
        <f aca="false">((W805/1000+1)*0.0112372)/((W805/1000+1)*0.0112372+1)</f>
        <v>0.0109298737052018</v>
      </c>
      <c r="AA805" s="142" t="n">
        <f aca="false">IF(ISNUMBER(X805),((X805/1000+1)*0.0112372)/((X805/1000+1)*0.0112372+1),"")</f>
        <v>0.0258016023592409</v>
      </c>
      <c r="AB805" s="143" t="n">
        <f aca="false">IF(ISNUMBER(AA805),(Y805-Y797)/(AA805-Y797),"")</f>
        <v>0.960662516491822</v>
      </c>
      <c r="AC805" s="143" t="n">
        <f aca="false">IF(ISNUMBER(AB805),1-AB805,"")</f>
        <v>0.0393374835081783</v>
      </c>
      <c r="AD805" s="144" t="n">
        <f aca="false">IF(ISNUMBER(AB805),AB805*T805,"")</f>
        <v>2.45190196946537</v>
      </c>
      <c r="AE805" s="144" t="n">
        <f aca="false">IF(ISNUMBER(AC805),AC805*T805,T805)</f>
        <v>0.100401183174857</v>
      </c>
      <c r="AF805" s="149" t="n">
        <f aca="false">IF(ISNUMBER(AD805),AE805-AE797,"")</f>
        <v>-0.0639670641794772</v>
      </c>
      <c r="AG805" s="145" t="n">
        <f aca="false">IF(ISNUMBER(AD805),U805*AB805,"")</f>
        <v>176.536941801507</v>
      </c>
      <c r="AH805" s="146" t="n">
        <f aca="false">IF(ISNUMBER(AC805),AC805*U805,U805)</f>
        <v>7.22888518858967</v>
      </c>
      <c r="AI805" s="145" t="n">
        <f aca="false">AH805-AH797</f>
        <v>-4.60562862092236</v>
      </c>
      <c r="AJ805" s="103" t="s">
        <v>718</v>
      </c>
      <c r="AK805" s="102"/>
      <c r="AL805" s="102"/>
      <c r="AM805" s="102"/>
      <c r="AN805" s="147" t="s">
        <v>719</v>
      </c>
    </row>
    <row r="806" customFormat="false" ht="15" hidden="false" customHeight="false" outlineLevel="0" collapsed="false">
      <c r="A806" s="0" t="s">
        <v>652</v>
      </c>
      <c r="B806" s="0" t="s">
        <v>647</v>
      </c>
      <c r="C806" s="90" t="n">
        <v>1</v>
      </c>
      <c r="D806" s="90" t="n">
        <f aca="false">D758+1</f>
        <v>2</v>
      </c>
      <c r="E806" s="90" t="s">
        <v>378</v>
      </c>
      <c r="F806" s="90" t="n">
        <v>2</v>
      </c>
      <c r="G806" s="130" t="s">
        <v>669</v>
      </c>
      <c r="H806" s="130" t="s">
        <v>660</v>
      </c>
      <c r="I806" s="130" t="n">
        <v>10</v>
      </c>
      <c r="J806" s="131" t="n">
        <v>41929</v>
      </c>
      <c r="K806" s="132" t="s">
        <v>538</v>
      </c>
      <c r="L806" s="131" t="n">
        <v>41932</v>
      </c>
      <c r="M806" s="108" t="s">
        <v>750</v>
      </c>
      <c r="N806" s="134" t="n">
        <v>69.4833333333333</v>
      </c>
      <c r="O806" s="134" t="n">
        <v>40</v>
      </c>
      <c r="P806" s="135" t="n">
        <v>0.04875</v>
      </c>
      <c r="Q806" s="152" t="n">
        <v>1037.38261538462</v>
      </c>
      <c r="R806" s="152" t="n">
        <v>40076.0240130769</v>
      </c>
      <c r="S806" s="136" t="n">
        <f aca="false">R806-Q806</f>
        <v>39038.6413976923</v>
      </c>
      <c r="T806" s="137" t="n">
        <f aca="false">((S806/1000000)*(0.473-P806))*0.8/(0.08206*296)*1000000/(O806*N806)*12</f>
        <v>2.3551789954366</v>
      </c>
      <c r="U806" s="138" t="n">
        <f aca="false">IF(N806&lt;=48,T806* 48,T806* 72)</f>
        <v>169.572887671435</v>
      </c>
      <c r="V806" s="139" t="n">
        <v>1311.86145013824</v>
      </c>
      <c r="W806" s="150" t="n">
        <f aca="false">W758</f>
        <v>-16.6005784878389</v>
      </c>
      <c r="X806" s="141" t="n">
        <v>1356.9</v>
      </c>
      <c r="Y806" s="142" t="n">
        <f aca="false">((V806/1000+1)*0.0112372)/((V806/1000+1)*0.0112372+1)</f>
        <v>0.0253210380510969</v>
      </c>
      <c r="Z806" s="142" t="n">
        <f aca="false">((W806/1000+1)*0.0112372)/((W806/1000+1)*0.0112372+1)</f>
        <v>0.0109298737052018</v>
      </c>
      <c r="AA806" s="142" t="n">
        <f aca="false">IF(ISNUMBER(X806),((X806/1000+1)*0.0112372)/((X806/1000+1)*0.0112372+1),"")</f>
        <v>0.0258016023592409</v>
      </c>
      <c r="AB806" s="143" t="n">
        <f aca="false">IF(ISNUMBER(AA806),(Y806-Y798)/(AA806-Y798),"")</f>
        <v>0.967533062674669</v>
      </c>
      <c r="AC806" s="143" t="n">
        <f aca="false">IF(ISNUMBER(AB806),1-AB806,"")</f>
        <v>0.0324669373253305</v>
      </c>
      <c r="AD806" s="144" t="n">
        <f aca="false">IF(ISNUMBER(AB806),AB806*T806,"")</f>
        <v>2.27871354660183</v>
      </c>
      <c r="AE806" s="144" t="n">
        <f aca="false">IF(ISNUMBER(AC806),AC806*T806,T806)</f>
        <v>0.0764654488347749</v>
      </c>
      <c r="AF806" s="149" t="n">
        <f aca="false">IF(ISNUMBER(AD806),AE806-AE798,"")</f>
        <v>-0.0329812597355026</v>
      </c>
      <c r="AG806" s="145" t="n">
        <f aca="false">IF(ISNUMBER(AD806),U806*AB806,"")</f>
        <v>164.067375355332</v>
      </c>
      <c r="AH806" s="146" t="n">
        <f aca="false">IF(ISNUMBER(AC806),AC806*U806,U806)</f>
        <v>5.50551231610379</v>
      </c>
      <c r="AI806" s="145" t="n">
        <f aca="false">AH806-AH798</f>
        <v>-2.37465070095619</v>
      </c>
      <c r="AJ806" s="103" t="s">
        <v>720</v>
      </c>
      <c r="AK806" s="102"/>
      <c r="AL806" s="102"/>
      <c r="AM806" s="102"/>
      <c r="AN806" s="147" t="s">
        <v>721</v>
      </c>
    </row>
    <row r="807" customFormat="false" ht="15" hidden="false" customHeight="false" outlineLevel="0" collapsed="false">
      <c r="A807" s="0" t="s">
        <v>652</v>
      </c>
      <c r="B807" s="0" t="s">
        <v>647</v>
      </c>
      <c r="C807" s="90" t="n">
        <v>1</v>
      </c>
      <c r="D807" s="90" t="n">
        <f aca="false">D759+1</f>
        <v>2</v>
      </c>
      <c r="E807" s="90" t="s">
        <v>378</v>
      </c>
      <c r="F807" s="90" t="n">
        <v>3</v>
      </c>
      <c r="G807" s="130" t="s">
        <v>669</v>
      </c>
      <c r="H807" s="130" t="s">
        <v>660</v>
      </c>
      <c r="I807" s="130" t="n">
        <v>10</v>
      </c>
      <c r="J807" s="131" t="n">
        <v>41929</v>
      </c>
      <c r="K807" s="132" t="s">
        <v>538</v>
      </c>
      <c r="L807" s="131" t="n">
        <v>41932</v>
      </c>
      <c r="M807" s="108" t="s">
        <v>750</v>
      </c>
      <c r="N807" s="134" t="n">
        <v>69.4833333333333</v>
      </c>
      <c r="O807" s="134" t="n">
        <v>40</v>
      </c>
      <c r="P807" s="135" t="n">
        <v>0.04875</v>
      </c>
      <c r="Q807" s="152" t="n">
        <v>1037.38261538462</v>
      </c>
      <c r="R807" s="152" t="n">
        <v>39080.9840130769</v>
      </c>
      <c r="S807" s="136" t="n">
        <f aca="false">R807-Q807</f>
        <v>38043.6013976923</v>
      </c>
      <c r="T807" s="137" t="n">
        <f aca="false">((S807/1000000)*(0.473-P807))*0.8/(0.08206*296)*1000000/(O807*N807)*12</f>
        <v>2.29514879910508</v>
      </c>
      <c r="U807" s="138" t="n">
        <f aca="false">IF(N807&lt;=48,T807* 48,T807* 72)</f>
        <v>165.250713535566</v>
      </c>
      <c r="V807" s="139" t="n">
        <v>1333.58774427328</v>
      </c>
      <c r="W807" s="150" t="n">
        <f aca="false">W759</f>
        <v>-16.6005784878389</v>
      </c>
      <c r="X807" s="141" t="n">
        <v>1356.9</v>
      </c>
      <c r="Y807" s="142" t="n">
        <f aca="false">((V807/1000+1)*0.0112372)/((V807/1000+1)*0.0112372+1)</f>
        <v>0.0255529182246566</v>
      </c>
      <c r="Z807" s="142" t="n">
        <f aca="false">((W807/1000+1)*0.0112372)/((W807/1000+1)*0.0112372+1)</f>
        <v>0.0109298737052018</v>
      </c>
      <c r="AA807" s="142" t="n">
        <f aca="false">IF(ISNUMBER(X807),((X807/1000+1)*0.0112372)/((X807/1000+1)*0.0112372+1),"")</f>
        <v>0.0258016023592409</v>
      </c>
      <c r="AB807" s="143" t="n">
        <f aca="false">IF(ISNUMBER(AA807),(Y807-Y799)/(AA807-Y799),"")</f>
        <v>0.983330608745592</v>
      </c>
      <c r="AC807" s="143" t="n">
        <f aca="false">IF(ISNUMBER(AB807),1-AB807,"")</f>
        <v>0.0166693912544083</v>
      </c>
      <c r="AD807" s="144" t="n">
        <f aca="false">IF(ISNUMBER(AB807),AB807*T807,"")</f>
        <v>2.25689006578572</v>
      </c>
      <c r="AE807" s="144" t="n">
        <f aca="false">IF(ISNUMBER(AC807),AC807*T807,T807)</f>
        <v>0.0382587333193679</v>
      </c>
      <c r="AF807" s="149" t="n">
        <f aca="false">IF(ISNUMBER(AD807),AE807-AE799,"")</f>
        <v>-0.064772032038618</v>
      </c>
      <c r="AG807" s="145" t="n">
        <f aca="false">IF(ISNUMBER(AD807),U807*AB807,"")</f>
        <v>162.496084736572</v>
      </c>
      <c r="AH807" s="146" t="n">
        <f aca="false">IF(ISNUMBER(AC807),AC807*U807,U807)</f>
        <v>2.75462879899449</v>
      </c>
      <c r="AI807" s="145" t="n">
        <f aca="false">AH807-AH799</f>
        <v>-4.6635863067805</v>
      </c>
      <c r="AJ807" s="103" t="s">
        <v>722</v>
      </c>
      <c r="AK807" s="102"/>
      <c r="AL807" s="102"/>
      <c r="AM807" s="102"/>
      <c r="AN807" s="147" t="s">
        <v>723</v>
      </c>
    </row>
    <row r="808" customFormat="false" ht="15" hidden="false" customHeight="false" outlineLevel="0" collapsed="false">
      <c r="A808" s="0" t="s">
        <v>652</v>
      </c>
      <c r="B808" s="0" t="s">
        <v>647</v>
      </c>
      <c r="C808" s="90" t="n">
        <v>1</v>
      </c>
      <c r="D808" s="90" t="n">
        <f aca="false">D760+1</f>
        <v>2</v>
      </c>
      <c r="E808" s="90" t="s">
        <v>378</v>
      </c>
      <c r="F808" s="90" t="n">
        <v>4</v>
      </c>
      <c r="G808" s="130" t="s">
        <v>669</v>
      </c>
      <c r="H808" s="130" t="s">
        <v>660</v>
      </c>
      <c r="I808" s="130" t="n">
        <v>10</v>
      </c>
      <c r="J808" s="131" t="n">
        <v>41929</v>
      </c>
      <c r="K808" s="132" t="s">
        <v>538</v>
      </c>
      <c r="L808" s="131" t="n">
        <v>41932</v>
      </c>
      <c r="M808" s="108" t="s">
        <v>750</v>
      </c>
      <c r="N808" s="134" t="n">
        <v>69.4833333333333</v>
      </c>
      <c r="O808" s="134" t="n">
        <v>40</v>
      </c>
      <c r="P808" s="135" t="n">
        <v>0.04875</v>
      </c>
      <c r="Q808" s="152" t="n">
        <v>1037.38261538462</v>
      </c>
      <c r="R808" s="152" t="n">
        <v>48018.9308130769</v>
      </c>
      <c r="S808" s="136" t="n">
        <f aca="false">R808-Q808</f>
        <v>46981.5481976923</v>
      </c>
      <c r="T808" s="137" t="n">
        <f aca="false">((S808/1000000)*(0.473-P808))*0.8/(0.08206*296)*1000000/(O808*N808)*12</f>
        <v>2.83437003765295</v>
      </c>
      <c r="U808" s="138" t="n">
        <f aca="false">IF(N808&lt;=48,T808* 48,T808* 72)</f>
        <v>204.074642711013</v>
      </c>
      <c r="V808" s="139" t="n">
        <v>1315.26510297655</v>
      </c>
      <c r="W808" s="150" t="n">
        <f aca="false">W760</f>
        <v>-16.6005784878389</v>
      </c>
      <c r="X808" s="141" t="n">
        <v>1356.9</v>
      </c>
      <c r="Y808" s="142" t="n">
        <f aca="false">((V808/1000+1)*0.0112372)/((V808/1000+1)*0.0112372+1)</f>
        <v>0.0253573718126682</v>
      </c>
      <c r="Z808" s="142" t="n">
        <f aca="false">((W808/1000+1)*0.0112372)/((W808/1000+1)*0.0112372+1)</f>
        <v>0.0109298737052018</v>
      </c>
      <c r="AA808" s="142" t="n">
        <f aca="false">IF(ISNUMBER(X808),((X808/1000+1)*0.0112372)/((X808/1000+1)*0.0112372+1),"")</f>
        <v>0.0258016023592409</v>
      </c>
      <c r="AB808" s="143" t="n">
        <f aca="false">IF(ISNUMBER(AA808),(Y808-Y800)/(AA808-Y800),"")</f>
        <v>0.970205897451607</v>
      </c>
      <c r="AC808" s="143" t="n">
        <f aca="false">IF(ISNUMBER(AB808),1-AB808,"")</f>
        <v>0.0297941025483928</v>
      </c>
      <c r="AD808" s="144" t="n">
        <f aca="false">IF(ISNUMBER(AB808),AB808*T808,"")</f>
        <v>2.74992252609103</v>
      </c>
      <c r="AE808" s="144" t="n">
        <f aca="false">IF(ISNUMBER(AC808),AC808*T808,T808)</f>
        <v>0.084447511561924</v>
      </c>
      <c r="AF808" s="149" t="n">
        <f aca="false">IF(ISNUMBER(AD808),AE808-AE800,"")</f>
        <v>-0.0670089828548105</v>
      </c>
      <c r="AG808" s="145" t="n">
        <f aca="false">IF(ISNUMBER(AD808),U808*AB808,"")</f>
        <v>197.994421878554</v>
      </c>
      <c r="AH808" s="146" t="n">
        <f aca="false">IF(ISNUMBER(AC808),AC808*U808,U808)</f>
        <v>6.08022083245853</v>
      </c>
      <c r="AI808" s="145" t="n">
        <f aca="false">AH808-AH800</f>
        <v>-4.82464676554636</v>
      </c>
      <c r="AJ808" s="103" t="s">
        <v>724</v>
      </c>
      <c r="AK808" s="102"/>
      <c r="AL808" s="102"/>
      <c r="AM808" s="102"/>
      <c r="AN808" s="147" t="s">
        <v>725</v>
      </c>
    </row>
    <row r="809" customFormat="false" ht="15" hidden="false" customHeight="false" outlineLevel="0" collapsed="false">
      <c r="A809" s="0" t="s">
        <v>652</v>
      </c>
      <c r="B809" s="0" t="s">
        <v>647</v>
      </c>
      <c r="C809" s="90" t="n">
        <v>1</v>
      </c>
      <c r="D809" s="90" t="n">
        <f aca="false">D761+1</f>
        <v>2</v>
      </c>
      <c r="E809" s="90" t="s">
        <v>403</v>
      </c>
      <c r="F809" s="90" t="n">
        <v>1</v>
      </c>
      <c r="G809" s="130" t="s">
        <v>321</v>
      </c>
      <c r="H809" s="130" t="s">
        <v>322</v>
      </c>
      <c r="I809" s="130" t="s">
        <v>322</v>
      </c>
      <c r="J809" s="131" t="n">
        <v>41929</v>
      </c>
      <c r="K809" s="132" t="s">
        <v>538</v>
      </c>
      <c r="L809" s="131" t="n">
        <v>41932</v>
      </c>
      <c r="M809" s="108" t="s">
        <v>750</v>
      </c>
      <c r="N809" s="134" t="n">
        <v>69.4833333333333</v>
      </c>
      <c r="O809" s="134" t="n">
        <v>40</v>
      </c>
      <c r="P809" s="135" t="n">
        <v>0.0481666666666667</v>
      </c>
      <c r="Q809" s="152" t="n">
        <v>1037.38261538462</v>
      </c>
      <c r="R809" s="152" t="n">
        <v>7746.67689307692</v>
      </c>
      <c r="S809" s="136" t="n">
        <f aca="false">R809-Q809</f>
        <v>6709.29427769231</v>
      </c>
      <c r="T809" s="137" t="n">
        <f aca="false">((S809/1000000)*(0.473-P809))*0.8/(0.08206*296)*1000000/(O809*N809)*12</f>
        <v>0.405324447453663</v>
      </c>
      <c r="U809" s="138" t="n">
        <f aca="false">IF(N809&lt;=48,T809* 48,T809* 72)</f>
        <v>29.1833602166637</v>
      </c>
      <c r="V809" s="139" t="n">
        <v>-29.6751959058285</v>
      </c>
      <c r="W809" s="150" t="n">
        <f aca="false">W761</f>
        <v>-20.4524273330183</v>
      </c>
      <c r="X809" s="141" t="s">
        <v>106</v>
      </c>
      <c r="Y809" s="142" t="n">
        <f aca="false">((V809/1000+1)*0.0112372)/((V809/1000+1)*0.0112372+1)</f>
        <v>0.0107861248534759</v>
      </c>
      <c r="Z809" s="142" t="n">
        <f aca="false">((W809/1000+1)*0.0112372)/((W809/1000+1)*0.0112372+1)</f>
        <v>0.0108875289029567</v>
      </c>
      <c r="AA809" s="142" t="str">
        <f aca="false">IF(ISNUMBER(X809),((X809/1000+1)*0.0112372)/((X809/1000+1)*0.0112372+1),"")</f>
        <v/>
      </c>
      <c r="AB809" s="143" t="str">
        <f aca="false">IF(ISNUMBER(AA809),(Y809-Z809)/(AA809-Z809),"")</f>
        <v/>
      </c>
      <c r="AC809" s="143" t="str">
        <f aca="false">IF(ISNUMBER(AB809),1-AB809,"")</f>
        <v/>
      </c>
      <c r="AD809" s="144" t="str">
        <f aca="false">IF(ISNUMBER(AB809),AB809*T809,"")</f>
        <v/>
      </c>
      <c r="AE809" s="144" t="n">
        <f aca="false">IF(ISNUMBER(AC809),AC809*T809,T809)</f>
        <v>0.405324447453663</v>
      </c>
      <c r="AF809" s="102"/>
      <c r="AG809" s="145" t="str">
        <f aca="false">IF(ISNUMBER(AD809),U809*AB809,"")</f>
        <v/>
      </c>
      <c r="AH809" s="146" t="n">
        <f aca="false">IF(ISNUMBER(AC809),AC809*U809,U809)</f>
        <v>29.1833602166637</v>
      </c>
      <c r="AI809" s="102"/>
      <c r="AJ809" s="103" t="s">
        <v>726</v>
      </c>
      <c r="AK809" s="102"/>
      <c r="AL809" s="102"/>
      <c r="AM809" s="102"/>
      <c r="AN809" s="147" t="s">
        <v>727</v>
      </c>
    </row>
    <row r="810" customFormat="false" ht="15" hidden="false" customHeight="false" outlineLevel="0" collapsed="false">
      <c r="A810" s="0" t="s">
        <v>652</v>
      </c>
      <c r="B810" s="0" t="s">
        <v>647</v>
      </c>
      <c r="C810" s="90" t="n">
        <v>1</v>
      </c>
      <c r="D810" s="90" t="n">
        <f aca="false">D762+1</f>
        <v>2</v>
      </c>
      <c r="E810" s="90" t="s">
        <v>403</v>
      </c>
      <c r="F810" s="90" t="n">
        <v>2</v>
      </c>
      <c r="G810" s="130" t="s">
        <v>321</v>
      </c>
      <c r="H810" s="130" t="s">
        <v>322</v>
      </c>
      <c r="I810" s="130" t="s">
        <v>322</v>
      </c>
      <c r="J810" s="131" t="n">
        <v>41929</v>
      </c>
      <c r="K810" s="132" t="s">
        <v>538</v>
      </c>
      <c r="L810" s="131" t="n">
        <v>41932</v>
      </c>
      <c r="M810" s="108" t="s">
        <v>750</v>
      </c>
      <c r="N810" s="134" t="n">
        <v>69.4833333333333</v>
      </c>
      <c r="O810" s="134" t="n">
        <v>40</v>
      </c>
      <c r="P810" s="135" t="n">
        <v>0.0481666666666667</v>
      </c>
      <c r="Q810" s="152" t="n">
        <v>1037.38261538462</v>
      </c>
      <c r="R810" s="152" t="n">
        <v>10882.7942130769</v>
      </c>
      <c r="S810" s="136" t="n">
        <f aca="false">R810-Q810</f>
        <v>9845.41159769231</v>
      </c>
      <c r="T810" s="137" t="n">
        <f aca="false">((S810/1000000)*(0.473-P810))*0.8/(0.08206*296)*1000000/(O810*N810)*12</f>
        <v>0.594784764331591</v>
      </c>
      <c r="U810" s="138" t="n">
        <f aca="false">IF(N810&lt;=48,T810* 48,T810* 72)</f>
        <v>42.8245030318746</v>
      </c>
      <c r="V810" s="139" t="n">
        <v>-30.8481656816097</v>
      </c>
      <c r="W810" s="150" t="n">
        <f aca="false">W762</f>
        <v>-20.4524273330183</v>
      </c>
      <c r="X810" s="141" t="s">
        <v>106</v>
      </c>
      <c r="Y810" s="142" t="n">
        <f aca="false">((V810/1000+1)*0.0112372)/((V810/1000+1)*0.0112372+1)</f>
        <v>0.0107732265974419</v>
      </c>
      <c r="Z810" s="142" t="n">
        <f aca="false">((W810/1000+1)*0.0112372)/((W810/1000+1)*0.0112372+1)</f>
        <v>0.0108875289029567</v>
      </c>
      <c r="AA810" s="142" t="str">
        <f aca="false">IF(ISNUMBER(X810),((X810/1000+1)*0.0112372)/((X810/1000+1)*0.0112372+1),"")</f>
        <v/>
      </c>
      <c r="AB810" s="143" t="str">
        <f aca="false">IF(ISNUMBER(AA810),(Y810-Z810)/(AA810-Z810),"")</f>
        <v/>
      </c>
      <c r="AC810" s="143" t="str">
        <f aca="false">IF(ISNUMBER(AB810),1-AB810,"")</f>
        <v/>
      </c>
      <c r="AD810" s="144" t="str">
        <f aca="false">IF(ISNUMBER(AB810),AB810*T810,"")</f>
        <v/>
      </c>
      <c r="AE810" s="144" t="n">
        <f aca="false">IF(ISNUMBER(AC810),AC810*T810,T810)</f>
        <v>0.594784764331591</v>
      </c>
      <c r="AF810" s="102"/>
      <c r="AG810" s="145" t="str">
        <f aca="false">IF(ISNUMBER(AD810),U810*AB810,"")</f>
        <v/>
      </c>
      <c r="AH810" s="146" t="n">
        <f aca="false">IF(ISNUMBER(AC810),AC810*U810,U810)</f>
        <v>42.8245030318746</v>
      </c>
      <c r="AI810" s="102"/>
      <c r="AJ810" s="103" t="s">
        <v>728</v>
      </c>
      <c r="AK810" s="102"/>
      <c r="AL810" s="102"/>
      <c r="AM810" s="102"/>
      <c r="AN810" s="147" t="s">
        <v>729</v>
      </c>
    </row>
    <row r="811" customFormat="false" ht="15" hidden="false" customHeight="false" outlineLevel="0" collapsed="false">
      <c r="A811" s="0" t="s">
        <v>652</v>
      </c>
      <c r="B811" s="0" t="s">
        <v>647</v>
      </c>
      <c r="C811" s="90" t="n">
        <v>1</v>
      </c>
      <c r="D811" s="90" t="n">
        <f aca="false">D763+1</f>
        <v>2</v>
      </c>
      <c r="E811" s="90" t="s">
        <v>403</v>
      </c>
      <c r="F811" s="90" t="n">
        <v>3</v>
      </c>
      <c r="G811" s="130" t="s">
        <v>321</v>
      </c>
      <c r="H811" s="130" t="s">
        <v>322</v>
      </c>
      <c r="I811" s="130" t="s">
        <v>322</v>
      </c>
      <c r="J811" s="131" t="n">
        <v>41929</v>
      </c>
      <c r="K811" s="132" t="s">
        <v>538</v>
      </c>
      <c r="L811" s="131" t="n">
        <v>41932</v>
      </c>
      <c r="M811" s="108" t="s">
        <v>750</v>
      </c>
      <c r="N811" s="134" t="n">
        <v>69.4833333333333</v>
      </c>
      <c r="O811" s="134" t="n">
        <v>40</v>
      </c>
      <c r="P811" s="135" t="n">
        <v>0.0481666666666667</v>
      </c>
      <c r="Q811" s="152" t="n">
        <v>1037.38261538462</v>
      </c>
      <c r="R811" s="152" t="n">
        <v>4345.13265307692</v>
      </c>
      <c r="S811" s="136" t="n">
        <f aca="false">R811-Q811</f>
        <v>3307.75003769231</v>
      </c>
      <c r="T811" s="137" t="n">
        <f aca="false">((S811/1000000)*(0.473-P811))*0.8/(0.08206*296)*1000000/(O811*N811)*12</f>
        <v>0.199829058147023</v>
      </c>
      <c r="U811" s="138" t="n">
        <f aca="false">IF(N811&lt;=48,T811* 48,T811* 72)</f>
        <v>14.3876921865857</v>
      </c>
      <c r="V811" s="139" t="n">
        <v>-25.6682909376406</v>
      </c>
      <c r="W811" s="150" t="n">
        <f aca="false">W763</f>
        <v>-20.4524273330183</v>
      </c>
      <c r="X811" s="141" t="s">
        <v>106</v>
      </c>
      <c r="Y811" s="142" t="n">
        <f aca="false">((V811/1000+1)*0.0112372)/((V811/1000+1)*0.0112372+1)</f>
        <v>0.0108301832014032</v>
      </c>
      <c r="Z811" s="142" t="n">
        <f aca="false">((W811/1000+1)*0.0112372)/((W811/1000+1)*0.0112372+1)</f>
        <v>0.0108875289029567</v>
      </c>
      <c r="AA811" s="142" t="str">
        <f aca="false">IF(ISNUMBER(X811),((X811/1000+1)*0.0112372)/((X811/1000+1)*0.0112372+1),"")</f>
        <v/>
      </c>
      <c r="AB811" s="143" t="str">
        <f aca="false">IF(ISNUMBER(AA811),(Y811-Z811)/(AA811-Z811),"")</f>
        <v/>
      </c>
      <c r="AC811" s="143" t="str">
        <f aca="false">IF(ISNUMBER(AB811),1-AB811,"")</f>
        <v/>
      </c>
      <c r="AD811" s="144" t="str">
        <f aca="false">IF(ISNUMBER(AB811),AB811*T811,"")</f>
        <v/>
      </c>
      <c r="AE811" s="144" t="n">
        <f aca="false">IF(ISNUMBER(AC811),AC811*T811,T811)</f>
        <v>0.199829058147023</v>
      </c>
      <c r="AF811" s="102"/>
      <c r="AG811" s="145" t="str">
        <f aca="false">IF(ISNUMBER(AD811),U811*AB811,"")</f>
        <v/>
      </c>
      <c r="AH811" s="146" t="n">
        <f aca="false">IF(ISNUMBER(AC811),AC811*U811,U811)</f>
        <v>14.3876921865857</v>
      </c>
      <c r="AI811" s="102"/>
      <c r="AJ811" s="103" t="s">
        <v>730</v>
      </c>
      <c r="AK811" s="102"/>
      <c r="AL811" s="102"/>
      <c r="AM811" s="102"/>
      <c r="AN811" s="147" t="s">
        <v>731</v>
      </c>
    </row>
    <row r="812" customFormat="false" ht="15" hidden="false" customHeight="false" outlineLevel="0" collapsed="false">
      <c r="A812" s="0" t="s">
        <v>652</v>
      </c>
      <c r="B812" s="0" t="s">
        <v>647</v>
      </c>
      <c r="C812" s="90" t="n">
        <v>1</v>
      </c>
      <c r="D812" s="90" t="n">
        <f aca="false">D764+1</f>
        <v>2</v>
      </c>
      <c r="E812" s="90" t="s">
        <v>403</v>
      </c>
      <c r="F812" s="90" t="n">
        <v>4</v>
      </c>
      <c r="G812" s="130" t="s">
        <v>321</v>
      </c>
      <c r="H812" s="130" t="s">
        <v>322</v>
      </c>
      <c r="I812" s="130" t="s">
        <v>322</v>
      </c>
      <c r="J812" s="131" t="n">
        <v>41929</v>
      </c>
      <c r="K812" s="132" t="s">
        <v>538</v>
      </c>
      <c r="L812" s="131" t="n">
        <v>41932</v>
      </c>
      <c r="M812" s="108" t="s">
        <v>750</v>
      </c>
      <c r="N812" s="134" t="n">
        <v>69.4833333333333</v>
      </c>
      <c r="O812" s="134" t="n">
        <v>40</v>
      </c>
      <c r="P812" s="135" t="n">
        <v>0.0481666666666667</v>
      </c>
      <c r="Q812" s="152" t="n">
        <v>1037.38261538462</v>
      </c>
      <c r="R812" s="152" t="n">
        <v>3674.72445307692</v>
      </c>
      <c r="S812" s="136" t="n">
        <f aca="false">R812-Q812</f>
        <v>2637.34183769231</v>
      </c>
      <c r="T812" s="137" t="n">
        <f aca="false">((S812/1000000)*(0.473-P812))*0.8/(0.08206*296)*1000000/(O812*N812)*12</f>
        <v>0.159328102012652</v>
      </c>
      <c r="U812" s="138" t="n">
        <f aca="false">IF(N812&lt;=48,T812* 48,T812* 72)</f>
        <v>11.4716233449109</v>
      </c>
      <c r="V812" s="139" t="n">
        <v>-29.2679033472633</v>
      </c>
      <c r="W812" s="150" t="n">
        <f aca="false">W764</f>
        <v>-20.4524273330183</v>
      </c>
      <c r="X812" s="141" t="s">
        <v>106</v>
      </c>
      <c r="Y812" s="142" t="n">
        <f aca="false">((V812/1000+1)*0.0112372)/((V812/1000+1)*0.0112372+1)</f>
        <v>0.0107906034611335</v>
      </c>
      <c r="Z812" s="142" t="n">
        <f aca="false">((W812/1000+1)*0.0112372)/((W812/1000+1)*0.0112372+1)</f>
        <v>0.0108875289029567</v>
      </c>
      <c r="AA812" s="142" t="str">
        <f aca="false">IF(ISNUMBER(X812),((X812/1000+1)*0.0112372)/((X812/1000+1)*0.0112372+1),"")</f>
        <v/>
      </c>
      <c r="AB812" s="143" t="str">
        <f aca="false">IF(ISNUMBER(AA812),(Y812-Z812)/(AA812-Z812),"")</f>
        <v/>
      </c>
      <c r="AC812" s="143" t="str">
        <f aca="false">IF(ISNUMBER(AB812),1-AB812,"")</f>
        <v/>
      </c>
      <c r="AD812" s="144" t="str">
        <f aca="false">IF(ISNUMBER(AB812),AB812*T812,"")</f>
        <v/>
      </c>
      <c r="AE812" s="144" t="n">
        <f aca="false">IF(ISNUMBER(AC812),AC812*T812,T812)</f>
        <v>0.159328102012652</v>
      </c>
      <c r="AF812" s="102"/>
      <c r="AG812" s="145" t="str">
        <f aca="false">IF(ISNUMBER(AD812),U812*AB812,"")</f>
        <v/>
      </c>
      <c r="AH812" s="146" t="n">
        <f aca="false">IF(ISNUMBER(AC812),AC812*U812,U812)</f>
        <v>11.4716233449109</v>
      </c>
      <c r="AI812" s="102"/>
      <c r="AJ812" s="103" t="s">
        <v>732</v>
      </c>
      <c r="AK812" s="102"/>
      <c r="AL812" s="102"/>
      <c r="AM812" s="102"/>
      <c r="AN812" s="147" t="s">
        <v>733</v>
      </c>
    </row>
    <row r="813" customFormat="false" ht="15" hidden="false" customHeight="false" outlineLevel="0" collapsed="false">
      <c r="A813" s="0" t="s">
        <v>652</v>
      </c>
      <c r="B813" s="0" t="s">
        <v>647</v>
      </c>
      <c r="C813" s="90" t="n">
        <v>1</v>
      </c>
      <c r="D813" s="90" t="n">
        <f aca="false">D765+1</f>
        <v>2</v>
      </c>
      <c r="E813" s="90" t="s">
        <v>403</v>
      </c>
      <c r="F813" s="90" t="n">
        <v>1</v>
      </c>
      <c r="G813" s="130" t="s">
        <v>659</v>
      </c>
      <c r="H813" s="130" t="s">
        <v>660</v>
      </c>
      <c r="I813" s="148" t="s">
        <v>335</v>
      </c>
      <c r="J813" s="131" t="n">
        <v>41929</v>
      </c>
      <c r="K813" s="132" t="s">
        <v>538</v>
      </c>
      <c r="L813" s="131" t="n">
        <v>41932</v>
      </c>
      <c r="M813" s="108" t="s">
        <v>750</v>
      </c>
      <c r="N813" s="134" t="n">
        <v>69.4833333333333</v>
      </c>
      <c r="O813" s="134" t="n">
        <v>40</v>
      </c>
      <c r="P813" s="135" t="n">
        <v>0.0481666666666667</v>
      </c>
      <c r="Q813" s="152" t="n">
        <v>1037.38261538462</v>
      </c>
      <c r="R813" s="152" t="n">
        <v>51281.4182130769</v>
      </c>
      <c r="S813" s="136" t="n">
        <f aca="false">R813-Q813</f>
        <v>50244.0355976923</v>
      </c>
      <c r="T813" s="137" t="n">
        <f aca="false">((S813/1000000)*(0.473-P813))*0.8/(0.08206*296)*1000000/(O813*N813)*12</f>
        <v>3.03536186125994</v>
      </c>
      <c r="U813" s="138" t="n">
        <f aca="false">IF(N813&lt;=48,T813* 48,T813* 72)</f>
        <v>218.546054010716</v>
      </c>
      <c r="V813" s="139" t="n">
        <v>1137.61672915855</v>
      </c>
      <c r="W813" s="150" t="n">
        <f aca="false">W765</f>
        <v>-20.4524273330183</v>
      </c>
      <c r="X813" s="141" t="n">
        <v>1356.9</v>
      </c>
      <c r="Y813" s="142" t="n">
        <f aca="false">((V813/1000+1)*0.0112372)/((V813/1000+1)*0.0112372+1)</f>
        <v>0.023457361493419</v>
      </c>
      <c r="Z813" s="142" t="n">
        <f aca="false">((W813/1000+1)*0.0112372)/((W813/1000+1)*0.0112372+1)</f>
        <v>0.0108875289029567</v>
      </c>
      <c r="AA813" s="142" t="n">
        <f aca="false">IF(ISNUMBER(X813),((X813/1000+1)*0.0112372)/((X813/1000+1)*0.0112372+1),"")</f>
        <v>0.0258016023592409</v>
      </c>
      <c r="AB813" s="143" t="n">
        <f aca="false">IF(ISNUMBER(AA813),(Y813-Y809)/(AA813-Y809),"")</f>
        <v>0.843878367176676</v>
      </c>
      <c r="AC813" s="143" t="n">
        <f aca="false">IF(ISNUMBER(AB813),1-AB813,"")</f>
        <v>0.156121632823324</v>
      </c>
      <c r="AD813" s="144" t="n">
        <f aca="false">IF(ISNUMBER(AB813),AB813*T813,"")</f>
        <v>2.56147621127039</v>
      </c>
      <c r="AE813" s="144" t="n">
        <f aca="false">IF(ISNUMBER(AC813),AC813*T813,T813)</f>
        <v>0.473885649989547</v>
      </c>
      <c r="AF813" s="149" t="n">
        <f aca="false">IF(ISNUMBER(AD813),AE813-AE809,"")</f>
        <v>0.0685612025358847</v>
      </c>
      <c r="AG813" s="145" t="n">
        <f aca="false">IF(ISNUMBER(AD813),U813*AB813,"")</f>
        <v>184.426287211468</v>
      </c>
      <c r="AH813" s="146" t="n">
        <f aca="false">IF(ISNUMBER(AC813),AC813*U813,U813)</f>
        <v>34.1197667992474</v>
      </c>
      <c r="AI813" s="145" t="n">
        <f aca="false">AH813-AH809</f>
        <v>4.93640658258369</v>
      </c>
      <c r="AJ813" s="103" t="s">
        <v>734</v>
      </c>
      <c r="AK813" s="102"/>
      <c r="AL813" s="102"/>
      <c r="AM813" s="102"/>
      <c r="AN813" s="147" t="s">
        <v>735</v>
      </c>
    </row>
    <row r="814" customFormat="false" ht="15" hidden="false" customHeight="false" outlineLevel="0" collapsed="false">
      <c r="A814" s="0" t="s">
        <v>652</v>
      </c>
      <c r="B814" s="0" t="s">
        <v>647</v>
      </c>
      <c r="C814" s="90" t="n">
        <v>1</v>
      </c>
      <c r="D814" s="90" t="n">
        <f aca="false">D766+1</f>
        <v>2</v>
      </c>
      <c r="E814" s="90" t="s">
        <v>403</v>
      </c>
      <c r="F814" s="90" t="n">
        <v>2</v>
      </c>
      <c r="G814" s="130" t="s">
        <v>659</v>
      </c>
      <c r="H814" s="130" t="s">
        <v>660</v>
      </c>
      <c r="I814" s="148" t="s">
        <v>335</v>
      </c>
      <c r="J814" s="131" t="n">
        <v>41929</v>
      </c>
      <c r="K814" s="132" t="s">
        <v>538</v>
      </c>
      <c r="L814" s="131" t="n">
        <v>41932</v>
      </c>
      <c r="M814" s="108" t="s">
        <v>750</v>
      </c>
      <c r="N814" s="134" t="n">
        <v>69.4833333333333</v>
      </c>
      <c r="O814" s="134" t="n">
        <v>40</v>
      </c>
      <c r="P814" s="135" t="n">
        <v>0.0481666666666667</v>
      </c>
      <c r="Q814" s="152" t="n">
        <v>1037.38261538462</v>
      </c>
      <c r="R814" s="152" t="n">
        <v>65959.5020130769</v>
      </c>
      <c r="S814" s="136" t="n">
        <f aca="false">R814-Q814</f>
        <v>64922.1193976923</v>
      </c>
      <c r="T814" s="137" t="n">
        <f aca="false">((S814/1000000)*(0.473-P814))*0.8/(0.08206*296)*1000000/(O814*N814)*12</f>
        <v>3.92209986374921</v>
      </c>
      <c r="U814" s="138" t="n">
        <f aca="false">IF(N814&lt;=48,T814* 48,T814* 72)</f>
        <v>282.391190189943</v>
      </c>
      <c r="V814" s="139" t="n">
        <v>1100.83021195969</v>
      </c>
      <c r="W814" s="150" t="n">
        <f aca="false">W766</f>
        <v>-20.4524273330183</v>
      </c>
      <c r="X814" s="141" t="n">
        <v>1356.9</v>
      </c>
      <c r="Y814" s="142" t="n">
        <f aca="false">((V814/1000+1)*0.0112372)/((V814/1000+1)*0.0112372+1)</f>
        <v>0.0230629908711098</v>
      </c>
      <c r="Z814" s="142" t="n">
        <f aca="false">((W814/1000+1)*0.0112372)/((W814/1000+1)*0.0112372+1)</f>
        <v>0.0108875289029567</v>
      </c>
      <c r="AA814" s="142" t="n">
        <f aca="false">IF(ISNUMBER(X814),((X814/1000+1)*0.0112372)/((X814/1000+1)*0.0112372+1),"")</f>
        <v>0.0258016023592409</v>
      </c>
      <c r="AB814" s="143" t="n">
        <f aca="false">IF(ISNUMBER(AA814),(Y814-Y810)/(AA814-Y810),"")</f>
        <v>0.817770627276138</v>
      </c>
      <c r="AC814" s="143" t="n">
        <f aca="false">IF(ISNUMBER(AB814),1-AB814,"")</f>
        <v>0.182229372723862</v>
      </c>
      <c r="AD814" s="144" t="n">
        <f aca="false">IF(ISNUMBER(AB814),AB814*T814,"")</f>
        <v>3.20737806581785</v>
      </c>
      <c r="AE814" s="144" t="n">
        <f aca="false">IF(ISNUMBER(AC814),AC814*T814,T814)</f>
        <v>0.714721797931362</v>
      </c>
      <c r="AF814" s="149" t="n">
        <f aca="false">IF(ISNUMBER(AD814),AE814-AE810,"")</f>
        <v>0.11993703359977</v>
      </c>
      <c r="AG814" s="145" t="n">
        <f aca="false">IF(ISNUMBER(AD814),U814*AB814,"")</f>
        <v>230.931220738885</v>
      </c>
      <c r="AH814" s="146" t="n">
        <f aca="false">IF(ISNUMBER(AC814),AC814*U814,U814)</f>
        <v>51.4599694510581</v>
      </c>
      <c r="AI814" s="145" t="n">
        <f aca="false">AH814-AH810</f>
        <v>8.63546641918343</v>
      </c>
      <c r="AJ814" s="103" t="s">
        <v>736</v>
      </c>
      <c r="AK814" s="102"/>
      <c r="AL814" s="102"/>
      <c r="AM814" s="102"/>
      <c r="AN814" s="147" t="s">
        <v>737</v>
      </c>
    </row>
    <row r="815" customFormat="false" ht="15" hidden="false" customHeight="false" outlineLevel="0" collapsed="false">
      <c r="A815" s="0" t="s">
        <v>652</v>
      </c>
      <c r="B815" s="0" t="s">
        <v>647</v>
      </c>
      <c r="C815" s="90" t="n">
        <v>1</v>
      </c>
      <c r="D815" s="90" t="n">
        <f aca="false">D767+1</f>
        <v>2</v>
      </c>
      <c r="E815" s="90" t="s">
        <v>403</v>
      </c>
      <c r="F815" s="90" t="n">
        <v>3</v>
      </c>
      <c r="G815" s="130" t="s">
        <v>659</v>
      </c>
      <c r="H815" s="130" t="s">
        <v>660</v>
      </c>
      <c r="I815" s="148" t="s">
        <v>335</v>
      </c>
      <c r="J815" s="131" t="n">
        <v>41929</v>
      </c>
      <c r="K815" s="132" t="s">
        <v>538</v>
      </c>
      <c r="L815" s="131" t="n">
        <v>41932</v>
      </c>
      <c r="M815" s="108" t="s">
        <v>750</v>
      </c>
      <c r="N815" s="134" t="n">
        <v>69.4833333333333</v>
      </c>
      <c r="O815" s="134" t="n">
        <v>40</v>
      </c>
      <c r="P815" s="135" t="n">
        <v>0.0481666666666667</v>
      </c>
      <c r="Q815" s="152" t="n">
        <v>1037.38261538462</v>
      </c>
      <c r="R815" s="152" t="n">
        <v>44204.1962130769</v>
      </c>
      <c r="S815" s="136" t="n">
        <f aca="false">R815-Q815</f>
        <v>43166.8135976923</v>
      </c>
      <c r="T815" s="137" t="n">
        <f aca="false">((S815/1000000)*(0.473-P815))*0.8/(0.08206*296)*1000000/(O815*N815)*12</f>
        <v>2.60781002377465</v>
      </c>
      <c r="U815" s="138" t="n">
        <f aca="false">IF(N815&lt;=48,T815* 48,T815* 72)</f>
        <v>187.762321711775</v>
      </c>
      <c r="V815" s="139" t="n">
        <v>1190.97117308183</v>
      </c>
      <c r="W815" s="150" t="n">
        <f aca="false">W767</f>
        <v>-20.4524273330183</v>
      </c>
      <c r="X815" s="141" t="n">
        <v>1356.9</v>
      </c>
      <c r="Y815" s="142" t="n">
        <f aca="false">((V815/1000+1)*0.0112372)/((V815/1000+1)*0.0112372+1)</f>
        <v>0.024028783456104</v>
      </c>
      <c r="Z815" s="142" t="n">
        <f aca="false">((W815/1000+1)*0.0112372)/((W815/1000+1)*0.0112372+1)</f>
        <v>0.0108875289029567</v>
      </c>
      <c r="AA815" s="142" t="n">
        <f aca="false">IF(ISNUMBER(X815),((X815/1000+1)*0.0112372)/((X815/1000+1)*0.0112372+1),"")</f>
        <v>0.0258016023592409</v>
      </c>
      <c r="AB815" s="143" t="n">
        <f aca="false">IF(ISNUMBER(AA815),(Y815-Y811)/(AA815-Y811),"")</f>
        <v>0.881586449190503</v>
      </c>
      <c r="AC815" s="143" t="n">
        <f aca="false">IF(ISNUMBER(AB815),1-AB815,"")</f>
        <v>0.118413550809497</v>
      </c>
      <c r="AD815" s="144" t="n">
        <f aca="false">IF(ISNUMBER(AB815),AB815*T815,"")</f>
        <v>2.29900997902289</v>
      </c>
      <c r="AE815" s="144" t="n">
        <f aca="false">IF(ISNUMBER(AC815),AC815*T815,T815)</f>
        <v>0.308800044751754</v>
      </c>
      <c r="AF815" s="149" t="n">
        <f aca="false">IF(ISNUMBER(AD815),AE815-AE811,"")</f>
        <v>0.108970986604731</v>
      </c>
      <c r="AG815" s="145" t="n">
        <f aca="false">IF(ISNUMBER(AD815),U815*AB815,"")</f>
        <v>165.528718489648</v>
      </c>
      <c r="AH815" s="146" t="n">
        <f aca="false">IF(ISNUMBER(AC815),AC815*U815,U815)</f>
        <v>22.2336032221263</v>
      </c>
      <c r="AI815" s="145" t="n">
        <f aca="false">AH815-AH811</f>
        <v>7.84591103554067</v>
      </c>
      <c r="AJ815" s="103" t="s">
        <v>738</v>
      </c>
      <c r="AK815" s="102"/>
      <c r="AL815" s="102"/>
      <c r="AM815" s="102"/>
      <c r="AN815" s="147" t="s">
        <v>739</v>
      </c>
    </row>
    <row r="816" customFormat="false" ht="15" hidden="false" customHeight="false" outlineLevel="0" collapsed="false">
      <c r="A816" s="0" t="s">
        <v>652</v>
      </c>
      <c r="B816" s="0" t="s">
        <v>647</v>
      </c>
      <c r="C816" s="90" t="n">
        <v>1</v>
      </c>
      <c r="D816" s="90" t="n">
        <f aca="false">D768+1</f>
        <v>2</v>
      </c>
      <c r="E816" s="90" t="s">
        <v>403</v>
      </c>
      <c r="F816" s="90" t="n">
        <v>4</v>
      </c>
      <c r="G816" s="130" t="s">
        <v>659</v>
      </c>
      <c r="H816" s="130" t="s">
        <v>660</v>
      </c>
      <c r="I816" s="148" t="s">
        <v>335</v>
      </c>
      <c r="J816" s="131" t="n">
        <v>41929</v>
      </c>
      <c r="K816" s="132" t="s">
        <v>538</v>
      </c>
      <c r="L816" s="131" t="n">
        <v>41932</v>
      </c>
      <c r="M816" s="108" t="s">
        <v>750</v>
      </c>
      <c r="N816" s="134" t="n">
        <v>69.4833333333333</v>
      </c>
      <c r="O816" s="134" t="n">
        <v>40</v>
      </c>
      <c r="P816" s="135" t="n">
        <v>0.0481666666666667</v>
      </c>
      <c r="Q816" s="152" t="n">
        <v>1037.38261538462</v>
      </c>
      <c r="R816" s="152" t="n">
        <v>33283.6322130769</v>
      </c>
      <c r="S816" s="136" t="n">
        <f aca="false">R816-Q816</f>
        <v>32246.2495976923</v>
      </c>
      <c r="T816" s="137" t="n">
        <f aca="false">((S816/1000000)*(0.473-P816))*0.8/(0.08206*296)*1000000/(O816*N816)*12</f>
        <v>1.94807274203108</v>
      </c>
      <c r="U816" s="138" t="n">
        <f aca="false">IF(N816&lt;=48,T816* 48,T816* 72)</f>
        <v>140.261237426238</v>
      </c>
      <c r="V816" s="139" t="n">
        <v>1147.62247967368</v>
      </c>
      <c r="W816" s="150" t="n">
        <f aca="false">W768</f>
        <v>-20.4524273330183</v>
      </c>
      <c r="X816" s="141" t="n">
        <v>1356.9</v>
      </c>
      <c r="Y816" s="142" t="n">
        <f aca="false">((V816/1000+1)*0.0112372)/((V816/1000+1)*0.0112372+1)</f>
        <v>0.0235645732764819</v>
      </c>
      <c r="Z816" s="142" t="n">
        <f aca="false">((W816/1000+1)*0.0112372)/((W816/1000+1)*0.0112372+1)</f>
        <v>0.0108875289029567</v>
      </c>
      <c r="AA816" s="142" t="n">
        <f aca="false">IF(ISNUMBER(X816),((X816/1000+1)*0.0112372)/((X816/1000+1)*0.0112372+1),"")</f>
        <v>0.0258016023592409</v>
      </c>
      <c r="AB816" s="143" t="n">
        <f aca="false">IF(ISNUMBER(AA816),(Y816-Y812)/(AA816-Y812),"")</f>
        <v>0.850974002600115</v>
      </c>
      <c r="AC816" s="143" t="n">
        <f aca="false">IF(ISNUMBER(AB816),1-AB816,"")</f>
        <v>0.149025997399885</v>
      </c>
      <c r="AD816" s="144" t="n">
        <f aca="false">IF(ISNUMBER(AB816),AB816*T816,"")</f>
        <v>1.65775925864237</v>
      </c>
      <c r="AE816" s="144" t="n">
        <f aca="false">IF(ISNUMBER(AC816),AC816*T816,T816)</f>
        <v>0.290313483388711</v>
      </c>
      <c r="AF816" s="149" t="n">
        <f aca="false">IF(ISNUMBER(AD816),AE816-AE812,"")</f>
        <v>0.13098538137606</v>
      </c>
      <c r="AG816" s="145" t="n">
        <f aca="false">IF(ISNUMBER(AD816),U816*AB816,"")</f>
        <v>119.358666622251</v>
      </c>
      <c r="AH816" s="146" t="n">
        <f aca="false">IF(ISNUMBER(AC816),AC816*U816,U816)</f>
        <v>20.9025708039872</v>
      </c>
      <c r="AI816" s="145" t="n">
        <f aca="false">AH816-AH812</f>
        <v>9.43094745907629</v>
      </c>
      <c r="AJ816" s="103" t="s">
        <v>740</v>
      </c>
      <c r="AK816" s="102"/>
      <c r="AL816" s="102"/>
      <c r="AM816" s="102"/>
      <c r="AN816" s="147" t="s">
        <v>741</v>
      </c>
    </row>
    <row r="817" customFormat="false" ht="15" hidden="false" customHeight="false" outlineLevel="0" collapsed="false">
      <c r="A817" s="0" t="s">
        <v>652</v>
      </c>
      <c r="B817" s="0" t="s">
        <v>647</v>
      </c>
      <c r="C817" s="90" t="n">
        <v>1</v>
      </c>
      <c r="D817" s="90" t="n">
        <f aca="false">D769+1</f>
        <v>2</v>
      </c>
      <c r="E817" s="90" t="s">
        <v>403</v>
      </c>
      <c r="F817" s="90" t="n">
        <v>1</v>
      </c>
      <c r="G817" s="130" t="s">
        <v>669</v>
      </c>
      <c r="H817" s="130" t="s">
        <v>660</v>
      </c>
      <c r="I817" s="130" t="n">
        <v>10</v>
      </c>
      <c r="J817" s="131" t="n">
        <v>41929</v>
      </c>
      <c r="K817" s="132" t="s">
        <v>538</v>
      </c>
      <c r="L817" s="131" t="n">
        <v>41932</v>
      </c>
      <c r="M817" s="108" t="s">
        <v>750</v>
      </c>
      <c r="N817" s="134" t="n">
        <v>69.4833333333333</v>
      </c>
      <c r="O817" s="134" t="n">
        <v>40</v>
      </c>
      <c r="P817" s="135" t="n">
        <v>0.0481666666666667</v>
      </c>
      <c r="Q817" s="152" t="n">
        <v>1037.38261538462</v>
      </c>
      <c r="R817" s="152" t="n">
        <v>64595.0534130769</v>
      </c>
      <c r="S817" s="136" t="n">
        <f aca="false">R817-Q817</f>
        <v>63557.6707976923</v>
      </c>
      <c r="T817" s="137" t="n">
        <f aca="false">((S817/1000000)*(0.473-P817))*0.8/(0.08206*296)*1000000/(O817*N817)*12</f>
        <v>3.8396702739915</v>
      </c>
      <c r="U817" s="138" t="n">
        <f aca="false">IF(N817&lt;=48,T817* 48,T817* 72)</f>
        <v>276.456259727388</v>
      </c>
      <c r="V817" s="139" t="n">
        <v>1293.25831591436</v>
      </c>
      <c r="W817" s="150" t="n">
        <f aca="false">W769</f>
        <v>-20.4524273330183</v>
      </c>
      <c r="X817" s="141" t="n">
        <v>1356.9</v>
      </c>
      <c r="Y817" s="142" t="n">
        <f aca="false">((V817/1000+1)*0.0112372)/((V817/1000+1)*0.0112372+1)</f>
        <v>0.0251224029880931</v>
      </c>
      <c r="Z817" s="142" t="n">
        <f aca="false">((W817/1000+1)*0.0112372)/((W817/1000+1)*0.0112372+1)</f>
        <v>0.0108875289029567</v>
      </c>
      <c r="AA817" s="142" t="n">
        <f aca="false">IF(ISNUMBER(X817),((X817/1000+1)*0.0112372)/((X817/1000+1)*0.0112372+1),"")</f>
        <v>0.0258016023592409</v>
      </c>
      <c r="AB817" s="143" t="n">
        <f aca="false">IF(ISNUMBER(AA817),(Y817-Y809)/(AA817-Y809),"")</f>
        <v>0.954766715151944</v>
      </c>
      <c r="AC817" s="143" t="n">
        <f aca="false">IF(ISNUMBER(AB817),1-AB817,"")</f>
        <v>0.0452332848480559</v>
      </c>
      <c r="AD817" s="144" t="n">
        <f aca="false">IF(ISNUMBER(AB817),AB817*T817,"")</f>
        <v>3.66598937476543</v>
      </c>
      <c r="AE817" s="144" t="n">
        <f aca="false">IF(ISNUMBER(AC817),AC817*T817,T817)</f>
        <v>0.17368089922607</v>
      </c>
      <c r="AF817" s="149" t="n">
        <f aca="false">IF(ISNUMBER(AD817),AE817-AE809,"")</f>
        <v>-0.231643548227591</v>
      </c>
      <c r="AG817" s="145" t="n">
        <f aca="false">IF(ISNUMBER(AD817),U817*AB817,"")</f>
        <v>263.951234983111</v>
      </c>
      <c r="AH817" s="146" t="n">
        <f aca="false">IF(ISNUMBER(AC817),AC817*U817,U817)</f>
        <v>12.5050247442771</v>
      </c>
      <c r="AI817" s="145" t="n">
        <f aca="false">AH817-AH809</f>
        <v>-16.6783354723866</v>
      </c>
      <c r="AJ817" s="103" t="s">
        <v>742</v>
      </c>
      <c r="AK817" s="102"/>
      <c r="AL817" s="102"/>
      <c r="AM817" s="102"/>
      <c r="AN817" s="147" t="s">
        <v>743</v>
      </c>
    </row>
    <row r="818" customFormat="false" ht="15" hidden="false" customHeight="false" outlineLevel="0" collapsed="false">
      <c r="A818" s="0" t="s">
        <v>652</v>
      </c>
      <c r="B818" s="0" t="s">
        <v>647</v>
      </c>
      <c r="C818" s="90" t="n">
        <v>1</v>
      </c>
      <c r="D818" s="90" t="n">
        <f aca="false">D770+1</f>
        <v>2</v>
      </c>
      <c r="E818" s="90" t="s">
        <v>403</v>
      </c>
      <c r="F818" s="90" t="n">
        <v>2</v>
      </c>
      <c r="G818" s="130" t="s">
        <v>669</v>
      </c>
      <c r="H818" s="130" t="s">
        <v>660</v>
      </c>
      <c r="I818" s="130" t="n">
        <v>10</v>
      </c>
      <c r="J818" s="131" t="n">
        <v>41929</v>
      </c>
      <c r="K818" s="132" t="s">
        <v>538</v>
      </c>
      <c r="L818" s="131" t="n">
        <v>41932</v>
      </c>
      <c r="M818" s="108" t="s">
        <v>750</v>
      </c>
      <c r="N818" s="134" t="n">
        <v>69.4833333333333</v>
      </c>
      <c r="O818" s="134" t="n">
        <v>40</v>
      </c>
      <c r="P818" s="135" t="n">
        <v>0.0481666666666667</v>
      </c>
      <c r="Q818" s="152" t="n">
        <v>1037.38261538462</v>
      </c>
      <c r="R818" s="152" t="n">
        <v>69059.0516130769</v>
      </c>
      <c r="S818" s="136" t="n">
        <f aca="false">R818-Q818</f>
        <v>68021.6689976923</v>
      </c>
      <c r="T818" s="137" t="n">
        <f aca="false">((S818/1000000)*(0.473-P818))*0.8/(0.08206*296)*1000000/(O818*N818)*12</f>
        <v>4.10935103756526</v>
      </c>
      <c r="U818" s="138" t="n">
        <f aca="false">IF(N818&lt;=48,T818* 48,T818* 72)</f>
        <v>295.873274704699</v>
      </c>
      <c r="V818" s="139" t="n">
        <v>1240.73288609197</v>
      </c>
      <c r="W818" s="150" t="n">
        <f aca="false">W770</f>
        <v>-20.4524273330183</v>
      </c>
      <c r="X818" s="141" t="n">
        <v>1356.9</v>
      </c>
      <c r="Y818" s="142" t="n">
        <f aca="false">((V818/1000+1)*0.0112372)/((V818/1000+1)*0.0112372+1)</f>
        <v>0.024561125174479</v>
      </c>
      <c r="Z818" s="142" t="n">
        <f aca="false">((W818/1000+1)*0.0112372)/((W818/1000+1)*0.0112372+1)</f>
        <v>0.0108875289029567</v>
      </c>
      <c r="AA818" s="142" t="n">
        <f aca="false">IF(ISNUMBER(X818),((X818/1000+1)*0.0112372)/((X818/1000+1)*0.0112372+1),"")</f>
        <v>0.0258016023592409</v>
      </c>
      <c r="AB818" s="143" t="n">
        <f aca="false">IF(ISNUMBER(AA818),(Y818-Y810)/(AA818-Y810),"")</f>
        <v>0.917457667786356</v>
      </c>
      <c r="AC818" s="143" t="n">
        <f aca="false">IF(ISNUMBER(AB818),1-AB818,"")</f>
        <v>0.0825423322136438</v>
      </c>
      <c r="AD818" s="144" t="n">
        <f aca="false">IF(ISNUMBER(AB818),AB818*T818,"")</f>
        <v>3.77015561904007</v>
      </c>
      <c r="AE818" s="144" t="n">
        <f aca="false">IF(ISNUMBER(AC818),AC818*T818,T818)</f>
        <v>0.339195418525194</v>
      </c>
      <c r="AF818" s="149" t="n">
        <f aca="false">IF(ISNUMBER(AD818),AE818-AE810,"")</f>
        <v>-0.255589345806398</v>
      </c>
      <c r="AG818" s="145" t="n">
        <f aca="false">IF(ISNUMBER(AD818),U818*AB818,"")</f>
        <v>271.451204570885</v>
      </c>
      <c r="AH818" s="146" t="n">
        <f aca="false">IF(ISNUMBER(AC818),AC818*U818,U818)</f>
        <v>24.4220701338139</v>
      </c>
      <c r="AI818" s="145" t="n">
        <f aca="false">AH818-AH810</f>
        <v>-18.4024328980606</v>
      </c>
      <c r="AJ818" s="103" t="s">
        <v>744</v>
      </c>
      <c r="AK818" s="102"/>
      <c r="AL818" s="102"/>
      <c r="AM818" s="102"/>
      <c r="AN818" s="147" t="s">
        <v>745</v>
      </c>
    </row>
    <row r="819" customFormat="false" ht="15" hidden="false" customHeight="false" outlineLevel="0" collapsed="false">
      <c r="A819" s="0" t="s">
        <v>652</v>
      </c>
      <c r="B819" s="0" t="s">
        <v>647</v>
      </c>
      <c r="C819" s="90" t="n">
        <v>1</v>
      </c>
      <c r="D819" s="90" t="n">
        <f aca="false">D771+1</f>
        <v>2</v>
      </c>
      <c r="E819" s="90" t="s">
        <v>403</v>
      </c>
      <c r="F819" s="90" t="n">
        <v>3</v>
      </c>
      <c r="G819" s="130" t="s">
        <v>669</v>
      </c>
      <c r="H819" s="130" t="s">
        <v>660</v>
      </c>
      <c r="I819" s="130" t="n">
        <v>10</v>
      </c>
      <c r="J819" s="131" t="n">
        <v>41929</v>
      </c>
      <c r="K819" s="132" t="s">
        <v>538</v>
      </c>
      <c r="L819" s="131" t="n">
        <v>41932</v>
      </c>
      <c r="M819" s="108" t="s">
        <v>750</v>
      </c>
      <c r="N819" s="134" t="n">
        <v>69.4833333333333</v>
      </c>
      <c r="O819" s="134" t="n">
        <v>40</v>
      </c>
      <c r="P819" s="135" t="n">
        <v>0.0481666666666667</v>
      </c>
      <c r="Q819" s="152" t="n">
        <v>1037.38261538462</v>
      </c>
      <c r="R819" s="152" t="n">
        <v>61961.9288130769</v>
      </c>
      <c r="S819" s="136" t="n">
        <f aca="false">R819-Q819</f>
        <v>60924.5461976923</v>
      </c>
      <c r="T819" s="137" t="n">
        <f aca="false">((S819/1000000)*(0.473-P819))*0.8/(0.08206*296)*1000000/(O819*N819)*12</f>
        <v>3.68059694535242</v>
      </c>
      <c r="U819" s="138" t="n">
        <f aca="false">IF(N819&lt;=48,T819* 48,T819* 72)</f>
        <v>265.002980065374</v>
      </c>
      <c r="V819" s="139" t="n">
        <v>1345.45929665903</v>
      </c>
      <c r="W819" s="150" t="n">
        <f aca="false">W771</f>
        <v>-20.4524273330183</v>
      </c>
      <c r="X819" s="141" t="n">
        <v>1356.9</v>
      </c>
      <c r="Y819" s="142" t="n">
        <f aca="false">((V819/1000+1)*0.0112372)/((V819/1000+1)*0.0112372+1)</f>
        <v>0.0256795742019659</v>
      </c>
      <c r="Z819" s="142" t="n">
        <f aca="false">((W819/1000+1)*0.0112372)/((W819/1000+1)*0.0112372+1)</f>
        <v>0.0108875289029567</v>
      </c>
      <c r="AA819" s="142" t="n">
        <f aca="false">IF(ISNUMBER(X819),((X819/1000+1)*0.0112372)/((X819/1000+1)*0.0112372+1),"")</f>
        <v>0.0258016023592409</v>
      </c>
      <c r="AB819" s="143" t="n">
        <f aca="false">IF(ISNUMBER(AA819),(Y819-Y811)/(AA819-Y811),"")</f>
        <v>0.991849259179207</v>
      </c>
      <c r="AC819" s="143" t="n">
        <f aca="false">IF(ISNUMBER(AB819),1-AB819,"")</f>
        <v>0.00815074082079259</v>
      </c>
      <c r="AD819" s="144" t="n">
        <f aca="false">IF(ISNUMBER(AB819),AB819*T819,"")</f>
        <v>3.65059735358505</v>
      </c>
      <c r="AE819" s="144" t="n">
        <f aca="false">IF(ISNUMBER(AC819),AC819*T819,T819)</f>
        <v>0.0299995917673685</v>
      </c>
      <c r="AF819" s="149" t="n">
        <f aca="false">IF(ISNUMBER(AD819),AE819-AE811,"")</f>
        <v>-0.169829466379655</v>
      </c>
      <c r="AG819" s="145" t="n">
        <f aca="false">IF(ISNUMBER(AD819),U819*AB819,"")</f>
        <v>262.843009458124</v>
      </c>
      <c r="AH819" s="146" t="n">
        <f aca="false">IF(ISNUMBER(AC819),AC819*U819,U819)</f>
        <v>2.15997060725053</v>
      </c>
      <c r="AI819" s="145" t="n">
        <f aca="false">AH819-AH811</f>
        <v>-12.2277215793351</v>
      </c>
      <c r="AJ819" s="103" t="s">
        <v>746</v>
      </c>
      <c r="AK819" s="102"/>
      <c r="AL819" s="102"/>
      <c r="AM819" s="102"/>
      <c r="AN819" s="147" t="s">
        <v>747</v>
      </c>
    </row>
    <row r="820" customFormat="false" ht="15" hidden="false" customHeight="false" outlineLevel="0" collapsed="false">
      <c r="A820" s="0" t="s">
        <v>652</v>
      </c>
      <c r="B820" s="0" t="s">
        <v>647</v>
      </c>
      <c r="C820" s="90" t="n">
        <v>1</v>
      </c>
      <c r="D820" s="90" t="n">
        <f aca="false">D772+1</f>
        <v>2</v>
      </c>
      <c r="E820" s="90" t="s">
        <v>403</v>
      </c>
      <c r="F820" s="90" t="n">
        <v>4</v>
      </c>
      <c r="G820" s="130" t="s">
        <v>669</v>
      </c>
      <c r="H820" s="130" t="s">
        <v>660</v>
      </c>
      <c r="I820" s="130" t="n">
        <v>10</v>
      </c>
      <c r="J820" s="131" t="n">
        <v>41929</v>
      </c>
      <c r="K820" s="132" t="s">
        <v>538</v>
      </c>
      <c r="L820" s="131" t="n">
        <v>41932</v>
      </c>
      <c r="M820" s="108" t="s">
        <v>750</v>
      </c>
      <c r="N820" s="134" t="n">
        <v>69.4833333333333</v>
      </c>
      <c r="O820" s="134" t="n">
        <v>40</v>
      </c>
      <c r="P820" s="135" t="n">
        <v>0.0481666666666667</v>
      </c>
      <c r="Q820" s="152" t="n">
        <v>1037.38261538462</v>
      </c>
      <c r="R820" s="152" t="n">
        <v>58386.0038130769</v>
      </c>
      <c r="S820" s="136" t="n">
        <f aca="false">R820-Q820</f>
        <v>57348.6211976923</v>
      </c>
      <c r="T820" s="137" t="n">
        <f aca="false">((S820/1000000)*(0.473-P820))*0.8/(0.08206*296)*1000000/(O820*N820)*12</f>
        <v>3.46456679899562</v>
      </c>
      <c r="U820" s="138" t="n">
        <f aca="false">IF(N820&lt;=48,T820* 48,T820* 72)</f>
        <v>249.448809527684</v>
      </c>
      <c r="V820" s="139" t="n">
        <v>1319.54411507709</v>
      </c>
      <c r="W820" s="150" t="n">
        <f aca="false">W772</f>
        <v>-20.4524273330183</v>
      </c>
      <c r="X820" s="141" t="n">
        <v>1356.9</v>
      </c>
      <c r="Y820" s="142" t="n">
        <f aca="false">((V820/1000+1)*0.0112372)/((V820/1000+1)*0.0112372+1)</f>
        <v>0.0254030461312801</v>
      </c>
      <c r="Z820" s="142" t="n">
        <f aca="false">((W820/1000+1)*0.0112372)/((W820/1000+1)*0.0112372+1)</f>
        <v>0.0108875289029567</v>
      </c>
      <c r="AA820" s="142" t="n">
        <f aca="false">IF(ISNUMBER(X820),((X820/1000+1)*0.0112372)/((X820/1000+1)*0.0112372+1),"")</f>
        <v>0.0258016023592409</v>
      </c>
      <c r="AB820" s="143" t="n">
        <f aca="false">IF(ISNUMBER(AA820),(Y820-Y812)/(AA820-Y812),"")</f>
        <v>0.973449053546258</v>
      </c>
      <c r="AC820" s="143" t="n">
        <f aca="false">IF(ISNUMBER(AB820),1-AB820,"")</f>
        <v>0.0265509464537416</v>
      </c>
      <c r="AD820" s="144" t="n">
        <f aca="false">IF(ISNUMBER(AB820),AB820*T820,"")</f>
        <v>3.37257927143007</v>
      </c>
      <c r="AE820" s="144" t="n">
        <f aca="false">IF(ISNUMBER(AC820),AC820*T820,T820)</f>
        <v>0.0919875275655434</v>
      </c>
      <c r="AF820" s="149" t="n">
        <f aca="false">IF(ISNUMBER(AD820),AE820-AE812,"")</f>
        <v>-0.0673405744471081</v>
      </c>
      <c r="AG820" s="145" t="n">
        <f aca="false">IF(ISNUMBER(AD820),U820*AB820,"")</f>
        <v>242.825707542965</v>
      </c>
      <c r="AH820" s="146" t="n">
        <f aca="false">IF(ISNUMBER(AC820),AC820*U820,U820)</f>
        <v>6.62310198471913</v>
      </c>
      <c r="AI820" s="145" t="n">
        <f aca="false">AH820-AH812</f>
        <v>-4.84852136019179</v>
      </c>
      <c r="AJ820" s="103" t="s">
        <v>748</v>
      </c>
      <c r="AK820" s="102"/>
      <c r="AL820" s="102"/>
      <c r="AM820" s="102"/>
      <c r="AN820" s="147" t="s">
        <v>749</v>
      </c>
    </row>
    <row r="821" customFormat="false" ht="15" hidden="false" customHeight="false" outlineLevel="0" collapsed="false">
      <c r="A821" s="0" t="s">
        <v>652</v>
      </c>
      <c r="B821" s="0" t="s">
        <v>647</v>
      </c>
      <c r="C821" s="90" t="n">
        <v>1</v>
      </c>
      <c r="D821" s="90" t="n">
        <f aca="false">D773+1</f>
        <v>3</v>
      </c>
      <c r="E821" s="90" t="s">
        <v>320</v>
      </c>
      <c r="F821" s="90" t="n">
        <v>1</v>
      </c>
      <c r="G821" s="130" t="s">
        <v>321</v>
      </c>
      <c r="H821" s="130" t="s">
        <v>322</v>
      </c>
      <c r="I821" s="130" t="s">
        <v>322</v>
      </c>
      <c r="J821" s="131" t="n">
        <v>41932</v>
      </c>
      <c r="K821" s="132" t="s">
        <v>751</v>
      </c>
      <c r="L821" s="131" t="n">
        <v>41934</v>
      </c>
      <c r="M821" s="108" t="s">
        <v>752</v>
      </c>
      <c r="N821" s="133" t="n">
        <v>47.5</v>
      </c>
      <c r="O821" s="134" t="n">
        <v>40</v>
      </c>
      <c r="P821" s="135" t="n">
        <v>0.0514166666666667</v>
      </c>
      <c r="Q821" s="152" t="n">
        <v>960.332221410257</v>
      </c>
      <c r="R821" s="152" t="n">
        <v>1976.19106923077</v>
      </c>
      <c r="S821" s="136" t="n">
        <f aca="false">R821-Q821</f>
        <v>1015.85884782051</v>
      </c>
      <c r="T821" s="137" t="n">
        <f aca="false">((S821/1000000)*(0.473-P821))*0.8/(0.08206*296)*1000000/(O821*N821)*12</f>
        <v>0.0890863589581779</v>
      </c>
      <c r="U821" s="138" t="n">
        <f aca="false">IF(N821&lt;=48,T821* 48,T821* 72)</f>
        <v>4.27614522999254</v>
      </c>
      <c r="V821" s="139" t="n">
        <v>-9.72412071507666</v>
      </c>
      <c r="W821" s="150" t="n">
        <f aca="false">W773</f>
        <v>-15.9672479479958</v>
      </c>
      <c r="X821" s="141" t="s">
        <v>106</v>
      </c>
      <c r="Y821" s="142" t="n">
        <f aca="false">((V821/1000+1)*0.0112372)/((V821/1000+1)*0.0112372+1)</f>
        <v>0.0110054601414216</v>
      </c>
      <c r="Z821" s="142" t="n">
        <f aca="false">((W821/1000+1)*0.0112372)/((W821/1000+1)*0.0112372+1)</f>
        <v>0.0109368357955286</v>
      </c>
      <c r="AA821" s="142" t="str">
        <f aca="false">IF(ISNUMBER(X821),((X821/1000+1)*0.0112372)/((X821/1000+1)*0.0112372+1),"")</f>
        <v/>
      </c>
      <c r="AB821" s="143" t="str">
        <f aca="false">IF(ISNUMBER(AA821),(Y821-Z821)/(AA821-Z821),"")</f>
        <v/>
      </c>
      <c r="AC821" s="143" t="str">
        <f aca="false">IF(ISNUMBER(AB821),1-AB821,"")</f>
        <v/>
      </c>
      <c r="AD821" s="144" t="str">
        <f aca="false">IF(ISNUMBER(AB821),AB821*T821,"")</f>
        <v/>
      </c>
      <c r="AE821" s="144" t="n">
        <f aca="false">IF(ISNUMBER(AC821),AC821*T821,T821)</f>
        <v>0.0890863589581779</v>
      </c>
      <c r="AF821" s="102"/>
      <c r="AG821" s="145" t="str">
        <f aca="false">IF(ISNUMBER(AD821),U821*AB821,"")</f>
        <v/>
      </c>
      <c r="AH821" s="146" t="n">
        <f aca="false">IF(ISNUMBER(AC821),AC821*U821,U821)</f>
        <v>4.27614522999254</v>
      </c>
      <c r="AI821" s="102"/>
      <c r="AJ821" s="103" t="s">
        <v>650</v>
      </c>
      <c r="AK821" s="102"/>
      <c r="AL821" s="102"/>
      <c r="AM821" s="102"/>
      <c r="AN821" s="147" t="s">
        <v>651</v>
      </c>
    </row>
    <row r="822" customFormat="false" ht="15" hidden="false" customHeight="false" outlineLevel="0" collapsed="false">
      <c r="A822" s="0" t="s">
        <v>652</v>
      </c>
      <c r="B822" s="0" t="s">
        <v>647</v>
      </c>
      <c r="C822" s="90" t="n">
        <v>1</v>
      </c>
      <c r="D822" s="90" t="n">
        <f aca="false">D774+1</f>
        <v>3</v>
      </c>
      <c r="E822" s="90" t="s">
        <v>320</v>
      </c>
      <c r="F822" s="90" t="n">
        <v>2</v>
      </c>
      <c r="G822" s="130" t="s">
        <v>321</v>
      </c>
      <c r="H822" s="130" t="s">
        <v>322</v>
      </c>
      <c r="I822" s="130" t="s">
        <v>322</v>
      </c>
      <c r="J822" s="131" t="n">
        <v>41932</v>
      </c>
      <c r="K822" s="132" t="s">
        <v>751</v>
      </c>
      <c r="L822" s="131" t="n">
        <v>41934</v>
      </c>
      <c r="M822" s="108" t="s">
        <v>752</v>
      </c>
      <c r="N822" s="134" t="n">
        <v>47.5</v>
      </c>
      <c r="O822" s="134" t="n">
        <v>40</v>
      </c>
      <c r="P822" s="135" t="n">
        <v>0.0514166666666667</v>
      </c>
      <c r="Q822" s="152" t="n">
        <v>960.332221410257</v>
      </c>
      <c r="R822" s="152" t="n">
        <v>1778.49058923077</v>
      </c>
      <c r="S822" s="136" t="n">
        <f aca="false">R822-Q822</f>
        <v>818.158367820513</v>
      </c>
      <c r="T822" s="137" t="n">
        <f aca="false">((S822/1000000)*(0.473-P822))*0.8/(0.08206*296)*1000000/(O822*N822)*12</f>
        <v>0.0717488952295596</v>
      </c>
      <c r="U822" s="138" t="n">
        <f aca="false">IF(N822&lt;=48,T822* 48,T822* 72)</f>
        <v>3.44394697101886</v>
      </c>
      <c r="V822" s="139" t="n">
        <v>3.78963130453425</v>
      </c>
      <c r="W822" s="150" t="n">
        <f aca="false">W774</f>
        <v>-15.9672479479958</v>
      </c>
      <c r="X822" s="141" t="s">
        <v>106</v>
      </c>
      <c r="Y822" s="142" t="n">
        <f aca="false">((V822/1000+1)*0.0112372)/((V822/1000+1)*0.0112372+1)</f>
        <v>0.0111539704579632</v>
      </c>
      <c r="Z822" s="142" t="n">
        <f aca="false">((W822/1000+1)*0.0112372)/((W822/1000+1)*0.0112372+1)</f>
        <v>0.0109368357955286</v>
      </c>
      <c r="AA822" s="142" t="str">
        <f aca="false">IF(ISNUMBER(X822),((X822/1000+1)*0.0112372)/((X822/1000+1)*0.0112372+1),"")</f>
        <v/>
      </c>
      <c r="AB822" s="143" t="str">
        <f aca="false">IF(ISNUMBER(AA822),(Y822-Z822)/(AA822-Z822),"")</f>
        <v/>
      </c>
      <c r="AC822" s="143" t="str">
        <f aca="false">IF(ISNUMBER(AB822),1-AB822,"")</f>
        <v/>
      </c>
      <c r="AD822" s="144" t="str">
        <f aca="false">IF(ISNUMBER(AB822),AB822*T822,"")</f>
        <v/>
      </c>
      <c r="AE822" s="144" t="n">
        <f aca="false">IF(ISNUMBER(AC822),AC822*T822,T822)</f>
        <v>0.0717488952295596</v>
      </c>
      <c r="AF822" s="102"/>
      <c r="AG822" s="145" t="str">
        <f aca="false">IF(ISNUMBER(AD822),U822*AB822,"")</f>
        <v/>
      </c>
      <c r="AH822" s="146" t="n">
        <f aca="false">IF(ISNUMBER(AC822),AC822*U822,U822)</f>
        <v>3.44394697101886</v>
      </c>
      <c r="AI822" s="102"/>
      <c r="AJ822" s="103" t="s">
        <v>653</v>
      </c>
      <c r="AK822" s="102"/>
      <c r="AL822" s="102"/>
      <c r="AM822" s="102"/>
      <c r="AN822" s="147" t="s">
        <v>654</v>
      </c>
    </row>
    <row r="823" customFormat="false" ht="15" hidden="false" customHeight="false" outlineLevel="0" collapsed="false">
      <c r="A823" s="0" t="s">
        <v>652</v>
      </c>
      <c r="B823" s="0" t="s">
        <v>647</v>
      </c>
      <c r="C823" s="90" t="n">
        <v>1</v>
      </c>
      <c r="D823" s="90" t="n">
        <f aca="false">D775+1</f>
        <v>3</v>
      </c>
      <c r="E823" s="90" t="s">
        <v>320</v>
      </c>
      <c r="F823" s="90" t="n">
        <v>3</v>
      </c>
      <c r="G823" s="130" t="s">
        <v>321</v>
      </c>
      <c r="H823" s="130" t="s">
        <v>322</v>
      </c>
      <c r="I823" s="130" t="s">
        <v>322</v>
      </c>
      <c r="J823" s="131" t="n">
        <v>41932</v>
      </c>
      <c r="K823" s="132" t="s">
        <v>751</v>
      </c>
      <c r="L823" s="131" t="n">
        <v>41934</v>
      </c>
      <c r="M823" s="108" t="s">
        <v>752</v>
      </c>
      <c r="N823" s="134" t="n">
        <v>47.5</v>
      </c>
      <c r="O823" s="134" t="n">
        <v>40</v>
      </c>
      <c r="P823" s="135" t="n">
        <v>0.0514166666666667</v>
      </c>
      <c r="Q823" s="152" t="n">
        <v>960.332221410257</v>
      </c>
      <c r="R823" s="152" t="n">
        <v>3087.66402923077</v>
      </c>
      <c r="S823" s="136" t="n">
        <f aca="false">R823-Q823</f>
        <v>2127.33180782051</v>
      </c>
      <c r="T823" s="137" t="n">
        <f aca="false">((S823/1000000)*(0.473-P823))*0.8/(0.08206*296)*1000000/(O823*N823)*12</f>
        <v>0.186557655584974</v>
      </c>
      <c r="U823" s="138" t="n">
        <f aca="false">IF(N823&lt;=48,T823* 48,T823* 72)</f>
        <v>8.95476746807874</v>
      </c>
      <c r="V823" s="139" t="n">
        <v>-0.893697028086847</v>
      </c>
      <c r="W823" s="150" t="n">
        <f aca="false">W775</f>
        <v>-15.9672479479958</v>
      </c>
      <c r="X823" s="141" t="s">
        <v>106</v>
      </c>
      <c r="Y823" s="142" t="n">
        <f aca="false">((V823/1000+1)*0.0112372)/((V823/1000+1)*0.0112372+1)</f>
        <v>0.0111025077463332</v>
      </c>
      <c r="Z823" s="142" t="n">
        <f aca="false">((W823/1000+1)*0.0112372)/((W823/1000+1)*0.0112372+1)</f>
        <v>0.0109368357955286</v>
      </c>
      <c r="AA823" s="142" t="str">
        <f aca="false">IF(ISNUMBER(X823),((X823/1000+1)*0.0112372)/((X823/1000+1)*0.0112372+1),"")</f>
        <v/>
      </c>
      <c r="AB823" s="143" t="str">
        <f aca="false">IF(ISNUMBER(AA823),(Y823-Z823)/(AA823-Z823),"")</f>
        <v/>
      </c>
      <c r="AC823" s="143" t="str">
        <f aca="false">IF(ISNUMBER(AB823),1-AB823,"")</f>
        <v/>
      </c>
      <c r="AD823" s="144" t="str">
        <f aca="false">IF(ISNUMBER(AB823),AB823*T823,"")</f>
        <v/>
      </c>
      <c r="AE823" s="144" t="n">
        <f aca="false">IF(ISNUMBER(AC823),AC823*T823,T823)</f>
        <v>0.186557655584974</v>
      </c>
      <c r="AF823" s="102"/>
      <c r="AG823" s="145" t="str">
        <f aca="false">IF(ISNUMBER(AD823),U823*AB823,"")</f>
        <v/>
      </c>
      <c r="AH823" s="146" t="n">
        <f aca="false">IF(ISNUMBER(AC823),AC823*U823,U823)</f>
        <v>8.95476746807874</v>
      </c>
      <c r="AI823" s="102"/>
      <c r="AJ823" s="103" t="s">
        <v>655</v>
      </c>
      <c r="AK823" s="102"/>
      <c r="AL823" s="102"/>
      <c r="AM823" s="102"/>
      <c r="AN823" s="147" t="s">
        <v>656</v>
      </c>
    </row>
    <row r="824" customFormat="false" ht="15" hidden="false" customHeight="false" outlineLevel="0" collapsed="false">
      <c r="A824" s="0" t="s">
        <v>652</v>
      </c>
      <c r="B824" s="0" t="s">
        <v>647</v>
      </c>
      <c r="C824" s="90" t="n">
        <v>1</v>
      </c>
      <c r="D824" s="90" t="n">
        <f aca="false">D776+1</f>
        <v>3</v>
      </c>
      <c r="E824" s="90" t="s">
        <v>320</v>
      </c>
      <c r="F824" s="90" t="n">
        <v>4</v>
      </c>
      <c r="G824" s="130" t="s">
        <v>321</v>
      </c>
      <c r="H824" s="130" t="s">
        <v>322</v>
      </c>
      <c r="I824" s="130" t="s">
        <v>322</v>
      </c>
      <c r="J824" s="131" t="n">
        <v>41932</v>
      </c>
      <c r="K824" s="132" t="s">
        <v>751</v>
      </c>
      <c r="L824" s="131" t="n">
        <v>41934</v>
      </c>
      <c r="M824" s="108" t="s">
        <v>752</v>
      </c>
      <c r="N824" s="134" t="n">
        <v>47.5</v>
      </c>
      <c r="O824" s="134" t="n">
        <v>40</v>
      </c>
      <c r="P824" s="135" t="n">
        <v>0.0514166666666667</v>
      </c>
      <c r="Q824" s="152" t="n">
        <v>960.332221410257</v>
      </c>
      <c r="R824" s="152" t="n">
        <v>1743.49458923077</v>
      </c>
      <c r="S824" s="136" t="n">
        <f aca="false">R824-Q824</f>
        <v>783.162367820513</v>
      </c>
      <c r="T824" s="137" t="n">
        <f aca="false">((S824/1000000)*(0.473-P824))*0.8/(0.08206*296)*1000000/(O824*N824)*12</f>
        <v>0.0686798997438292</v>
      </c>
      <c r="U824" s="138" t="n">
        <f aca="false">IF(N824&lt;=48,T824* 48,T824* 72)</f>
        <v>3.2966351877038</v>
      </c>
      <c r="V824" s="139" t="n">
        <v>20.5598348572555</v>
      </c>
      <c r="W824" s="150" t="n">
        <f aca="false">W776</f>
        <v>-15.9672479479958</v>
      </c>
      <c r="X824" s="141" t="s">
        <v>106</v>
      </c>
      <c r="Y824" s="142" t="n">
        <f aca="false">((V824/1000+1)*0.0112372)/((V824/1000+1)*0.0112372+1)</f>
        <v>0.0113382057682979</v>
      </c>
      <c r="Z824" s="142" t="n">
        <f aca="false">((W824/1000+1)*0.0112372)/((W824/1000+1)*0.0112372+1)</f>
        <v>0.0109368357955286</v>
      </c>
      <c r="AA824" s="142" t="str">
        <f aca="false">IF(ISNUMBER(X824),((X824/1000+1)*0.0112372)/((X824/1000+1)*0.0112372+1),"")</f>
        <v/>
      </c>
      <c r="AB824" s="143" t="str">
        <f aca="false">IF(ISNUMBER(AA824),(Y824-Z824)/(AA824-Z824),"")</f>
        <v/>
      </c>
      <c r="AC824" s="143" t="str">
        <f aca="false">IF(ISNUMBER(AB824),1-AB824,"")</f>
        <v/>
      </c>
      <c r="AD824" s="144" t="str">
        <f aca="false">IF(ISNUMBER(AB824),AB824*T824,"")</f>
        <v/>
      </c>
      <c r="AE824" s="144" t="n">
        <f aca="false">IF(ISNUMBER(AC824),AC824*T824,T824)</f>
        <v>0.0686798997438292</v>
      </c>
      <c r="AF824" s="102"/>
      <c r="AG824" s="145" t="str">
        <f aca="false">IF(ISNUMBER(AD824),U824*AB824,"")</f>
        <v/>
      </c>
      <c r="AH824" s="146" t="n">
        <f aca="false">IF(ISNUMBER(AC824),AC824*U824,U824)</f>
        <v>3.2966351877038</v>
      </c>
      <c r="AI824" s="102"/>
      <c r="AJ824" s="103" t="s">
        <v>657</v>
      </c>
      <c r="AK824" s="102"/>
      <c r="AL824" s="102"/>
      <c r="AM824" s="102"/>
      <c r="AN824" s="147" t="s">
        <v>658</v>
      </c>
    </row>
    <row r="825" customFormat="false" ht="15" hidden="false" customHeight="false" outlineLevel="0" collapsed="false">
      <c r="A825" s="0" t="s">
        <v>652</v>
      </c>
      <c r="B825" s="0" t="s">
        <v>647</v>
      </c>
      <c r="C825" s="90" t="n">
        <v>1</v>
      </c>
      <c r="D825" s="90" t="n">
        <f aca="false">D777+1</f>
        <v>3</v>
      </c>
      <c r="E825" s="90" t="s">
        <v>320</v>
      </c>
      <c r="F825" s="90" t="n">
        <v>1</v>
      </c>
      <c r="G825" s="130" t="s">
        <v>659</v>
      </c>
      <c r="H825" s="130" t="s">
        <v>660</v>
      </c>
      <c r="I825" s="148" t="s">
        <v>335</v>
      </c>
      <c r="J825" s="131" t="n">
        <v>41932</v>
      </c>
      <c r="K825" s="132" t="s">
        <v>751</v>
      </c>
      <c r="L825" s="131" t="n">
        <v>41934</v>
      </c>
      <c r="M825" s="108" t="s">
        <v>752</v>
      </c>
      <c r="N825" s="134" t="n">
        <v>47.5</v>
      </c>
      <c r="O825" s="134" t="n">
        <v>40</v>
      </c>
      <c r="P825" s="135" t="n">
        <v>0.0514166666666667</v>
      </c>
      <c r="Q825" s="152" t="n">
        <v>960.332221410257</v>
      </c>
      <c r="R825" s="152" t="n">
        <v>21283.6091515385</v>
      </c>
      <c r="S825" s="136" t="n">
        <f aca="false">R825-Q825</f>
        <v>20323.2769301282</v>
      </c>
      <c r="T825" s="137" t="n">
        <f aca="false">((S825/1000000)*(0.473-P825))*0.8/(0.08206*296)*1000000/(O825*N825)*12</f>
        <v>1.78226212006547</v>
      </c>
      <c r="U825" s="138" t="n">
        <f aca="false">IF(N825&lt;=48,T825* 48,T825* 72)</f>
        <v>85.5485817631427</v>
      </c>
      <c r="V825" s="139" t="n">
        <v>1122.81014204151</v>
      </c>
      <c r="W825" s="150" t="n">
        <f aca="false">W777</f>
        <v>-15.9672479479958</v>
      </c>
      <c r="X825" s="141" t="n">
        <v>1356.9</v>
      </c>
      <c r="Y825" s="142" t="n">
        <f aca="false">((V825/1000+1)*0.0112372)/((V825/1000+1)*0.0112372+1)</f>
        <v>0.0232986654612406</v>
      </c>
      <c r="Z825" s="142" t="n">
        <f aca="false">((W825/1000+1)*0.0112372)/((W825/1000+1)*0.0112372+1)</f>
        <v>0.0109368357955286</v>
      </c>
      <c r="AA825" s="142" t="n">
        <f aca="false">IF(ISNUMBER(X825),((X825/1000+1)*0.0112372)/((X825/1000+1)*0.0112372+1),"")</f>
        <v>0.0258016023592409</v>
      </c>
      <c r="AB825" s="143" t="n">
        <f aca="false">IF(ISNUMBER(AA825),(Y825-Y821)/(AA825-Y821),"")</f>
        <v>0.830838548240904</v>
      </c>
      <c r="AC825" s="143" t="n">
        <f aca="false">IF(ISNUMBER(AB825),1-AB825,"")</f>
        <v>0.169161451759096</v>
      </c>
      <c r="AD825" s="144" t="n">
        <f aca="false">IF(ISNUMBER(AB825),AB825*T825,"")</f>
        <v>1.48077207241995</v>
      </c>
      <c r="AE825" s="144" t="n">
        <f aca="false">IF(ISNUMBER(AC825),AC825*T825,T825)</f>
        <v>0.301490047645519</v>
      </c>
      <c r="AF825" s="149" t="n">
        <f aca="false">IF(ISNUMBER(AD825),AE825-AE821,"")</f>
        <v>0.212403688687341</v>
      </c>
      <c r="AG825" s="145" t="n">
        <f aca="false">IF(ISNUMBER(AD825),U825*AB825,"")</f>
        <v>71.0770594761577</v>
      </c>
      <c r="AH825" s="146" t="n">
        <f aca="false">IF(ISNUMBER(AC825),AC825*U825,U825)</f>
        <v>14.4715222869849</v>
      </c>
      <c r="AI825" s="145" t="n">
        <f aca="false">AH825-AH821</f>
        <v>10.1953770569924</v>
      </c>
      <c r="AJ825" s="103" t="s">
        <v>661</v>
      </c>
      <c r="AK825" s="102"/>
      <c r="AL825" s="102"/>
      <c r="AM825" s="102"/>
      <c r="AN825" s="147" t="s">
        <v>662</v>
      </c>
    </row>
    <row r="826" customFormat="false" ht="15" hidden="false" customHeight="false" outlineLevel="0" collapsed="false">
      <c r="A826" s="0" t="s">
        <v>652</v>
      </c>
      <c r="B826" s="0" t="s">
        <v>647</v>
      </c>
      <c r="C826" s="90" t="n">
        <v>1</v>
      </c>
      <c r="D826" s="90" t="n">
        <f aca="false">D778+1</f>
        <v>3</v>
      </c>
      <c r="E826" s="90" t="s">
        <v>320</v>
      </c>
      <c r="F826" s="90" t="n">
        <v>2</v>
      </c>
      <c r="G826" s="130" t="s">
        <v>659</v>
      </c>
      <c r="H826" s="130" t="s">
        <v>660</v>
      </c>
      <c r="I826" s="148" t="s">
        <v>335</v>
      </c>
      <c r="J826" s="131" t="n">
        <v>41932</v>
      </c>
      <c r="K826" s="132" t="s">
        <v>751</v>
      </c>
      <c r="L826" s="131" t="n">
        <v>41934</v>
      </c>
      <c r="M826" s="108" t="s">
        <v>752</v>
      </c>
      <c r="N826" s="134" t="n">
        <v>47.5</v>
      </c>
      <c r="O826" s="134" t="n">
        <v>40</v>
      </c>
      <c r="P826" s="135" t="n">
        <v>0.0514166666666667</v>
      </c>
      <c r="Q826" s="152" t="n">
        <v>960.332221410257</v>
      </c>
      <c r="R826" s="152" t="n">
        <v>22115.7931515385</v>
      </c>
      <c r="S826" s="136" t="n">
        <f aca="false">R826-Q826</f>
        <v>21155.4609301282</v>
      </c>
      <c r="T826" s="137" t="n">
        <f aca="false">((S826/1000000)*(0.473-P826))*0.8/(0.08206*296)*1000000/(O826*N826)*12</f>
        <v>1.85524100163185</v>
      </c>
      <c r="U826" s="138" t="n">
        <f aca="false">IF(N826&lt;=48,T826* 48,T826* 72)</f>
        <v>89.0515680783289</v>
      </c>
      <c r="V826" s="139" t="n">
        <v>1159.46987367905</v>
      </c>
      <c r="W826" s="150" t="n">
        <f aca="false">W778</f>
        <v>-15.9672479479958</v>
      </c>
      <c r="X826" s="141" t="n">
        <v>1356.9</v>
      </c>
      <c r="Y826" s="142" t="n">
        <f aca="false">((V826/1000+1)*0.0112372)/((V826/1000+1)*0.0112372+1)</f>
        <v>0.0236914878650453</v>
      </c>
      <c r="Z826" s="142" t="n">
        <f aca="false">((W826/1000+1)*0.0112372)/((W826/1000+1)*0.0112372+1)</f>
        <v>0.0109368357955286</v>
      </c>
      <c r="AA826" s="142" t="n">
        <f aca="false">IF(ISNUMBER(X826),((X826/1000+1)*0.0112372)/((X826/1000+1)*0.0112372+1),"")</f>
        <v>0.0258016023592409</v>
      </c>
      <c r="AB826" s="143" t="n">
        <f aca="false">IF(ISNUMBER(AA826),(Y826-Y822)/(AA826-Y822),"")</f>
        <v>0.855941594626533</v>
      </c>
      <c r="AC826" s="143" t="n">
        <f aca="false">IF(ISNUMBER(AB826),1-AB826,"")</f>
        <v>0.144058405373467</v>
      </c>
      <c r="AD826" s="144" t="n">
        <f aca="false">IF(ISNUMBER(AB826),AB826*T826,"")</f>
        <v>1.58797794135329</v>
      </c>
      <c r="AE826" s="144" t="n">
        <f aca="false">IF(ISNUMBER(AC826),AC826*T826,T826)</f>
        <v>0.267263060278558</v>
      </c>
      <c r="AF826" s="149" t="n">
        <f aca="false">IF(ISNUMBER(AD826),AE826-AE822,"")</f>
        <v>0.195514165048998</v>
      </c>
      <c r="AG826" s="145" t="n">
        <f aca="false">IF(ISNUMBER(AD826),U826*AB826,"")</f>
        <v>76.2229411849581</v>
      </c>
      <c r="AH826" s="146" t="n">
        <f aca="false">IF(ISNUMBER(AC826),AC826*U826,U826)</f>
        <v>12.8286268933708</v>
      </c>
      <c r="AI826" s="145" t="n">
        <f aca="false">AH826-AH822</f>
        <v>9.38467992235193</v>
      </c>
      <c r="AJ826" s="103" t="s">
        <v>663</v>
      </c>
      <c r="AK826" s="102"/>
      <c r="AL826" s="102"/>
      <c r="AM826" s="102"/>
      <c r="AN826" s="147" t="s">
        <v>664</v>
      </c>
    </row>
    <row r="827" customFormat="false" ht="15" hidden="false" customHeight="false" outlineLevel="0" collapsed="false">
      <c r="A827" s="0" t="s">
        <v>652</v>
      </c>
      <c r="B827" s="0" t="s">
        <v>647</v>
      </c>
      <c r="C827" s="90" t="n">
        <v>1</v>
      </c>
      <c r="D827" s="90" t="n">
        <f aca="false">D779+1</f>
        <v>3</v>
      </c>
      <c r="E827" s="90" t="s">
        <v>320</v>
      </c>
      <c r="F827" s="90" t="n">
        <v>3</v>
      </c>
      <c r="G827" s="130" t="s">
        <v>659</v>
      </c>
      <c r="H827" s="130" t="s">
        <v>660</v>
      </c>
      <c r="I827" s="148" t="s">
        <v>335</v>
      </c>
      <c r="J827" s="131" t="n">
        <v>41932</v>
      </c>
      <c r="K827" s="132" t="s">
        <v>751</v>
      </c>
      <c r="L827" s="131" t="n">
        <v>41934</v>
      </c>
      <c r="M827" s="108" t="s">
        <v>752</v>
      </c>
      <c r="N827" s="134" t="n">
        <v>47.5</v>
      </c>
      <c r="O827" s="134" t="n">
        <v>40</v>
      </c>
      <c r="P827" s="135" t="n">
        <v>0.0514166666666667</v>
      </c>
      <c r="Q827" s="152" t="n">
        <v>960.332221410257</v>
      </c>
      <c r="R827" s="152" t="n">
        <v>17554.6905515385</v>
      </c>
      <c r="S827" s="136" t="n">
        <f aca="false">R827-Q827</f>
        <v>16594.3583301282</v>
      </c>
      <c r="T827" s="137" t="n">
        <f aca="false">((S827/1000000)*(0.473-P827))*0.8/(0.08206*296)*1000000/(O827*N827)*12</f>
        <v>1.4552523375173</v>
      </c>
      <c r="U827" s="138" t="n">
        <f aca="false">IF(N827&lt;=48,T827* 48,T827* 72)</f>
        <v>69.8521122008303</v>
      </c>
      <c r="V827" s="139" t="n">
        <v>1157.51598645997</v>
      </c>
      <c r="W827" s="150" t="n">
        <f aca="false">W779</f>
        <v>-15.9672479479958</v>
      </c>
      <c r="X827" s="141" t="n">
        <v>1356.9</v>
      </c>
      <c r="Y827" s="142" t="n">
        <f aca="false">((V827/1000+1)*0.0112372)/((V827/1000+1)*0.0112372+1)</f>
        <v>0.0236705592223355</v>
      </c>
      <c r="Z827" s="142" t="n">
        <f aca="false">((W827/1000+1)*0.0112372)/((W827/1000+1)*0.0112372+1)</f>
        <v>0.0109368357955286</v>
      </c>
      <c r="AA827" s="142" t="n">
        <f aca="false">IF(ISNUMBER(X827),((X827/1000+1)*0.0112372)/((X827/1000+1)*0.0112372+1),"")</f>
        <v>0.0258016023592409</v>
      </c>
      <c r="AB827" s="143" t="n">
        <f aca="false">IF(ISNUMBER(AA827),(Y827-Y823)/(AA827-Y823),"")</f>
        <v>0.8550221497973</v>
      </c>
      <c r="AC827" s="143" t="n">
        <f aca="false">IF(ISNUMBER(AB827),1-AB827,"")</f>
        <v>0.1449778502027</v>
      </c>
      <c r="AD827" s="144" t="n">
        <f aca="false">IF(ISNUMBER(AB827),AB827*T827,"")</f>
        <v>1.24427298212159</v>
      </c>
      <c r="AE827" s="144" t="n">
        <f aca="false">IF(ISNUMBER(AC827),AC827*T827,T827)</f>
        <v>0.210979355395712</v>
      </c>
      <c r="AF827" s="149" t="n">
        <f aca="false">IF(ISNUMBER(AD827),AE827-AE823,"")</f>
        <v>0.0244216998107385</v>
      </c>
      <c r="AG827" s="145" t="n">
        <f aca="false">IF(ISNUMBER(AD827),U827*AB827,"")</f>
        <v>59.7251031418361</v>
      </c>
      <c r="AH827" s="146" t="n">
        <f aca="false">IF(ISNUMBER(AC827),AC827*U827,U827)</f>
        <v>10.1270090589942</v>
      </c>
      <c r="AI827" s="145" t="n">
        <f aca="false">AH827-AH823</f>
        <v>1.17224159091545</v>
      </c>
      <c r="AJ827" s="103" t="s">
        <v>665</v>
      </c>
      <c r="AK827" s="102"/>
      <c r="AL827" s="102"/>
      <c r="AM827" s="102"/>
      <c r="AN827" s="147" t="s">
        <v>666</v>
      </c>
    </row>
    <row r="828" customFormat="false" ht="15" hidden="false" customHeight="false" outlineLevel="0" collapsed="false">
      <c r="A828" s="0" t="s">
        <v>652</v>
      </c>
      <c r="B828" s="0" t="s">
        <v>647</v>
      </c>
      <c r="C828" s="90" t="n">
        <v>1</v>
      </c>
      <c r="D828" s="90" t="n">
        <f aca="false">D780+1</f>
        <v>3</v>
      </c>
      <c r="E828" s="90" t="s">
        <v>320</v>
      </c>
      <c r="F828" s="90" t="n">
        <v>4</v>
      </c>
      <c r="G828" s="130" t="s">
        <v>659</v>
      </c>
      <c r="H828" s="130" t="s">
        <v>660</v>
      </c>
      <c r="I828" s="148" t="s">
        <v>335</v>
      </c>
      <c r="J828" s="131" t="n">
        <v>41932</v>
      </c>
      <c r="K828" s="132" t="s">
        <v>751</v>
      </c>
      <c r="L828" s="131" t="n">
        <v>41934</v>
      </c>
      <c r="M828" s="108" t="s">
        <v>752</v>
      </c>
      <c r="N828" s="134" t="n">
        <v>47.5</v>
      </c>
      <c r="O828" s="134" t="n">
        <v>40</v>
      </c>
      <c r="P828" s="135" t="n">
        <v>0.0514166666666667</v>
      </c>
      <c r="Q828" s="152" t="n">
        <v>960.332221410257</v>
      </c>
      <c r="R828" s="152" t="n">
        <v>23439.9447515385</v>
      </c>
      <c r="S828" s="136" t="n">
        <f aca="false">R828-Q828</f>
        <v>22479.6125301282</v>
      </c>
      <c r="T828" s="137" t="n">
        <f aca="false">((S828/1000000)*(0.473-P828))*0.8/(0.08206*296)*1000000/(O828*N828)*12</f>
        <v>1.97136328083012</v>
      </c>
      <c r="U828" s="138" t="n">
        <f aca="false">IF(N828&lt;=48,T828* 48,T828* 72)</f>
        <v>94.6254374798459</v>
      </c>
      <c r="V828" s="139" t="n">
        <v>1092.27242880571</v>
      </c>
      <c r="W828" s="150" t="n">
        <f aca="false">W780</f>
        <v>-15.9672479479958</v>
      </c>
      <c r="X828" s="141" t="n">
        <v>1356.9</v>
      </c>
      <c r="Y828" s="142" t="n">
        <f aca="false">((V828/1000+1)*0.0112372)/((V828/1000+1)*0.0112372+1)</f>
        <v>0.0229712013053072</v>
      </c>
      <c r="Z828" s="142" t="n">
        <f aca="false">((W828/1000+1)*0.0112372)/((W828/1000+1)*0.0112372+1)</f>
        <v>0.0109368357955286</v>
      </c>
      <c r="AA828" s="142" t="n">
        <f aca="false">IF(ISNUMBER(X828),((X828/1000+1)*0.0112372)/((X828/1000+1)*0.0112372+1),"")</f>
        <v>0.0258016023592409</v>
      </c>
      <c r="AB828" s="143" t="n">
        <f aca="false">IF(ISNUMBER(AA828),(Y828-Y824)/(AA828-Y824),"")</f>
        <v>0.804305922461804</v>
      </c>
      <c r="AC828" s="143" t="n">
        <f aca="false">IF(ISNUMBER(AB828),1-AB828,"")</f>
        <v>0.195694077538196</v>
      </c>
      <c r="AD828" s="144" t="n">
        <f aca="false">IF(ISNUMBER(AB828),AB828*T828,"")</f>
        <v>1.5855791620954</v>
      </c>
      <c r="AE828" s="144" t="n">
        <f aca="false">IF(ISNUMBER(AC828),AC828*T828,T828)</f>
        <v>0.385784118734722</v>
      </c>
      <c r="AF828" s="149" t="n">
        <f aca="false">IF(ISNUMBER(AD828),AE828-AE824,"")</f>
        <v>0.317104218990893</v>
      </c>
      <c r="AG828" s="145" t="n">
        <f aca="false">IF(ISNUMBER(AD828),U828*AB828,"")</f>
        <v>76.1077997805792</v>
      </c>
      <c r="AH828" s="146" t="n">
        <f aca="false">IF(ISNUMBER(AC828),AC828*U828,U828)</f>
        <v>18.5176376992667</v>
      </c>
      <c r="AI828" s="145" t="n">
        <f aca="false">AH828-AH824</f>
        <v>15.2210025115629</v>
      </c>
      <c r="AJ828" s="103" t="s">
        <v>667</v>
      </c>
      <c r="AK828" s="102"/>
      <c r="AL828" s="102"/>
      <c r="AM828" s="102"/>
      <c r="AN828" s="147" t="s">
        <v>668</v>
      </c>
    </row>
    <row r="829" customFormat="false" ht="15" hidden="false" customHeight="false" outlineLevel="0" collapsed="false">
      <c r="A829" s="0" t="s">
        <v>652</v>
      </c>
      <c r="B829" s="0" t="s">
        <v>647</v>
      </c>
      <c r="C829" s="90" t="n">
        <v>1</v>
      </c>
      <c r="D829" s="90" t="n">
        <f aca="false">D781+1</f>
        <v>3</v>
      </c>
      <c r="E829" s="90" t="s">
        <v>320</v>
      </c>
      <c r="F829" s="90" t="n">
        <v>1</v>
      </c>
      <c r="G829" s="130" t="s">
        <v>669</v>
      </c>
      <c r="H829" s="130" t="s">
        <v>660</v>
      </c>
      <c r="I829" s="130" t="n">
        <v>10</v>
      </c>
      <c r="J829" s="131" t="n">
        <v>41932</v>
      </c>
      <c r="K829" s="132" t="s">
        <v>751</v>
      </c>
      <c r="L829" s="131" t="n">
        <v>41934</v>
      </c>
      <c r="M829" s="108" t="s">
        <v>752</v>
      </c>
      <c r="N829" s="134" t="n">
        <v>47.5</v>
      </c>
      <c r="O829" s="134" t="n">
        <v>40</v>
      </c>
      <c r="P829" s="135" t="n">
        <v>0.0514166666666667</v>
      </c>
      <c r="Q829" s="152" t="n">
        <v>960.332221410257</v>
      </c>
      <c r="R829" s="152" t="n">
        <v>43507.8171515385</v>
      </c>
      <c r="S829" s="136" t="n">
        <f aca="false">R829-Q829</f>
        <v>42547.4849301282</v>
      </c>
      <c r="T829" s="137" t="n">
        <f aca="false">((S829/1000000)*(0.473-P829))*0.8/(0.08206*296)*1000000/(O829*N829)*12</f>
        <v>3.73122754542644</v>
      </c>
      <c r="U829" s="138" t="n">
        <f aca="false">IF(N829&lt;=48,T829* 48,T829* 72)</f>
        <v>179.098922180469</v>
      </c>
      <c r="V829" s="139" t="n">
        <v>1345.95731120974</v>
      </c>
      <c r="W829" s="150" t="n">
        <f aca="false">W781</f>
        <v>-15.9672479479958</v>
      </c>
      <c r="X829" s="141" t="n">
        <v>1356.9</v>
      </c>
      <c r="Y829" s="142" t="n">
        <f aca="false">((V829/1000+1)*0.0112372)/((V829/1000+1)*0.0112372+1)</f>
        <v>0.0256848867318852</v>
      </c>
      <c r="Z829" s="142" t="n">
        <f aca="false">((W829/1000+1)*0.0112372)/((W829/1000+1)*0.0112372+1)</f>
        <v>0.0109368357955286</v>
      </c>
      <c r="AA829" s="142" t="n">
        <f aca="false">IF(ISNUMBER(X829),((X829/1000+1)*0.0112372)/((X829/1000+1)*0.0112372+1),"")</f>
        <v>0.0258016023592409</v>
      </c>
      <c r="AB829" s="143" t="n">
        <f aca="false">IF(ISNUMBER(AA829),(Y829-Y821)/(AA829-Y821),"")</f>
        <v>0.992111752804383</v>
      </c>
      <c r="AC829" s="143" t="n">
        <f aca="false">IF(ISNUMBER(AB829),1-AB829,"")</f>
        <v>0.0078882471956172</v>
      </c>
      <c r="AD829" s="144" t="n">
        <f aca="false">IF(ISNUMBER(AB829),AB829*T829,"")</f>
        <v>3.70179470020502</v>
      </c>
      <c r="AE829" s="144" t="n">
        <f aca="false">IF(ISNUMBER(AC829),AC829*T829,T829)</f>
        <v>0.0294328452214198</v>
      </c>
      <c r="AF829" s="149" t="n">
        <f aca="false">IF(ISNUMBER(AD829),AE829-AE821,"")</f>
        <v>-0.0596535137367577</v>
      </c>
      <c r="AG829" s="145" t="n">
        <f aca="false">IF(ISNUMBER(AD829),U829*AB829,"")</f>
        <v>177.686145609841</v>
      </c>
      <c r="AH829" s="146" t="n">
        <f aca="false">IF(ISNUMBER(AC829),AC829*U829,U829)</f>
        <v>1.41277657062815</v>
      </c>
      <c r="AI829" s="145" t="n">
        <f aca="false">AH829-AH821</f>
        <v>-2.86336865936437</v>
      </c>
      <c r="AJ829" s="103" t="s">
        <v>670</v>
      </c>
      <c r="AK829" s="102"/>
      <c r="AL829" s="102"/>
      <c r="AM829" s="102"/>
      <c r="AN829" s="147" t="s">
        <v>671</v>
      </c>
    </row>
    <row r="830" customFormat="false" ht="15" hidden="false" customHeight="false" outlineLevel="0" collapsed="false">
      <c r="A830" s="0" t="s">
        <v>652</v>
      </c>
      <c r="B830" s="0" t="s">
        <v>647</v>
      </c>
      <c r="C830" s="90" t="n">
        <v>1</v>
      </c>
      <c r="D830" s="90" t="n">
        <f aca="false">D782+1</f>
        <v>3</v>
      </c>
      <c r="E830" s="90" t="s">
        <v>320</v>
      </c>
      <c r="F830" s="90" t="n">
        <v>2</v>
      </c>
      <c r="G830" s="130" t="s">
        <v>669</v>
      </c>
      <c r="H830" s="130" t="s">
        <v>660</v>
      </c>
      <c r="I830" s="130" t="n">
        <v>10</v>
      </c>
      <c r="J830" s="131" t="n">
        <v>41932</v>
      </c>
      <c r="K830" s="132" t="s">
        <v>751</v>
      </c>
      <c r="L830" s="131" t="n">
        <v>41934</v>
      </c>
      <c r="M830" s="108" t="s">
        <v>752</v>
      </c>
      <c r="N830" s="134" t="n">
        <v>47.5</v>
      </c>
      <c r="O830" s="134" t="n">
        <v>40</v>
      </c>
      <c r="P830" s="135" t="n">
        <v>0.0514166666666667</v>
      </c>
      <c r="Q830" s="152" t="n">
        <v>960.332221410257</v>
      </c>
      <c r="R830" s="152" t="n">
        <v>35912.9143515385</v>
      </c>
      <c r="S830" s="136" t="n">
        <f aca="false">R830-Q830</f>
        <v>34952.5821301282</v>
      </c>
      <c r="T830" s="137" t="n">
        <f aca="false">((S830/1000000)*(0.473-P830))*0.8/(0.08206*296)*1000000/(O830*N830)*12</f>
        <v>3.06518792924857</v>
      </c>
      <c r="U830" s="138" t="n">
        <f aca="false">IF(N830&lt;=48,T830* 48,T830* 72)</f>
        <v>147.129020603931</v>
      </c>
      <c r="V830" s="139" t="n">
        <v>1347.60542875415</v>
      </c>
      <c r="W830" s="150" t="n">
        <f aca="false">W782</f>
        <v>-15.9672479479958</v>
      </c>
      <c r="X830" s="141" t="n">
        <v>1356.9</v>
      </c>
      <c r="Y830" s="142" t="n">
        <f aca="false">((V830/1000+1)*0.0112372)/((V830/1000+1)*0.0112372+1)</f>
        <v>0.0257024674793222</v>
      </c>
      <c r="Z830" s="142" t="n">
        <f aca="false">((W830/1000+1)*0.0112372)/((W830/1000+1)*0.0112372+1)</f>
        <v>0.0109368357955286</v>
      </c>
      <c r="AA830" s="142" t="n">
        <f aca="false">IF(ISNUMBER(X830),((X830/1000+1)*0.0112372)/((X830/1000+1)*0.0112372+1),"")</f>
        <v>0.0258016023592409</v>
      </c>
      <c r="AB830" s="143" t="n">
        <f aca="false">IF(ISNUMBER(AA830),(Y830-Y822)/(AA830-Y822),"")</f>
        <v>0.993232019988841</v>
      </c>
      <c r="AC830" s="143" t="n">
        <f aca="false">IF(ISNUMBER(AB830),1-AB830,"")</f>
        <v>0.00676798001115897</v>
      </c>
      <c r="AD830" s="144" t="n">
        <f aca="false">IF(ISNUMBER(AB830),AB830*T830,"")</f>
        <v>3.04444279861297</v>
      </c>
      <c r="AE830" s="144" t="n">
        <f aca="false">IF(ISNUMBER(AC830),AC830*T830,T830)</f>
        <v>0.0207451306356001</v>
      </c>
      <c r="AF830" s="149" t="n">
        <f aca="false">IF(ISNUMBER(AD830),AE830-AE822,"")</f>
        <v>-0.0510037645939595</v>
      </c>
      <c r="AG830" s="145" t="n">
        <f aca="false">IF(ISNUMBER(AD830),U830*AB830,"")</f>
        <v>146.133254333422</v>
      </c>
      <c r="AH830" s="146" t="n">
        <f aca="false">IF(ISNUMBER(AC830),AC830*U830,U830)</f>
        <v>0.995766270508802</v>
      </c>
      <c r="AI830" s="145" t="n">
        <f aca="false">AH830-AH822</f>
        <v>-2.44818070051006</v>
      </c>
      <c r="AJ830" s="103" t="s">
        <v>672</v>
      </c>
      <c r="AK830" s="102"/>
      <c r="AL830" s="102"/>
      <c r="AM830" s="102"/>
      <c r="AN830" s="147" t="s">
        <v>673</v>
      </c>
    </row>
    <row r="831" customFormat="false" ht="15" hidden="false" customHeight="false" outlineLevel="0" collapsed="false">
      <c r="A831" s="0" t="s">
        <v>652</v>
      </c>
      <c r="B831" s="0" t="s">
        <v>647</v>
      </c>
      <c r="C831" s="90" t="n">
        <v>1</v>
      </c>
      <c r="D831" s="90" t="n">
        <f aca="false">D783+1</f>
        <v>3</v>
      </c>
      <c r="E831" s="90" t="s">
        <v>320</v>
      </c>
      <c r="F831" s="90" t="n">
        <v>3</v>
      </c>
      <c r="G831" s="130" t="s">
        <v>669</v>
      </c>
      <c r="H831" s="130" t="s">
        <v>660</v>
      </c>
      <c r="I831" s="130" t="n">
        <v>10</v>
      </c>
      <c r="J831" s="131" t="n">
        <v>41932</v>
      </c>
      <c r="K831" s="132" t="s">
        <v>751</v>
      </c>
      <c r="L831" s="131" t="n">
        <v>41934</v>
      </c>
      <c r="M831" s="108" t="s">
        <v>752</v>
      </c>
      <c r="N831" s="134" t="n">
        <v>47.5</v>
      </c>
      <c r="O831" s="134" t="n">
        <v>40</v>
      </c>
      <c r="P831" s="135" t="n">
        <v>0.0514166666666667</v>
      </c>
      <c r="Q831" s="152" t="n">
        <v>960.332221410257</v>
      </c>
      <c r="R831" s="152" t="n">
        <v>31241.6697515385</v>
      </c>
      <c r="S831" s="136" t="n">
        <f aca="false">R831-Q831</f>
        <v>30281.3375301282</v>
      </c>
      <c r="T831" s="137" t="n">
        <f aca="false">((S831/1000000)*(0.473-P831))*0.8/(0.08206*296)*1000000/(O831*N831)*12</f>
        <v>2.65554029551493</v>
      </c>
      <c r="U831" s="138" t="n">
        <f aca="false">IF(N831&lt;=48,T831* 48,T831* 72)</f>
        <v>127.465934184717</v>
      </c>
      <c r="V831" s="139" t="n">
        <v>1306.66055891242</v>
      </c>
      <c r="W831" s="150" t="n">
        <f aca="false">W783</f>
        <v>-15.9672479479958</v>
      </c>
      <c r="X831" s="141" t="n">
        <v>1356.9</v>
      </c>
      <c r="Y831" s="142" t="n">
        <f aca="false">((V831/1000+1)*0.0112372)/((V831/1000+1)*0.0112372+1)</f>
        <v>0.0252655136599229</v>
      </c>
      <c r="Z831" s="142" t="n">
        <f aca="false">((W831/1000+1)*0.0112372)/((W831/1000+1)*0.0112372+1)</f>
        <v>0.0109368357955286</v>
      </c>
      <c r="AA831" s="142" t="n">
        <f aca="false">IF(ISNUMBER(X831),((X831/1000+1)*0.0112372)/((X831/1000+1)*0.0112372+1),"")</f>
        <v>0.0258016023592409</v>
      </c>
      <c r="AB831" s="143" t="n">
        <f aca="false">IF(ISNUMBER(AA831),(Y831-Y823)/(AA831-Y823),"")</f>
        <v>0.963529134723221</v>
      </c>
      <c r="AC831" s="143" t="n">
        <f aca="false">IF(ISNUMBER(AB831),1-AB831,"")</f>
        <v>0.0364708652767788</v>
      </c>
      <c r="AD831" s="144" t="n">
        <f aca="false">IF(ISNUMBER(AB831),AB831*T831,"")</f>
        <v>2.55869044316015</v>
      </c>
      <c r="AE831" s="144" t="n">
        <f aca="false">IF(ISNUMBER(AC831),AC831*T831,T831)</f>
        <v>0.0968498523547824</v>
      </c>
      <c r="AF831" s="149" t="n">
        <f aca="false">IF(ISNUMBER(AD831),AE831-AE823,"")</f>
        <v>-0.0897078032301917</v>
      </c>
      <c r="AG831" s="145" t="n">
        <f aca="false">IF(ISNUMBER(AD831),U831*AB831,"")</f>
        <v>122.817141271687</v>
      </c>
      <c r="AH831" s="146" t="n">
        <f aca="false">IF(ISNUMBER(AC831),AC831*U831,U831)</f>
        <v>4.64879291302956</v>
      </c>
      <c r="AI831" s="145" t="n">
        <f aca="false">AH831-AH823</f>
        <v>-4.3059745550492</v>
      </c>
      <c r="AJ831" s="103" t="s">
        <v>674</v>
      </c>
      <c r="AK831" s="102"/>
      <c r="AL831" s="102"/>
      <c r="AM831" s="102"/>
      <c r="AN831" s="147" t="s">
        <v>675</v>
      </c>
    </row>
    <row r="832" customFormat="false" ht="15" hidden="false" customHeight="false" outlineLevel="0" collapsed="false">
      <c r="A832" s="0" t="s">
        <v>652</v>
      </c>
      <c r="B832" s="0" t="s">
        <v>647</v>
      </c>
      <c r="C832" s="90" t="n">
        <v>1</v>
      </c>
      <c r="D832" s="90" t="n">
        <f aca="false">D784+1</f>
        <v>3</v>
      </c>
      <c r="E832" s="90" t="s">
        <v>320</v>
      </c>
      <c r="F832" s="90" t="n">
        <v>4</v>
      </c>
      <c r="G832" s="130" t="s">
        <v>669</v>
      </c>
      <c r="H832" s="130" t="s">
        <v>660</v>
      </c>
      <c r="I832" s="130" t="n">
        <v>10</v>
      </c>
      <c r="J832" s="131" t="n">
        <v>41932</v>
      </c>
      <c r="K832" s="132" t="s">
        <v>751</v>
      </c>
      <c r="L832" s="131" t="n">
        <v>41934</v>
      </c>
      <c r="M832" s="108" t="s">
        <v>752</v>
      </c>
      <c r="N832" s="134" t="n">
        <v>47.5</v>
      </c>
      <c r="O832" s="134" t="n">
        <v>40</v>
      </c>
      <c r="P832" s="135" t="n">
        <v>0.0514166666666667</v>
      </c>
      <c r="Q832" s="152" t="n">
        <v>960.332221410257</v>
      </c>
      <c r="R832" s="152" t="n">
        <v>36887.4670848718</v>
      </c>
      <c r="S832" s="136" t="n">
        <f aca="false">R832-Q832</f>
        <v>35927.1348634615</v>
      </c>
      <c r="T832" s="137" t="n">
        <f aca="false">((S832/1000000)*(0.473-P832))*0.8/(0.08206*296)*1000000/(O832*N832)*12</f>
        <v>3.15065192339665</v>
      </c>
      <c r="U832" s="138" t="n">
        <f aca="false">IF(N832&lt;=48,T832* 48,T832* 72)</f>
        <v>151.231292323039</v>
      </c>
      <c r="V832" s="139" t="n">
        <v>1369.31217900208</v>
      </c>
      <c r="W832" s="150" t="n">
        <f aca="false">W784</f>
        <v>-15.9672479479958</v>
      </c>
      <c r="X832" s="141" t="n">
        <v>1356.9</v>
      </c>
      <c r="Y832" s="142" t="n">
        <f aca="false">((V832/1000+1)*0.0112372)/((V832/1000+1)*0.0112372+1)</f>
        <v>0.0259339578475991</v>
      </c>
      <c r="Z832" s="142" t="n">
        <f aca="false">((W832/1000+1)*0.0112372)/((W832/1000+1)*0.0112372+1)</f>
        <v>0.0109368357955286</v>
      </c>
      <c r="AA832" s="142" t="n">
        <f aca="false">IF(ISNUMBER(X832),((X832/1000+1)*0.0112372)/((X832/1000+1)*0.0112372+1),"")</f>
        <v>0.0258016023592409</v>
      </c>
      <c r="AB832" s="143" t="n">
        <f aca="false">IF(ISNUMBER(AA832),(Y832-Y824)/(AA832-Y824),"")</f>
        <v>1.00915106541717</v>
      </c>
      <c r="AC832" s="143" t="n">
        <f aca="false">IF(ISNUMBER(AB832),1-AB832,"")</f>
        <v>-0.00915106541716848</v>
      </c>
      <c r="AD832" s="144" t="n">
        <f aca="false">IF(ISNUMBER(AB832),AB832*T832,"")</f>
        <v>3.17948374525438</v>
      </c>
      <c r="AE832" s="144" t="n">
        <f aca="false">IF(ISNUMBER(AC832),AC832*T832,T832)</f>
        <v>-0.0288318218577304</v>
      </c>
      <c r="AF832" s="149" t="n">
        <f aca="false">IF(ISNUMBER(AD832),AE832-AE824,"")</f>
        <v>-0.0975117216015596</v>
      </c>
      <c r="AG832" s="145" t="n">
        <f aca="false">IF(ISNUMBER(AD832),U832*AB832,"")</f>
        <v>152.61521977221</v>
      </c>
      <c r="AH832" s="146" t="n">
        <f aca="false">IF(ISNUMBER(AC832),AC832*U832,U832)</f>
        <v>-1.38392744917106</v>
      </c>
      <c r="AI832" s="145" t="n">
        <f aca="false">AH832-AH824</f>
        <v>-4.68056263687486</v>
      </c>
      <c r="AJ832" s="103" t="s">
        <v>676</v>
      </c>
      <c r="AK832" s="102"/>
      <c r="AL832" s="102"/>
      <c r="AM832" s="102"/>
      <c r="AN832" s="147" t="s">
        <v>677</v>
      </c>
    </row>
    <row r="833" customFormat="false" ht="15" hidden="false" customHeight="false" outlineLevel="0" collapsed="false">
      <c r="A833" s="0" t="s">
        <v>652</v>
      </c>
      <c r="B833" s="0" t="s">
        <v>647</v>
      </c>
      <c r="C833" s="90" t="n">
        <v>1</v>
      </c>
      <c r="D833" s="90" t="n">
        <f aca="false">D785+1</f>
        <v>3</v>
      </c>
      <c r="E833" s="92" t="s">
        <v>353</v>
      </c>
      <c r="F833" s="90" t="n">
        <v>1</v>
      </c>
      <c r="G833" s="130" t="s">
        <v>321</v>
      </c>
      <c r="H833" s="130" t="s">
        <v>322</v>
      </c>
      <c r="I833" s="130" t="s">
        <v>322</v>
      </c>
      <c r="J833" s="131" t="n">
        <v>41932</v>
      </c>
      <c r="K833" s="132" t="s">
        <v>751</v>
      </c>
      <c r="L833" s="131" t="n">
        <v>41934</v>
      </c>
      <c r="M833" s="108" t="s">
        <v>752</v>
      </c>
      <c r="N833" s="134" t="n">
        <v>47.5</v>
      </c>
      <c r="O833" s="134" t="n">
        <v>40</v>
      </c>
      <c r="P833" s="135" t="n">
        <v>0.0756666666666667</v>
      </c>
      <c r="Q833" s="152" t="n">
        <v>960.332221410257</v>
      </c>
      <c r="R833" s="152" t="n">
        <v>4622.67357153846</v>
      </c>
      <c r="S833" s="136" t="n">
        <f aca="false">R833-Q833</f>
        <v>3662.3413501282</v>
      </c>
      <c r="T833" s="137" t="n">
        <f aca="false">((S833/1000000)*(0.473-P833))*0.8/(0.08206*296)*1000000/(O833*N833)*12</f>
        <v>0.302697078628781</v>
      </c>
      <c r="U833" s="138" t="n">
        <f aca="false">IF(N833&lt;=48,T833* 48,T833* 72)</f>
        <v>14.5294597741815</v>
      </c>
      <c r="V833" s="139" t="n">
        <v>-26.8051955111413</v>
      </c>
      <c r="W833" s="150" t="n">
        <f aca="false">W785</f>
        <v>-21.1954571106192</v>
      </c>
      <c r="X833" s="141" t="s">
        <v>106</v>
      </c>
      <c r="Y833" s="142" t="n">
        <f aca="false">((V833/1000+1)*0.0112372)/((V833/1000+1)*0.0112372+1)</f>
        <v>0.010817682645566</v>
      </c>
      <c r="Z833" s="142" t="n">
        <f aca="false">((W833/1000+1)*0.0112372)/((W833/1000+1)*0.0112372+1)</f>
        <v>0.0108793600839932</v>
      </c>
      <c r="AA833" s="142" t="str">
        <f aca="false">IF(ISNUMBER(X833),((X833/1000+1)*0.0112372)/((X833/1000+1)*0.0112372+1),"")</f>
        <v/>
      </c>
      <c r="AB833" s="143" t="str">
        <f aca="false">IF(ISNUMBER(AA833),(Y833-Z833)/(AA833-Z833),"")</f>
        <v/>
      </c>
      <c r="AC833" s="143" t="str">
        <f aca="false">IF(ISNUMBER(AB833),1-AB833,"")</f>
        <v/>
      </c>
      <c r="AD833" s="144" t="str">
        <f aca="false">IF(ISNUMBER(AB833),AB833*T833,"")</f>
        <v/>
      </c>
      <c r="AE833" s="144" t="n">
        <f aca="false">IF(ISNUMBER(AC833),AC833*T833,T833)</f>
        <v>0.302697078628781</v>
      </c>
      <c r="AF833" s="102"/>
      <c r="AG833" s="145" t="str">
        <f aca="false">IF(ISNUMBER(AD833),U833*AB833,"")</f>
        <v/>
      </c>
      <c r="AH833" s="146" t="n">
        <f aca="false">IF(ISNUMBER(AC833),AC833*U833,U833)</f>
        <v>14.5294597741815</v>
      </c>
      <c r="AI833" s="102"/>
      <c r="AJ833" s="103" t="s">
        <v>678</v>
      </c>
      <c r="AK833" s="102"/>
      <c r="AL833" s="102"/>
      <c r="AM833" s="102"/>
      <c r="AN833" s="147" t="s">
        <v>679</v>
      </c>
    </row>
    <row r="834" customFormat="false" ht="15" hidden="false" customHeight="false" outlineLevel="0" collapsed="false">
      <c r="A834" s="0" t="s">
        <v>652</v>
      </c>
      <c r="B834" s="0" t="s">
        <v>647</v>
      </c>
      <c r="C834" s="90" t="n">
        <v>1</v>
      </c>
      <c r="D834" s="90" t="n">
        <f aca="false">D786+1</f>
        <v>3</v>
      </c>
      <c r="E834" s="90" t="s">
        <v>353</v>
      </c>
      <c r="F834" s="90" t="n">
        <v>2</v>
      </c>
      <c r="G834" s="130" t="s">
        <v>321</v>
      </c>
      <c r="H834" s="130" t="s">
        <v>322</v>
      </c>
      <c r="I834" s="130" t="s">
        <v>322</v>
      </c>
      <c r="J834" s="131" t="n">
        <v>41932</v>
      </c>
      <c r="K834" s="132" t="s">
        <v>751</v>
      </c>
      <c r="L834" s="131" t="n">
        <v>41934</v>
      </c>
      <c r="M834" s="108" t="s">
        <v>752</v>
      </c>
      <c r="N834" s="134" t="n">
        <v>47.5</v>
      </c>
      <c r="O834" s="134" t="n">
        <v>40</v>
      </c>
      <c r="P834" s="135" t="n">
        <v>0.0756666666666667</v>
      </c>
      <c r="Q834" s="152" t="n">
        <v>960.332221410257</v>
      </c>
      <c r="R834" s="152" t="n">
        <v>5935.68859153846</v>
      </c>
      <c r="S834" s="136" t="n">
        <f aca="false">R834-Q834</f>
        <v>4975.35637012821</v>
      </c>
      <c r="T834" s="137" t="n">
        <f aca="false">((S834/1000000)*(0.473-P834))*0.8/(0.08206*296)*1000000/(O834*N834)*12</f>
        <v>0.411219407039211</v>
      </c>
      <c r="U834" s="138" t="n">
        <f aca="false">IF(N834&lt;=48,T834* 48,T834* 72)</f>
        <v>19.7385315378821</v>
      </c>
      <c r="V834" s="139" t="n">
        <v>-25.2559085646925</v>
      </c>
      <c r="W834" s="150" t="n">
        <f aca="false">W786</f>
        <v>-21.1954571106192</v>
      </c>
      <c r="X834" s="141" t="s">
        <v>106</v>
      </c>
      <c r="Y834" s="142" t="n">
        <f aca="false">((V834/1000+1)*0.0112372)/((V834/1000+1)*0.0112372+1)</f>
        <v>0.0108347173727181</v>
      </c>
      <c r="Z834" s="142" t="n">
        <f aca="false">((W834/1000+1)*0.0112372)/((W834/1000+1)*0.0112372+1)</f>
        <v>0.0108793600839932</v>
      </c>
      <c r="AA834" s="142" t="str">
        <f aca="false">IF(ISNUMBER(X834),((X834/1000+1)*0.0112372)/((X834/1000+1)*0.0112372+1),"")</f>
        <v/>
      </c>
      <c r="AB834" s="143" t="str">
        <f aca="false">IF(ISNUMBER(AA834),(Y834-Z834)/(AA834-Z834),"")</f>
        <v/>
      </c>
      <c r="AC834" s="143" t="str">
        <f aca="false">IF(ISNUMBER(AB834),1-AB834,"")</f>
        <v/>
      </c>
      <c r="AD834" s="144" t="str">
        <f aca="false">IF(ISNUMBER(AB834),AB834*T834,"")</f>
        <v/>
      </c>
      <c r="AE834" s="144" t="n">
        <f aca="false">IF(ISNUMBER(AC834),AC834*T834,T834)</f>
        <v>0.411219407039211</v>
      </c>
      <c r="AF834" s="102"/>
      <c r="AG834" s="145" t="str">
        <f aca="false">IF(ISNUMBER(AD834),U834*AB834,"")</f>
        <v/>
      </c>
      <c r="AH834" s="146" t="n">
        <f aca="false">IF(ISNUMBER(AC834),AC834*U834,U834)</f>
        <v>19.7385315378821</v>
      </c>
      <c r="AI834" s="102"/>
      <c r="AJ834" s="103" t="s">
        <v>680</v>
      </c>
      <c r="AK834" s="102"/>
      <c r="AL834" s="102"/>
      <c r="AM834" s="102"/>
      <c r="AN834" s="147" t="s">
        <v>681</v>
      </c>
    </row>
    <row r="835" customFormat="false" ht="15" hidden="false" customHeight="false" outlineLevel="0" collapsed="false">
      <c r="A835" s="0" t="s">
        <v>652</v>
      </c>
      <c r="B835" s="0" t="s">
        <v>647</v>
      </c>
      <c r="C835" s="90" t="n">
        <v>1</v>
      </c>
      <c r="D835" s="90" t="n">
        <f aca="false">D787+1</f>
        <v>3</v>
      </c>
      <c r="E835" s="90" t="s">
        <v>353</v>
      </c>
      <c r="F835" s="90" t="n">
        <v>3</v>
      </c>
      <c r="G835" s="130" t="s">
        <v>321</v>
      </c>
      <c r="H835" s="130" t="s">
        <v>322</v>
      </c>
      <c r="I835" s="130" t="s">
        <v>322</v>
      </c>
      <c r="J835" s="131" t="n">
        <v>41932</v>
      </c>
      <c r="K835" s="132" t="s">
        <v>751</v>
      </c>
      <c r="L835" s="131" t="n">
        <v>41934</v>
      </c>
      <c r="M835" s="108" t="s">
        <v>752</v>
      </c>
      <c r="N835" s="134" t="n">
        <v>47.5</v>
      </c>
      <c r="O835" s="134" t="n">
        <v>40</v>
      </c>
      <c r="P835" s="135" t="n">
        <v>0.0756666666666667</v>
      </c>
      <c r="Q835" s="152" t="n">
        <v>960.332221410257</v>
      </c>
      <c r="R835" s="152" t="n">
        <v>7362.02749153846</v>
      </c>
      <c r="S835" s="136" t="n">
        <f aca="false">R835-Q835</f>
        <v>6401.6952701282</v>
      </c>
      <c r="T835" s="137" t="n">
        <f aca="false">((S835/1000000)*(0.473-P835))*0.8/(0.08206*296)*1000000/(O835*N835)*12</f>
        <v>0.529108095418702</v>
      </c>
      <c r="U835" s="138" t="n">
        <f aca="false">IF(N835&lt;=48,T835* 48,T835* 72)</f>
        <v>25.3971885800977</v>
      </c>
      <c r="V835" s="139" t="n">
        <v>-30.2858786215198</v>
      </c>
      <c r="W835" s="150" t="n">
        <f aca="false">W787</f>
        <v>-21.1954571106192</v>
      </c>
      <c r="X835" s="141" t="s">
        <v>106</v>
      </c>
      <c r="Y835" s="142" t="n">
        <f aca="false">((V835/1000+1)*0.0112372)/((V835/1000+1)*0.0112372+1)</f>
        <v>0.0107794096823332</v>
      </c>
      <c r="Z835" s="142" t="n">
        <f aca="false">((W835/1000+1)*0.0112372)/((W835/1000+1)*0.0112372+1)</f>
        <v>0.0108793600839932</v>
      </c>
      <c r="AA835" s="142" t="str">
        <f aca="false">IF(ISNUMBER(X835),((X835/1000+1)*0.0112372)/((X835/1000+1)*0.0112372+1),"")</f>
        <v/>
      </c>
      <c r="AB835" s="143" t="str">
        <f aca="false">IF(ISNUMBER(AA835),(Y835-Z835)/(AA835-Z835),"")</f>
        <v/>
      </c>
      <c r="AC835" s="143" t="str">
        <f aca="false">IF(ISNUMBER(AB835),1-AB835,"")</f>
        <v/>
      </c>
      <c r="AD835" s="144" t="str">
        <f aca="false">IF(ISNUMBER(AB835),AB835*T835,"")</f>
        <v/>
      </c>
      <c r="AE835" s="144" t="n">
        <f aca="false">IF(ISNUMBER(AC835),AC835*T835,T835)</f>
        <v>0.529108095418702</v>
      </c>
      <c r="AF835" s="102"/>
      <c r="AG835" s="145" t="str">
        <f aca="false">IF(ISNUMBER(AD835),U835*AB835,"")</f>
        <v/>
      </c>
      <c r="AH835" s="146" t="n">
        <f aca="false">IF(ISNUMBER(AC835),AC835*U835,U835)</f>
        <v>25.3971885800977</v>
      </c>
      <c r="AI835" s="102"/>
      <c r="AJ835" s="103" t="s">
        <v>682</v>
      </c>
      <c r="AK835" s="102"/>
      <c r="AL835" s="102"/>
      <c r="AM835" s="102"/>
      <c r="AN835" s="147" t="s">
        <v>683</v>
      </c>
    </row>
    <row r="836" customFormat="false" ht="15" hidden="false" customHeight="false" outlineLevel="0" collapsed="false">
      <c r="A836" s="0" t="s">
        <v>652</v>
      </c>
      <c r="B836" s="0" t="s">
        <v>647</v>
      </c>
      <c r="C836" s="90" t="n">
        <v>1</v>
      </c>
      <c r="D836" s="90" t="n">
        <f aca="false">D788+1</f>
        <v>3</v>
      </c>
      <c r="E836" s="90" t="s">
        <v>353</v>
      </c>
      <c r="F836" s="90" t="n">
        <v>4</v>
      </c>
      <c r="G836" s="130" t="s">
        <v>321</v>
      </c>
      <c r="H836" s="130" t="s">
        <v>322</v>
      </c>
      <c r="I836" s="130" t="s">
        <v>322</v>
      </c>
      <c r="J836" s="131" t="n">
        <v>41932</v>
      </c>
      <c r="K836" s="132" t="s">
        <v>751</v>
      </c>
      <c r="L836" s="131" t="n">
        <v>41934</v>
      </c>
      <c r="M836" s="108" t="s">
        <v>752</v>
      </c>
      <c r="N836" s="134" t="n">
        <v>47.5</v>
      </c>
      <c r="O836" s="134" t="n">
        <v>40</v>
      </c>
      <c r="P836" s="135" t="n">
        <v>0.0756666666666667</v>
      </c>
      <c r="Q836" s="152" t="n">
        <v>960.332221410257</v>
      </c>
      <c r="R836" s="152" t="n">
        <v>7859.99171153846</v>
      </c>
      <c r="S836" s="136" t="n">
        <f aca="false">R836-Q836</f>
        <v>6899.65949012821</v>
      </c>
      <c r="T836" s="137" t="n">
        <f aca="false">((S836/1000000)*(0.473-P836))*0.8/(0.08206*296)*1000000/(O836*N836)*12</f>
        <v>0.570265459040852</v>
      </c>
      <c r="U836" s="138" t="n">
        <f aca="false">IF(N836&lt;=48,T836* 48,T836* 72)</f>
        <v>27.3727420339609</v>
      </c>
      <c r="V836" s="139" t="n">
        <v>-20.6254274391661</v>
      </c>
      <c r="W836" s="150" t="n">
        <f aca="false">W788</f>
        <v>-21.1954571106192</v>
      </c>
      <c r="X836" s="141" t="s">
        <v>106</v>
      </c>
      <c r="Y836" s="142" t="n">
        <f aca="false">((V836/1000+1)*0.0112372)/((V836/1000+1)*0.0112372+1)</f>
        <v>0.0108856269635774</v>
      </c>
      <c r="Z836" s="142" t="n">
        <f aca="false">((W836/1000+1)*0.0112372)/((W836/1000+1)*0.0112372+1)</f>
        <v>0.0108793600839932</v>
      </c>
      <c r="AA836" s="142" t="str">
        <f aca="false">IF(ISNUMBER(X836),((X836/1000+1)*0.0112372)/((X836/1000+1)*0.0112372+1),"")</f>
        <v/>
      </c>
      <c r="AB836" s="143" t="str">
        <f aca="false">IF(ISNUMBER(AA836),(Y836-Z836)/(AA836-Z836),"")</f>
        <v/>
      </c>
      <c r="AC836" s="143" t="str">
        <f aca="false">IF(ISNUMBER(AB836),1-AB836,"")</f>
        <v/>
      </c>
      <c r="AD836" s="144" t="str">
        <f aca="false">IF(ISNUMBER(AB836),AB836*T836,"")</f>
        <v/>
      </c>
      <c r="AE836" s="144" t="n">
        <f aca="false">IF(ISNUMBER(AC836),AC836*T836,T836)</f>
        <v>0.570265459040852</v>
      </c>
      <c r="AF836" s="102"/>
      <c r="AG836" s="145" t="str">
        <f aca="false">IF(ISNUMBER(AD836),U836*AB836,"")</f>
        <v/>
      </c>
      <c r="AH836" s="146" t="n">
        <f aca="false">IF(ISNUMBER(AC836),AC836*U836,U836)</f>
        <v>27.3727420339609</v>
      </c>
      <c r="AI836" s="102"/>
      <c r="AJ836" s="103" t="s">
        <v>684</v>
      </c>
      <c r="AK836" s="102"/>
      <c r="AL836" s="102"/>
      <c r="AM836" s="102"/>
      <c r="AN836" s="147" t="s">
        <v>685</v>
      </c>
    </row>
    <row r="837" customFormat="false" ht="15" hidden="false" customHeight="false" outlineLevel="0" collapsed="false">
      <c r="A837" s="0" t="s">
        <v>652</v>
      </c>
      <c r="B837" s="0" t="s">
        <v>647</v>
      </c>
      <c r="C837" s="90" t="n">
        <v>1</v>
      </c>
      <c r="D837" s="90" t="n">
        <f aca="false">D789+1</f>
        <v>3</v>
      </c>
      <c r="E837" s="90" t="s">
        <v>353</v>
      </c>
      <c r="F837" s="90" t="n">
        <v>1</v>
      </c>
      <c r="G837" s="130" t="s">
        <v>659</v>
      </c>
      <c r="H837" s="130" t="s">
        <v>660</v>
      </c>
      <c r="I837" s="148" t="s">
        <v>335</v>
      </c>
      <c r="J837" s="131" t="n">
        <v>41932</v>
      </c>
      <c r="K837" s="132" t="s">
        <v>751</v>
      </c>
      <c r="L837" s="131" t="n">
        <v>41934</v>
      </c>
      <c r="M837" s="108" t="s">
        <v>752</v>
      </c>
      <c r="N837" s="134" t="n">
        <v>47.5</v>
      </c>
      <c r="O837" s="134" t="n">
        <v>40</v>
      </c>
      <c r="P837" s="135" t="n">
        <v>0.0756666666666667</v>
      </c>
      <c r="Q837" s="152" t="n">
        <v>960.332221410257</v>
      </c>
      <c r="R837" s="152" t="n">
        <v>38539.3634392308</v>
      </c>
      <c r="S837" s="136" t="n">
        <f aca="false">R837-Q837</f>
        <v>37579.0312178205</v>
      </c>
      <c r="T837" s="137" t="n">
        <f aca="false">((S837/1000000)*(0.473-P837))*0.8/(0.08206*296)*1000000/(O837*N837)*12</f>
        <v>3.10595378198044</v>
      </c>
      <c r="U837" s="138" t="n">
        <f aca="false">IF(N837&lt;=48,T837* 48,T837* 72)</f>
        <v>149.085781535061</v>
      </c>
      <c r="V837" s="139" t="n">
        <v>1091.20505524207</v>
      </c>
      <c r="W837" s="150" t="n">
        <f aca="false">W789</f>
        <v>-21.1954571106192</v>
      </c>
      <c r="X837" s="141" t="n">
        <v>1356.9</v>
      </c>
      <c r="Y837" s="142" t="n">
        <f aca="false">((V837/1000+1)*0.0112372)/((V837/1000+1)*0.0112372+1)</f>
        <v>0.0229597515983311</v>
      </c>
      <c r="Z837" s="142" t="n">
        <f aca="false">((W837/1000+1)*0.0112372)/((W837/1000+1)*0.0112372+1)</f>
        <v>0.0108793600839932</v>
      </c>
      <c r="AA837" s="142" t="n">
        <f aca="false">IF(ISNUMBER(X837),((X837/1000+1)*0.0112372)/((X837/1000+1)*0.0112372+1),"")</f>
        <v>0.0258016023592409</v>
      </c>
      <c r="AB837" s="143" t="n">
        <f aca="false">IF(ISNUMBER(AA837),(Y837-Y833)/(AA837-Y833),"")</f>
        <v>0.810339963426512</v>
      </c>
      <c r="AC837" s="143" t="n">
        <f aca="false">IF(ISNUMBER(AB837),1-AB837,"")</f>
        <v>0.189660036573488</v>
      </c>
      <c r="AD837" s="144" t="n">
        <f aca="false">IF(ISNUMBER(AB837),AB837*T837,"")</f>
        <v>2.51687847409446</v>
      </c>
      <c r="AE837" s="144" t="n">
        <f aca="false">IF(ISNUMBER(AC837),AC837*T837,T837)</f>
        <v>0.589075307885973</v>
      </c>
      <c r="AF837" s="149" t="n">
        <f aca="false">IF(ISNUMBER(AD837),AE837-AE833,"")</f>
        <v>0.286378229257192</v>
      </c>
      <c r="AG837" s="145" t="n">
        <f aca="false">IF(ISNUMBER(AD837),U837*AB837,"")</f>
        <v>120.810166756534</v>
      </c>
      <c r="AH837" s="146" t="n">
        <f aca="false">IF(ISNUMBER(AC837),AC837*U837,U837)</f>
        <v>28.2756147785267</v>
      </c>
      <c r="AI837" s="145" t="n">
        <f aca="false">AH837-AH833</f>
        <v>13.7461550043452</v>
      </c>
      <c r="AJ837" s="103" t="s">
        <v>686</v>
      </c>
      <c r="AK837" s="102"/>
      <c r="AL837" s="102"/>
      <c r="AM837" s="102"/>
      <c r="AN837" s="147" t="s">
        <v>687</v>
      </c>
    </row>
    <row r="838" customFormat="false" ht="15" hidden="false" customHeight="false" outlineLevel="0" collapsed="false">
      <c r="A838" s="0" t="s">
        <v>652</v>
      </c>
      <c r="B838" s="0" t="s">
        <v>647</v>
      </c>
      <c r="C838" s="90" t="n">
        <v>1</v>
      </c>
      <c r="D838" s="90" t="n">
        <f aca="false">D790+1</f>
        <v>3</v>
      </c>
      <c r="E838" s="90" t="s">
        <v>353</v>
      </c>
      <c r="F838" s="90" t="n">
        <v>2</v>
      </c>
      <c r="G838" s="130" t="s">
        <v>659</v>
      </c>
      <c r="H838" s="130" t="s">
        <v>660</v>
      </c>
      <c r="I838" s="148" t="s">
        <v>335</v>
      </c>
      <c r="J838" s="131" t="n">
        <v>41932</v>
      </c>
      <c r="K838" s="132" t="s">
        <v>751</v>
      </c>
      <c r="L838" s="131" t="n">
        <v>41934</v>
      </c>
      <c r="M838" s="108" t="s">
        <v>752</v>
      </c>
      <c r="N838" s="134" t="n">
        <v>47.5</v>
      </c>
      <c r="O838" s="134" t="n">
        <v>40</v>
      </c>
      <c r="P838" s="135" t="n">
        <v>0.0756666666666667</v>
      </c>
      <c r="Q838" s="152" t="n">
        <v>960.332221410257</v>
      </c>
      <c r="R838" s="152" t="n">
        <v>43303.0658392308</v>
      </c>
      <c r="S838" s="136" t="n">
        <f aca="false">R838-Q838</f>
        <v>42342.7336178205</v>
      </c>
      <c r="T838" s="137" t="n">
        <f aca="false">((S838/1000000)*(0.473-P838))*0.8/(0.08206*296)*1000000/(O838*N838)*12</f>
        <v>3.49967972450801</v>
      </c>
      <c r="U838" s="138" t="n">
        <f aca="false">IF(N838&lt;=48,T838* 48,T838* 72)</f>
        <v>167.984626776384</v>
      </c>
      <c r="V838" s="139" t="n">
        <v>973.736300390592</v>
      </c>
      <c r="W838" s="150" t="n">
        <f aca="false">W790</f>
        <v>-21.1954571106192</v>
      </c>
      <c r="X838" s="141" t="n">
        <v>1356.9</v>
      </c>
      <c r="Y838" s="142" t="n">
        <f aca="false">((V838/1000+1)*0.0112372)/((V838/1000+1)*0.0112372+1)</f>
        <v>0.0216980232483195</v>
      </c>
      <c r="Z838" s="142" t="n">
        <f aca="false">((W838/1000+1)*0.0112372)/((W838/1000+1)*0.0112372+1)</f>
        <v>0.0108793600839932</v>
      </c>
      <c r="AA838" s="142" t="n">
        <f aca="false">IF(ISNUMBER(X838),((X838/1000+1)*0.0112372)/((X838/1000+1)*0.0112372+1),"")</f>
        <v>0.0258016023592409</v>
      </c>
      <c r="AB838" s="143" t="n">
        <f aca="false">IF(ISNUMBER(AA838),(Y838-Y834)/(AA838-Y834),"")</f>
        <v>0.725822767087702</v>
      </c>
      <c r="AC838" s="143" t="n">
        <f aca="false">IF(ISNUMBER(AB838),1-AB838,"")</f>
        <v>0.274177232912298</v>
      </c>
      <c r="AD838" s="144" t="n">
        <f aca="false">IF(ISNUMBER(AB838),AB838*T838,"")</f>
        <v>2.54014722156313</v>
      </c>
      <c r="AE838" s="144" t="n">
        <f aca="false">IF(ISNUMBER(AC838),AC838*T838,T838)</f>
        <v>0.959532502944878</v>
      </c>
      <c r="AF838" s="149" t="n">
        <f aca="false">IF(ISNUMBER(AD838),AE838-AE834,"")</f>
        <v>0.548313095905667</v>
      </c>
      <c r="AG838" s="145" t="n">
        <f aca="false">IF(ISNUMBER(AD838),U838*AB838,"")</f>
        <v>121.92706663503</v>
      </c>
      <c r="AH838" s="146" t="n">
        <f aca="false">IF(ISNUMBER(AC838),AC838*U838,U838)</f>
        <v>46.0575601413541</v>
      </c>
      <c r="AI838" s="145" t="n">
        <f aca="false">AH838-AH834</f>
        <v>26.319028603472</v>
      </c>
      <c r="AJ838" s="103" t="s">
        <v>688</v>
      </c>
      <c r="AK838" s="102"/>
      <c r="AL838" s="102"/>
      <c r="AM838" s="102"/>
      <c r="AN838" s="147" t="s">
        <v>689</v>
      </c>
    </row>
    <row r="839" customFormat="false" ht="15" hidden="false" customHeight="false" outlineLevel="0" collapsed="false">
      <c r="A839" s="0" t="s">
        <v>652</v>
      </c>
      <c r="B839" s="0" t="s">
        <v>647</v>
      </c>
      <c r="C839" s="90" t="n">
        <v>1</v>
      </c>
      <c r="D839" s="90" t="n">
        <f aca="false">D791+1</f>
        <v>3</v>
      </c>
      <c r="E839" s="90" t="s">
        <v>353</v>
      </c>
      <c r="F839" s="90" t="n">
        <v>3</v>
      </c>
      <c r="G839" s="130" t="s">
        <v>659</v>
      </c>
      <c r="H839" s="130" t="s">
        <v>660</v>
      </c>
      <c r="I839" s="148" t="s">
        <v>335</v>
      </c>
      <c r="J839" s="131" t="n">
        <v>41932</v>
      </c>
      <c r="K839" s="132" t="s">
        <v>751</v>
      </c>
      <c r="L839" s="131" t="n">
        <v>41934</v>
      </c>
      <c r="M839" s="108" t="s">
        <v>752</v>
      </c>
      <c r="N839" s="134" t="n">
        <v>47.5</v>
      </c>
      <c r="O839" s="134" t="n">
        <v>40</v>
      </c>
      <c r="P839" s="135" t="n">
        <v>0.0756666666666667</v>
      </c>
      <c r="Q839" s="152" t="n">
        <v>960.332221410257</v>
      </c>
      <c r="R839" s="152" t="n">
        <v>23248.8176392308</v>
      </c>
      <c r="S839" s="136" t="n">
        <f aca="false">R839-Q839</f>
        <v>22288.4854178205</v>
      </c>
      <c r="T839" s="137" t="n">
        <f aca="false">((S839/1000000)*(0.473-P839))*0.8/(0.08206*296)*1000000/(O839*N839)*12</f>
        <v>1.84217110805313</v>
      </c>
      <c r="U839" s="138" t="n">
        <f aca="false">IF(N839&lt;=48,T839* 48,T839* 72)</f>
        <v>88.4242131865501</v>
      </c>
      <c r="V839" s="139" t="n">
        <v>1084.27215451802</v>
      </c>
      <c r="W839" s="150" t="n">
        <f aca="false">W791</f>
        <v>-21.1954571106192</v>
      </c>
      <c r="X839" s="141" t="n">
        <v>1356.9</v>
      </c>
      <c r="Y839" s="142" t="n">
        <f aca="false">((V839/1000+1)*0.0112372)/((V839/1000+1)*0.0112372+1)</f>
        <v>0.0228853758994568</v>
      </c>
      <c r="Z839" s="142" t="n">
        <f aca="false">((W839/1000+1)*0.0112372)/((W839/1000+1)*0.0112372+1)</f>
        <v>0.0108793600839932</v>
      </c>
      <c r="AA839" s="142" t="n">
        <f aca="false">IF(ISNUMBER(X839),((X839/1000+1)*0.0112372)/((X839/1000+1)*0.0112372+1),"")</f>
        <v>0.0258016023592409</v>
      </c>
      <c r="AB839" s="143" t="n">
        <f aca="false">IF(ISNUMBER(AA839),(Y839-Y835)/(AA839-Y835),"")</f>
        <v>0.805872117173215</v>
      </c>
      <c r="AC839" s="143" t="n">
        <f aca="false">IF(ISNUMBER(AB839),1-AB839,"")</f>
        <v>0.194127882826786</v>
      </c>
      <c r="AD839" s="144" t="n">
        <f aca="false">IF(ISNUMBER(AB839),AB839*T839,"")</f>
        <v>1.4845543310421</v>
      </c>
      <c r="AE839" s="144" t="n">
        <f aca="false">IF(ISNUMBER(AC839),AC839*T839,T839)</f>
        <v>0.357616777011027</v>
      </c>
      <c r="AF839" s="149" t="n">
        <f aca="false">IF(ISNUMBER(AD839),AE839-AE835,"")</f>
        <v>-0.171491318407675</v>
      </c>
      <c r="AG839" s="145" t="n">
        <f aca="false">IF(ISNUMBER(AD839),U839*AB839,"")</f>
        <v>71.2586078900208</v>
      </c>
      <c r="AH839" s="146" t="n">
        <f aca="false">IF(ISNUMBER(AC839),AC839*U839,U839)</f>
        <v>17.1656052965293</v>
      </c>
      <c r="AI839" s="145" t="n">
        <f aca="false">AH839-AH835</f>
        <v>-8.23158328356842</v>
      </c>
      <c r="AJ839" s="103" t="s">
        <v>690</v>
      </c>
      <c r="AK839" s="102"/>
      <c r="AL839" s="102"/>
      <c r="AM839" s="102"/>
      <c r="AN839" s="147" t="s">
        <v>691</v>
      </c>
    </row>
    <row r="840" customFormat="false" ht="15" hidden="false" customHeight="false" outlineLevel="0" collapsed="false">
      <c r="A840" s="0" t="s">
        <v>652</v>
      </c>
      <c r="B840" s="0" t="s">
        <v>647</v>
      </c>
      <c r="C840" s="90" t="n">
        <v>1</v>
      </c>
      <c r="D840" s="90" t="n">
        <f aca="false">D792+1</f>
        <v>3</v>
      </c>
      <c r="E840" s="90" t="s">
        <v>353</v>
      </c>
      <c r="F840" s="90" t="n">
        <v>4</v>
      </c>
      <c r="G840" s="130" t="s">
        <v>659</v>
      </c>
      <c r="H840" s="130" t="s">
        <v>660</v>
      </c>
      <c r="I840" s="148" t="s">
        <v>335</v>
      </c>
      <c r="J840" s="131" t="n">
        <v>41932</v>
      </c>
      <c r="K840" s="132" t="s">
        <v>751</v>
      </c>
      <c r="L840" s="131" t="n">
        <v>41934</v>
      </c>
      <c r="M840" s="108" t="s">
        <v>752</v>
      </c>
      <c r="N840" s="134" t="n">
        <v>47.5</v>
      </c>
      <c r="O840" s="134" t="n">
        <v>40</v>
      </c>
      <c r="P840" s="135" t="n">
        <v>0.0756666666666667</v>
      </c>
      <c r="Q840" s="152" t="n">
        <v>960.332221410257</v>
      </c>
      <c r="R840" s="152" t="n">
        <v>21893.5838392308</v>
      </c>
      <c r="S840" s="136" t="n">
        <f aca="false">R840-Q840</f>
        <v>20933.2516178205</v>
      </c>
      <c r="T840" s="137" t="n">
        <f aca="false">((S840/1000000)*(0.473-P840))*0.8/(0.08206*296)*1000000/(O840*N840)*12</f>
        <v>1.73015934483924</v>
      </c>
      <c r="U840" s="138" t="n">
        <f aca="false">IF(N840&lt;=48,T840* 48,T840* 72)</f>
        <v>83.0476485522836</v>
      </c>
      <c r="V840" s="139" t="n">
        <v>1055.38174716821</v>
      </c>
      <c r="W840" s="150" t="n">
        <f aca="false">W792</f>
        <v>-21.1954571106192</v>
      </c>
      <c r="X840" s="141" t="n">
        <v>1356.9</v>
      </c>
      <c r="Y840" s="142" t="n">
        <f aca="false">((V840/1000+1)*0.0112372)/((V840/1000+1)*0.0112372+1)</f>
        <v>0.0225753195780767</v>
      </c>
      <c r="Z840" s="142" t="n">
        <f aca="false">((W840/1000+1)*0.0112372)/((W840/1000+1)*0.0112372+1)</f>
        <v>0.0108793600839932</v>
      </c>
      <c r="AA840" s="142" t="n">
        <f aca="false">IF(ISNUMBER(X840),((X840/1000+1)*0.0112372)/((X840/1000+1)*0.0112372+1),"")</f>
        <v>0.0258016023592409</v>
      </c>
      <c r="AB840" s="143" t="n">
        <f aca="false">IF(ISNUMBER(AA840),(Y840-Y836)/(AA840-Y836),"")</f>
        <v>0.78370286249586</v>
      </c>
      <c r="AC840" s="143" t="n">
        <f aca="false">IF(ISNUMBER(AB840),1-AB840,"")</f>
        <v>0.21629713750414</v>
      </c>
      <c r="AD840" s="144" t="n">
        <f aca="false">IF(ISNUMBER(AB840),AB840*T840,"")</f>
        <v>1.35593083112447</v>
      </c>
      <c r="AE840" s="144" t="n">
        <f aca="false">IF(ISNUMBER(AC840),AC840*T840,T840)</f>
        <v>0.374228513714766</v>
      </c>
      <c r="AF840" s="149" t="n">
        <f aca="false">IF(ISNUMBER(AD840),AE840-AE836,"")</f>
        <v>-0.196036945326085</v>
      </c>
      <c r="AG840" s="145" t="n">
        <f aca="false">IF(ISNUMBER(AD840),U840*AB840,"")</f>
        <v>65.0846798939748</v>
      </c>
      <c r="AH840" s="146" t="n">
        <f aca="false">IF(ISNUMBER(AC840),AC840*U840,U840)</f>
        <v>17.9629686583088</v>
      </c>
      <c r="AI840" s="145" t="n">
        <f aca="false">AH840-AH836</f>
        <v>-9.4097733756521</v>
      </c>
      <c r="AJ840" s="103" t="s">
        <v>692</v>
      </c>
      <c r="AK840" s="102"/>
      <c r="AL840" s="102"/>
      <c r="AM840" s="102"/>
      <c r="AN840" s="147" t="s">
        <v>693</v>
      </c>
    </row>
    <row r="841" customFormat="false" ht="15" hidden="false" customHeight="false" outlineLevel="0" collapsed="false">
      <c r="A841" s="0" t="s">
        <v>652</v>
      </c>
      <c r="B841" s="0" t="s">
        <v>647</v>
      </c>
      <c r="C841" s="90" t="n">
        <v>1</v>
      </c>
      <c r="D841" s="90" t="n">
        <f aca="false">D793+1</f>
        <v>3</v>
      </c>
      <c r="E841" s="90" t="s">
        <v>353</v>
      </c>
      <c r="F841" s="90" t="n">
        <v>1</v>
      </c>
      <c r="G841" s="130" t="s">
        <v>669</v>
      </c>
      <c r="H841" s="130" t="s">
        <v>660</v>
      </c>
      <c r="I841" s="130" t="n">
        <v>10</v>
      </c>
      <c r="J841" s="131" t="n">
        <v>41932</v>
      </c>
      <c r="K841" s="132" t="s">
        <v>751</v>
      </c>
      <c r="L841" s="131" t="n">
        <v>41934</v>
      </c>
      <c r="M841" s="108" t="s">
        <v>752</v>
      </c>
      <c r="N841" s="134" t="n">
        <v>47.5</v>
      </c>
      <c r="O841" s="134" t="n">
        <v>40</v>
      </c>
      <c r="P841" s="135" t="n">
        <v>0.0756666666666667</v>
      </c>
      <c r="Q841" s="152" t="n">
        <v>960.332221410257</v>
      </c>
      <c r="R841" s="152" t="n">
        <v>22101.1310392308</v>
      </c>
      <c r="S841" s="136" t="n">
        <f aca="false">R841-Q841</f>
        <v>21140.7988178205</v>
      </c>
      <c r="T841" s="137" t="n">
        <f aca="false">((S841/1000000)*(0.473-P841))*0.8/(0.08206*296)*1000000/(O841*N841)*12</f>
        <v>1.74731337967965</v>
      </c>
      <c r="U841" s="138" t="n">
        <f aca="false">IF(N841&lt;=48,T841* 48,T841* 72)</f>
        <v>83.8710422246234</v>
      </c>
      <c r="V841" s="139" t="n">
        <v>1152.46450384419</v>
      </c>
      <c r="W841" s="150" t="n">
        <f aca="false">W793</f>
        <v>-21.1954571106192</v>
      </c>
      <c r="X841" s="141" t="n">
        <v>1356.9</v>
      </c>
      <c r="Y841" s="142" t="n">
        <f aca="false">((V841/1000+1)*0.0112372)/((V841/1000+1)*0.0112372+1)</f>
        <v>0.0236164471939374</v>
      </c>
      <c r="Z841" s="142" t="n">
        <f aca="false">((W841/1000+1)*0.0112372)/((W841/1000+1)*0.0112372+1)</f>
        <v>0.0108793600839932</v>
      </c>
      <c r="AA841" s="142" t="n">
        <f aca="false">IF(ISNUMBER(X841),((X841/1000+1)*0.0112372)/((X841/1000+1)*0.0112372+1),"")</f>
        <v>0.0258016023592409</v>
      </c>
      <c r="AB841" s="143" t="n">
        <f aca="false">IF(ISNUMBER(AA841),(Y841-Y833)/(AA841-Y833),"")</f>
        <v>0.854166652847901</v>
      </c>
      <c r="AC841" s="143" t="n">
        <f aca="false">IF(ISNUMBER(AB841),1-AB841,"")</f>
        <v>0.145833347152099</v>
      </c>
      <c r="AD841" s="144" t="n">
        <f aca="false">IF(ISNUMBER(AB841),AB841*T841,"")</f>
        <v>1.49249682099732</v>
      </c>
      <c r="AE841" s="144" t="n">
        <f aca="false">IF(ISNUMBER(AC841),AC841*T841,T841)</f>
        <v>0.25481655868233</v>
      </c>
      <c r="AF841" s="149" t="n">
        <f aca="false">IF(ISNUMBER(AD841),AE841-AE833,"")</f>
        <v>-0.0478805199464507</v>
      </c>
      <c r="AG841" s="145" t="n">
        <f aca="false">IF(ISNUMBER(AD841),U841*AB841,"")</f>
        <v>71.6398474078715</v>
      </c>
      <c r="AH841" s="146" t="n">
        <f aca="false">IF(ISNUMBER(AC841),AC841*U841,U841)</f>
        <v>12.2311948167519</v>
      </c>
      <c r="AI841" s="145" t="n">
        <f aca="false">AH841-AH833</f>
        <v>-2.29826495742963</v>
      </c>
      <c r="AJ841" s="103" t="s">
        <v>694</v>
      </c>
      <c r="AK841" s="102"/>
      <c r="AL841" s="102"/>
      <c r="AM841" s="102"/>
      <c r="AN841" s="147" t="s">
        <v>695</v>
      </c>
    </row>
    <row r="842" customFormat="false" ht="15" hidden="false" customHeight="false" outlineLevel="0" collapsed="false">
      <c r="A842" s="0" t="s">
        <v>652</v>
      </c>
      <c r="B842" s="0" t="s">
        <v>647</v>
      </c>
      <c r="C842" s="90" t="n">
        <v>1</v>
      </c>
      <c r="D842" s="90" t="n">
        <f aca="false">D794+1</f>
        <v>3</v>
      </c>
      <c r="E842" s="90" t="s">
        <v>353</v>
      </c>
      <c r="F842" s="90" t="n">
        <v>2</v>
      </c>
      <c r="G842" s="130" t="s">
        <v>669</v>
      </c>
      <c r="H842" s="130" t="s">
        <v>660</v>
      </c>
      <c r="I842" s="130" t="n">
        <v>10</v>
      </c>
      <c r="J842" s="131" t="n">
        <v>41932</v>
      </c>
      <c r="K842" s="132" t="s">
        <v>751</v>
      </c>
      <c r="L842" s="131" t="n">
        <v>41934</v>
      </c>
      <c r="M842" s="108" t="s">
        <v>752</v>
      </c>
      <c r="N842" s="134" t="n">
        <v>47.5</v>
      </c>
      <c r="O842" s="134" t="n">
        <v>40</v>
      </c>
      <c r="P842" s="135" t="n">
        <v>0.0756666666666667</v>
      </c>
      <c r="Q842" s="152" t="n">
        <v>960.332221410257</v>
      </c>
      <c r="R842" s="152" t="n">
        <v>37893.2492392308</v>
      </c>
      <c r="S842" s="136" t="n">
        <f aca="false">R842-Q842</f>
        <v>36932.9170178205</v>
      </c>
      <c r="T842" s="137" t="n">
        <f aca="false">((S842/1000000)*(0.473-P842))*0.8/(0.08206*296)*1000000/(O842*N842)*12</f>
        <v>3.05255163780463</v>
      </c>
      <c r="U842" s="138" t="n">
        <f aca="false">IF(N842&lt;=48,T842* 48,T842* 72)</f>
        <v>146.522478614622</v>
      </c>
      <c r="V842" s="139" t="n">
        <v>987.46582156477</v>
      </c>
      <c r="W842" s="150" t="n">
        <f aca="false">W794</f>
        <v>-21.1954571106192</v>
      </c>
      <c r="X842" s="141" t="n">
        <v>1356.9</v>
      </c>
      <c r="Y842" s="142" t="n">
        <f aca="false">((V842/1000+1)*0.0112372)/((V842/1000+1)*0.0112372+1)</f>
        <v>0.0218456597749035</v>
      </c>
      <c r="Z842" s="142" t="n">
        <f aca="false">((W842/1000+1)*0.0112372)/((W842/1000+1)*0.0112372+1)</f>
        <v>0.0108793600839932</v>
      </c>
      <c r="AA842" s="142" t="n">
        <f aca="false">IF(ISNUMBER(X842),((X842/1000+1)*0.0112372)/((X842/1000+1)*0.0112372+1),"")</f>
        <v>0.0258016023592409</v>
      </c>
      <c r="AB842" s="143" t="n">
        <f aca="false">IF(ISNUMBER(AA842),(Y842-Y834)/(AA842-Y834),"")</f>
        <v>0.735686979094204</v>
      </c>
      <c r="AC842" s="143" t="n">
        <f aca="false">IF(ISNUMBER(AB842),1-AB842,"")</f>
        <v>0.264313020905796</v>
      </c>
      <c r="AD842" s="144" t="n">
        <f aca="false">IF(ISNUMBER(AB842),AB842*T842,"")</f>
        <v>2.24572249294555</v>
      </c>
      <c r="AE842" s="144" t="n">
        <f aca="false">IF(ISNUMBER(AC842),AC842*T842,T842)</f>
        <v>0.806829144859076</v>
      </c>
      <c r="AF842" s="149" t="n">
        <f aca="false">IF(ISNUMBER(AD842),AE842-AE834,"")</f>
        <v>0.395609737819865</v>
      </c>
      <c r="AG842" s="145" t="n">
        <f aca="false">IF(ISNUMBER(AD842),U842*AB842,"")</f>
        <v>107.794679661387</v>
      </c>
      <c r="AH842" s="146" t="n">
        <f aca="false">IF(ISNUMBER(AC842),AC842*U842,U842)</f>
        <v>38.7277989532357</v>
      </c>
      <c r="AI842" s="145" t="n">
        <f aca="false">AH842-AH834</f>
        <v>18.9892674153535</v>
      </c>
      <c r="AJ842" s="103" t="s">
        <v>696</v>
      </c>
      <c r="AK842" s="102"/>
      <c r="AL842" s="102"/>
      <c r="AM842" s="102"/>
      <c r="AN842" s="147" t="s">
        <v>697</v>
      </c>
    </row>
    <row r="843" customFormat="false" ht="15" hidden="false" customHeight="false" outlineLevel="0" collapsed="false">
      <c r="A843" s="0" t="s">
        <v>652</v>
      </c>
      <c r="B843" s="0" t="s">
        <v>647</v>
      </c>
      <c r="C843" s="90" t="n">
        <v>1</v>
      </c>
      <c r="D843" s="90" t="n">
        <f aca="false">D795+1</f>
        <v>3</v>
      </c>
      <c r="E843" s="90" t="s">
        <v>353</v>
      </c>
      <c r="F843" s="90" t="n">
        <v>3</v>
      </c>
      <c r="G843" s="130" t="s">
        <v>669</v>
      </c>
      <c r="H843" s="130" t="s">
        <v>660</v>
      </c>
      <c r="I843" s="130" t="n">
        <v>10</v>
      </c>
      <c r="J843" s="131" t="n">
        <v>41932</v>
      </c>
      <c r="K843" s="132" t="s">
        <v>751</v>
      </c>
      <c r="L843" s="131" t="n">
        <v>41934</v>
      </c>
      <c r="M843" s="108" t="s">
        <v>752</v>
      </c>
      <c r="N843" s="134" t="n">
        <v>47.5</v>
      </c>
      <c r="O843" s="134" t="n">
        <v>40</v>
      </c>
      <c r="P843" s="135" t="n">
        <v>0.0756666666666667</v>
      </c>
      <c r="Q843" s="152" t="n">
        <v>960.332221410257</v>
      </c>
      <c r="R843" s="152" t="n">
        <v>29997.1901392308</v>
      </c>
      <c r="S843" s="136" t="n">
        <f aca="false">R843-Q843</f>
        <v>29036.8579178205</v>
      </c>
      <c r="T843" s="137" t="n">
        <f aca="false">((S843/1000000)*(0.473-P843))*0.8/(0.08206*296)*1000000/(O843*N843)*12</f>
        <v>2.39993250874214</v>
      </c>
      <c r="U843" s="138" t="n">
        <f aca="false">IF(N843&lt;=48,T843* 48,T843* 72)</f>
        <v>115.196760419623</v>
      </c>
      <c r="V843" s="139" t="n">
        <v>976.748696700398</v>
      </c>
      <c r="W843" s="150" t="n">
        <f aca="false">W795</f>
        <v>-21.1954571106192</v>
      </c>
      <c r="X843" s="141" t="n">
        <v>1356.9</v>
      </c>
      <c r="Y843" s="142" t="n">
        <f aca="false">((V843/1000+1)*0.0112372)/((V843/1000+1)*0.0112372+1)</f>
        <v>0.0217304200171916</v>
      </c>
      <c r="Z843" s="142" t="n">
        <f aca="false">((W843/1000+1)*0.0112372)/((W843/1000+1)*0.0112372+1)</f>
        <v>0.0108793600839932</v>
      </c>
      <c r="AA843" s="142" t="n">
        <f aca="false">IF(ISNUMBER(X843),((X843/1000+1)*0.0112372)/((X843/1000+1)*0.0112372+1),"")</f>
        <v>0.0258016023592409</v>
      </c>
      <c r="AB843" s="143" t="n">
        <f aca="false">IF(ISNUMBER(AA843),(Y843-Y835)/(AA843-Y835),"")</f>
        <v>0.728988808118034</v>
      </c>
      <c r="AC843" s="143" t="n">
        <f aca="false">IF(ISNUMBER(AB843),1-AB843,"")</f>
        <v>0.271011191881966</v>
      </c>
      <c r="AD843" s="144" t="n">
        <f aca="false">IF(ISNUMBER(AB843),AB843*T843,"")</f>
        <v>1.74952393911166</v>
      </c>
      <c r="AE843" s="144" t="n">
        <f aca="false">IF(ISNUMBER(AC843),AC843*T843,T843)</f>
        <v>0.650408569630484</v>
      </c>
      <c r="AF843" s="149" t="n">
        <f aca="false">IF(ISNUMBER(AD843),AE843-AE835,"")</f>
        <v>0.121300474211782</v>
      </c>
      <c r="AG843" s="145" t="n">
        <f aca="false">IF(ISNUMBER(AD843),U843*AB843,"")</f>
        <v>83.9771490773595</v>
      </c>
      <c r="AH843" s="146" t="n">
        <f aca="false">IF(ISNUMBER(AC843),AC843*U843,U843)</f>
        <v>31.2196113422632</v>
      </c>
      <c r="AI843" s="145" t="n">
        <f aca="false">AH843-AH835</f>
        <v>5.82242276216552</v>
      </c>
      <c r="AJ843" s="103" t="s">
        <v>698</v>
      </c>
      <c r="AK843" s="102"/>
      <c r="AL843" s="102"/>
      <c r="AM843" s="102"/>
      <c r="AN843" s="147" t="s">
        <v>699</v>
      </c>
    </row>
    <row r="844" customFormat="false" ht="15" hidden="false" customHeight="false" outlineLevel="0" collapsed="false">
      <c r="A844" s="0" t="s">
        <v>652</v>
      </c>
      <c r="B844" s="0" t="s">
        <v>647</v>
      </c>
      <c r="C844" s="90" t="n">
        <v>1</v>
      </c>
      <c r="D844" s="90" t="n">
        <f aca="false">D796+1</f>
        <v>3</v>
      </c>
      <c r="E844" s="90" t="s">
        <v>353</v>
      </c>
      <c r="F844" s="90" t="n">
        <v>4</v>
      </c>
      <c r="G844" s="130" t="s">
        <v>669</v>
      </c>
      <c r="H844" s="130" t="s">
        <v>660</v>
      </c>
      <c r="I844" s="130" t="n">
        <v>10</v>
      </c>
      <c r="J844" s="131" t="n">
        <v>41932</v>
      </c>
      <c r="K844" s="132" t="s">
        <v>751</v>
      </c>
      <c r="L844" s="131" t="n">
        <v>41934</v>
      </c>
      <c r="M844" s="108" t="s">
        <v>752</v>
      </c>
      <c r="N844" s="134" t="n">
        <v>47.5</v>
      </c>
      <c r="O844" s="134" t="n">
        <v>40</v>
      </c>
      <c r="P844" s="135" t="n">
        <v>0.0756666666666667</v>
      </c>
      <c r="Q844" s="152" t="n">
        <v>960.332221410257</v>
      </c>
      <c r="R844" s="152" t="n">
        <v>29997.1901392308</v>
      </c>
      <c r="S844" s="136" t="n">
        <f aca="false">R844-Q844</f>
        <v>29036.8579178205</v>
      </c>
      <c r="T844" s="137" t="n">
        <f aca="false">((S844/1000000)*(0.473-P844))*0.8/(0.08206*296)*1000000/(O844*N844)*12</f>
        <v>2.39993250874214</v>
      </c>
      <c r="U844" s="138" t="n">
        <f aca="false">IF(N844&lt;=48,T844* 48,T844* 72)</f>
        <v>115.196760419623</v>
      </c>
      <c r="V844" s="139" t="n">
        <v>1183.84881490985</v>
      </c>
      <c r="W844" s="150" t="n">
        <f aca="false">W796</f>
        <v>-21.1954571106192</v>
      </c>
      <c r="X844" s="141" t="n">
        <v>1356.9</v>
      </c>
      <c r="Y844" s="142" t="n">
        <f aca="false">((V844/1000+1)*0.0112372)/((V844/1000+1)*0.0112372+1)</f>
        <v>0.023952542231295</v>
      </c>
      <c r="Z844" s="142" t="n">
        <f aca="false">((W844/1000+1)*0.0112372)/((W844/1000+1)*0.0112372+1)</f>
        <v>0.0108793600839932</v>
      </c>
      <c r="AA844" s="142" t="n">
        <f aca="false">IF(ISNUMBER(X844),((X844/1000+1)*0.0112372)/((X844/1000+1)*0.0112372+1),"")</f>
        <v>0.0258016023592409</v>
      </c>
      <c r="AB844" s="143" t="n">
        <f aca="false">IF(ISNUMBER(AA844),(Y844-Y836)/(AA844-Y836),"")</f>
        <v>0.876034917000233</v>
      </c>
      <c r="AC844" s="143" t="n">
        <f aca="false">IF(ISNUMBER(AB844),1-AB844,"")</f>
        <v>0.123965082999767</v>
      </c>
      <c r="AD844" s="144" t="n">
        <f aca="false">IF(ISNUMBER(AB844),AB844*T844,"")</f>
        <v>2.10242467610208</v>
      </c>
      <c r="AE844" s="144" t="n">
        <f aca="false">IF(ISNUMBER(AC844),AC844*T844,T844)</f>
        <v>0.297507832640058</v>
      </c>
      <c r="AF844" s="149" t="n">
        <f aca="false">IF(ISNUMBER(AD844),AE844-AE836,"")</f>
        <v>-0.272757626400794</v>
      </c>
      <c r="AG844" s="145" t="n">
        <f aca="false">IF(ISNUMBER(AD844),U844*AB844,"")</f>
        <v>100.9163844529</v>
      </c>
      <c r="AH844" s="146" t="n">
        <f aca="false">IF(ISNUMBER(AC844),AC844*U844,U844)</f>
        <v>14.2803759667228</v>
      </c>
      <c r="AI844" s="145" t="n">
        <f aca="false">AH844-AH836</f>
        <v>-13.0923660672381</v>
      </c>
      <c r="AJ844" s="103" t="s">
        <v>700</v>
      </c>
      <c r="AK844" s="102"/>
      <c r="AL844" s="102"/>
      <c r="AM844" s="102"/>
      <c r="AN844" s="147" t="s">
        <v>701</v>
      </c>
    </row>
    <row r="845" customFormat="false" ht="15" hidden="false" customHeight="false" outlineLevel="0" collapsed="false">
      <c r="A845" s="0" t="s">
        <v>652</v>
      </c>
      <c r="B845" s="0" t="s">
        <v>647</v>
      </c>
      <c r="C845" s="90" t="n">
        <v>1</v>
      </c>
      <c r="D845" s="90" t="n">
        <f aca="false">D797+1</f>
        <v>3</v>
      </c>
      <c r="E845" s="92" t="s">
        <v>378</v>
      </c>
      <c r="F845" s="90" t="n">
        <v>1</v>
      </c>
      <c r="G845" s="130" t="s">
        <v>321</v>
      </c>
      <c r="H845" s="130" t="s">
        <v>322</v>
      </c>
      <c r="I845" s="130" t="s">
        <v>322</v>
      </c>
      <c r="J845" s="131" t="n">
        <v>41932</v>
      </c>
      <c r="K845" s="132" t="s">
        <v>751</v>
      </c>
      <c r="L845" s="131" t="n">
        <v>41934</v>
      </c>
      <c r="M845" s="108" t="s">
        <v>752</v>
      </c>
      <c r="N845" s="134" t="n">
        <v>47.5</v>
      </c>
      <c r="O845" s="134" t="n">
        <v>40</v>
      </c>
      <c r="P845" s="135" t="n">
        <v>0.04875</v>
      </c>
      <c r="Q845" s="152" t="n">
        <v>960.332221410257</v>
      </c>
      <c r="R845" s="152" t="n">
        <v>2071.76249807692</v>
      </c>
      <c r="S845" s="136" t="n">
        <f aca="false">R845-Q845</f>
        <v>1111.43027666667</v>
      </c>
      <c r="T845" s="137" t="n">
        <f aca="false">((S845/1000000)*(0.473-P845))*0.8/(0.08206*296)*1000000/(O845*N845)*12</f>
        <v>0.0980840709225009</v>
      </c>
      <c r="U845" s="138" t="n">
        <f aca="false">IF(N845&lt;=48,T845* 48,T845* 72)</f>
        <v>4.70803540428005</v>
      </c>
      <c r="V845" s="139" t="n">
        <v>4.6962387782967</v>
      </c>
      <c r="W845" s="150" t="n">
        <f aca="false">W797</f>
        <v>-16.6005784878389</v>
      </c>
      <c r="X845" s="141" t="s">
        <v>106</v>
      </c>
      <c r="Y845" s="142" t="n">
        <f aca="false">((V845/1000+1)*0.0112372)/((V845/1000+1)*0.0112372+1)</f>
        <v>0.0111639320873113</v>
      </c>
      <c r="Z845" s="142" t="n">
        <f aca="false">((W845/1000+1)*0.0112372)/((W845/1000+1)*0.0112372+1)</f>
        <v>0.0109298737052018</v>
      </c>
      <c r="AA845" s="142" t="str">
        <f aca="false">IF(ISNUMBER(X845),((X845/1000+1)*0.0112372)/((X845/1000+1)*0.0112372+1),"")</f>
        <v/>
      </c>
      <c r="AB845" s="143" t="str">
        <f aca="false">IF(ISNUMBER(AA845),(Y845-Z845)/(AA845-Z845),"")</f>
        <v/>
      </c>
      <c r="AC845" s="143" t="str">
        <f aca="false">IF(ISNUMBER(AB845),1-AB845,"")</f>
        <v/>
      </c>
      <c r="AD845" s="144" t="str">
        <f aca="false">IF(ISNUMBER(AB845),AB845*T845,"")</f>
        <v/>
      </c>
      <c r="AE845" s="144" t="n">
        <f aca="false">IF(ISNUMBER(AC845),AC845*T845,T845)</f>
        <v>0.0980840709225009</v>
      </c>
      <c r="AF845" s="102"/>
      <c r="AG845" s="145" t="str">
        <f aca="false">IF(ISNUMBER(AD845),U845*AB845,"")</f>
        <v/>
      </c>
      <c r="AH845" s="146" t="n">
        <f aca="false">IF(ISNUMBER(AC845),AC845*U845,U845)</f>
        <v>4.70803540428005</v>
      </c>
      <c r="AI845" s="102"/>
      <c r="AJ845" s="103" t="s">
        <v>702</v>
      </c>
      <c r="AK845" s="102"/>
      <c r="AL845" s="102"/>
      <c r="AM845" s="102"/>
      <c r="AN845" s="147" t="s">
        <v>703</v>
      </c>
    </row>
    <row r="846" customFormat="false" ht="15" hidden="false" customHeight="false" outlineLevel="0" collapsed="false">
      <c r="A846" s="0" t="s">
        <v>652</v>
      </c>
      <c r="B846" s="0" t="s">
        <v>647</v>
      </c>
      <c r="C846" s="90" t="n">
        <v>1</v>
      </c>
      <c r="D846" s="90" t="n">
        <f aca="false">D798+1</f>
        <v>3</v>
      </c>
      <c r="E846" s="90" t="s">
        <v>378</v>
      </c>
      <c r="F846" s="90" t="n">
        <v>2</v>
      </c>
      <c r="G846" s="130" t="s">
        <v>321</v>
      </c>
      <c r="H846" s="130" t="s">
        <v>322</v>
      </c>
      <c r="I846" s="130" t="s">
        <v>322</v>
      </c>
      <c r="J846" s="131" t="n">
        <v>41932</v>
      </c>
      <c r="K846" s="132" t="s">
        <v>751</v>
      </c>
      <c r="L846" s="131" t="n">
        <v>41934</v>
      </c>
      <c r="M846" s="108" t="s">
        <v>752</v>
      </c>
      <c r="N846" s="134" t="n">
        <v>47.5</v>
      </c>
      <c r="O846" s="134" t="n">
        <v>40</v>
      </c>
      <c r="P846" s="135" t="n">
        <v>0.04875</v>
      </c>
      <c r="Q846" s="152" t="n">
        <v>960.332221410257</v>
      </c>
      <c r="R846" s="152" t="n">
        <v>3197.77586807692</v>
      </c>
      <c r="S846" s="136" t="n">
        <f aca="false">R846-Q846</f>
        <v>2237.44364666667</v>
      </c>
      <c r="T846" s="137" t="n">
        <f aca="false">((S846/1000000)*(0.473-P846))*0.8/(0.08206*296)*1000000/(O846*N846)*12</f>
        <v>0.19745510441099</v>
      </c>
      <c r="U846" s="138" t="n">
        <f aca="false">IF(N846&lt;=48,T846* 48,T846* 72)</f>
        <v>9.47784501172753</v>
      </c>
      <c r="V846" s="139" t="n">
        <v>8.3210015336815</v>
      </c>
      <c r="W846" s="150" t="n">
        <f aca="false">W798</f>
        <v>-16.6005784878389</v>
      </c>
      <c r="X846" s="141" t="s">
        <v>106</v>
      </c>
      <c r="Y846" s="142" t="n">
        <f aca="false">((V846/1000+1)*0.0112372)/((V846/1000+1)*0.0112372+1)</f>
        <v>0.0112037582811655</v>
      </c>
      <c r="Z846" s="142" t="n">
        <f aca="false">((W846/1000+1)*0.0112372)/((W846/1000+1)*0.0112372+1)</f>
        <v>0.0109298737052018</v>
      </c>
      <c r="AA846" s="142" t="str">
        <f aca="false">IF(ISNUMBER(X846),((X846/1000+1)*0.0112372)/((X846/1000+1)*0.0112372+1),"")</f>
        <v/>
      </c>
      <c r="AB846" s="143" t="str">
        <f aca="false">IF(ISNUMBER(AA846),(Y846-Z846)/(AA846-Z846),"")</f>
        <v/>
      </c>
      <c r="AC846" s="143" t="str">
        <f aca="false">IF(ISNUMBER(AB846),1-AB846,"")</f>
        <v/>
      </c>
      <c r="AD846" s="144" t="str">
        <f aca="false">IF(ISNUMBER(AB846),AB846*T846,"")</f>
        <v/>
      </c>
      <c r="AE846" s="144" t="n">
        <f aca="false">IF(ISNUMBER(AC846),AC846*T846,T846)</f>
        <v>0.19745510441099</v>
      </c>
      <c r="AF846" s="102"/>
      <c r="AG846" s="145" t="str">
        <f aca="false">IF(ISNUMBER(AD846),U846*AB846,"")</f>
        <v/>
      </c>
      <c r="AH846" s="146" t="n">
        <f aca="false">IF(ISNUMBER(AC846),AC846*U846,U846)</f>
        <v>9.47784501172753</v>
      </c>
      <c r="AI846" s="102"/>
      <c r="AJ846" s="103" t="s">
        <v>704</v>
      </c>
      <c r="AK846" s="102"/>
      <c r="AL846" s="102"/>
      <c r="AM846" s="102"/>
      <c r="AN846" s="147" t="s">
        <v>705</v>
      </c>
    </row>
    <row r="847" customFormat="false" ht="15" hidden="false" customHeight="false" outlineLevel="0" collapsed="false">
      <c r="A847" s="0" t="s">
        <v>652</v>
      </c>
      <c r="B847" s="0" t="s">
        <v>647</v>
      </c>
      <c r="C847" s="90" t="n">
        <v>1</v>
      </c>
      <c r="D847" s="90" t="n">
        <f aca="false">D799+1</f>
        <v>3</v>
      </c>
      <c r="E847" s="90" t="s">
        <v>378</v>
      </c>
      <c r="F847" s="90" t="n">
        <v>3</v>
      </c>
      <c r="G847" s="130" t="s">
        <v>321</v>
      </c>
      <c r="H847" s="130" t="s">
        <v>322</v>
      </c>
      <c r="I847" s="130" t="s">
        <v>322</v>
      </c>
      <c r="J847" s="131" t="n">
        <v>41932</v>
      </c>
      <c r="K847" s="132" t="s">
        <v>751</v>
      </c>
      <c r="L847" s="131" t="n">
        <v>41934</v>
      </c>
      <c r="M847" s="108" t="s">
        <v>752</v>
      </c>
      <c r="N847" s="134" t="n">
        <v>47.5</v>
      </c>
      <c r="O847" s="134" t="n">
        <v>40</v>
      </c>
      <c r="P847" s="135" t="n">
        <v>0.04875</v>
      </c>
      <c r="Q847" s="152" t="n">
        <v>960.332221410257</v>
      </c>
      <c r="R847" s="152" t="n">
        <v>2634.76918307692</v>
      </c>
      <c r="S847" s="136" t="n">
        <f aca="false">R847-Q847</f>
        <v>1674.43696166667</v>
      </c>
      <c r="T847" s="137" t="n">
        <f aca="false">((S847/1000000)*(0.473-P847))*0.8/(0.08206*296)*1000000/(O847*N847)*12</f>
        <v>0.147769587666746</v>
      </c>
      <c r="U847" s="138" t="n">
        <f aca="false">IF(N847&lt;=48,T847* 48,T847* 72)</f>
        <v>7.09294020800379</v>
      </c>
      <c r="V847" s="139" t="n">
        <v>6.24091877837369</v>
      </c>
      <c r="W847" s="150" t="n">
        <f aca="false">W799</f>
        <v>-16.6005784878389</v>
      </c>
      <c r="X847" s="141" t="s">
        <v>106</v>
      </c>
      <c r="Y847" s="142" t="n">
        <f aca="false">((V847/1000+1)*0.0112372)/((V847/1000+1)*0.0112372+1)</f>
        <v>0.0111809042731224</v>
      </c>
      <c r="Z847" s="142" t="n">
        <f aca="false">((W847/1000+1)*0.0112372)/((W847/1000+1)*0.0112372+1)</f>
        <v>0.0109298737052018</v>
      </c>
      <c r="AA847" s="142" t="str">
        <f aca="false">IF(ISNUMBER(X847),((X847/1000+1)*0.0112372)/((X847/1000+1)*0.0112372+1),"")</f>
        <v/>
      </c>
      <c r="AB847" s="143" t="str">
        <f aca="false">IF(ISNUMBER(AA847),(Y847-Z847)/(AA847-Z847),"")</f>
        <v/>
      </c>
      <c r="AC847" s="143" t="str">
        <f aca="false">IF(ISNUMBER(AB847),1-AB847,"")</f>
        <v/>
      </c>
      <c r="AD847" s="144" t="str">
        <f aca="false">IF(ISNUMBER(AB847),AB847*T847,"")</f>
        <v/>
      </c>
      <c r="AE847" s="144" t="n">
        <f aca="false">IF(ISNUMBER(AC847),AC847*T847,T847)</f>
        <v>0.147769587666746</v>
      </c>
      <c r="AF847" s="102"/>
      <c r="AG847" s="145" t="str">
        <f aca="false">IF(ISNUMBER(AD847),U847*AB847,"")</f>
        <v/>
      </c>
      <c r="AH847" s="146" t="n">
        <f aca="false">IF(ISNUMBER(AC847),AC847*U847,U847)</f>
        <v>7.09294020800379</v>
      </c>
      <c r="AI847" s="102"/>
      <c r="AJ847" s="103" t="s">
        <v>706</v>
      </c>
      <c r="AK847" s="102"/>
      <c r="AL847" s="102"/>
      <c r="AM847" s="102"/>
      <c r="AN847" s="147" t="s">
        <v>707</v>
      </c>
    </row>
    <row r="848" customFormat="false" ht="15" hidden="false" customHeight="false" outlineLevel="0" collapsed="false">
      <c r="A848" s="0" t="s">
        <v>652</v>
      </c>
      <c r="B848" s="0" t="s">
        <v>647</v>
      </c>
      <c r="C848" s="90" t="n">
        <v>1</v>
      </c>
      <c r="D848" s="90" t="n">
        <f aca="false">D800+1</f>
        <v>3</v>
      </c>
      <c r="E848" s="90" t="s">
        <v>378</v>
      </c>
      <c r="F848" s="90" t="n">
        <v>4</v>
      </c>
      <c r="G848" s="130" t="s">
        <v>321</v>
      </c>
      <c r="H848" s="130" t="s">
        <v>322</v>
      </c>
      <c r="I848" s="130" t="s">
        <v>322</v>
      </c>
      <c r="J848" s="131" t="n">
        <v>41932</v>
      </c>
      <c r="K848" s="132" t="s">
        <v>751</v>
      </c>
      <c r="L848" s="131" t="n">
        <v>41934</v>
      </c>
      <c r="M848" s="108" t="s">
        <v>752</v>
      </c>
      <c r="N848" s="134" t="n">
        <v>47.5</v>
      </c>
      <c r="O848" s="134" t="n">
        <v>40</v>
      </c>
      <c r="P848" s="135" t="n">
        <v>0.04875</v>
      </c>
      <c r="Q848" s="152" t="n">
        <v>960.332221410257</v>
      </c>
      <c r="R848" s="152" t="n">
        <v>2634.76918307692</v>
      </c>
      <c r="S848" s="136" t="n">
        <f aca="false">R848-Q848</f>
        <v>1674.43696166667</v>
      </c>
      <c r="T848" s="137" t="n">
        <f aca="false">((S848/1000000)*(0.473-P848))*0.8/(0.08206*296)*1000000/(O848*N848)*12</f>
        <v>0.147769587666746</v>
      </c>
      <c r="U848" s="138" t="n">
        <f aca="false">IF(N848&lt;=48,T848* 48,T848* 72)</f>
        <v>7.09294020800379</v>
      </c>
      <c r="V848" s="139" t="n">
        <v>-25.5442954259153</v>
      </c>
      <c r="W848" s="150" t="n">
        <f aca="false">W800</f>
        <v>-16.6005784878389</v>
      </c>
      <c r="X848" s="141" t="s">
        <v>106</v>
      </c>
      <c r="Y848" s="142" t="n">
        <f aca="false">((V848/1000+1)*0.0112372)/((V848/1000+1)*0.0112372+1)</f>
        <v>0.0108315465445807</v>
      </c>
      <c r="Z848" s="142" t="n">
        <f aca="false">((W848/1000+1)*0.0112372)/((W848/1000+1)*0.0112372+1)</f>
        <v>0.0109298737052018</v>
      </c>
      <c r="AA848" s="142" t="str">
        <f aca="false">IF(ISNUMBER(X848),((X848/1000+1)*0.0112372)/((X848/1000+1)*0.0112372+1),"")</f>
        <v/>
      </c>
      <c r="AB848" s="143" t="str">
        <f aca="false">IF(ISNUMBER(AA848),(Y848-Z848)/(AA848-Z848),"")</f>
        <v/>
      </c>
      <c r="AC848" s="143" t="str">
        <f aca="false">IF(ISNUMBER(AB848),1-AB848,"")</f>
        <v/>
      </c>
      <c r="AD848" s="144" t="str">
        <f aca="false">IF(ISNUMBER(AB848),AB848*T848,"")</f>
        <v/>
      </c>
      <c r="AE848" s="144" t="n">
        <f aca="false">IF(ISNUMBER(AC848),AC848*T848,T848)</f>
        <v>0.147769587666746</v>
      </c>
      <c r="AF848" s="102"/>
      <c r="AG848" s="145" t="str">
        <f aca="false">IF(ISNUMBER(AD848),U848*AB848,"")</f>
        <v/>
      </c>
      <c r="AH848" s="146" t="n">
        <f aca="false">IF(ISNUMBER(AC848),AC848*U848,U848)</f>
        <v>7.09294020800379</v>
      </c>
      <c r="AI848" s="102"/>
      <c r="AJ848" s="103" t="s">
        <v>708</v>
      </c>
      <c r="AK848" s="102"/>
      <c r="AL848" s="102"/>
      <c r="AM848" s="102"/>
      <c r="AN848" s="147" t="s">
        <v>709</v>
      </c>
    </row>
    <row r="849" customFormat="false" ht="15" hidden="false" customHeight="false" outlineLevel="0" collapsed="false">
      <c r="A849" s="0" t="s">
        <v>652</v>
      </c>
      <c r="B849" s="0" t="s">
        <v>647</v>
      </c>
      <c r="C849" s="90" t="n">
        <v>1</v>
      </c>
      <c r="D849" s="90" t="n">
        <f aca="false">D801+1</f>
        <v>3</v>
      </c>
      <c r="E849" s="90" t="s">
        <v>378</v>
      </c>
      <c r="F849" s="90" t="n">
        <v>1</v>
      </c>
      <c r="G849" s="130" t="s">
        <v>659</v>
      </c>
      <c r="H849" s="130" t="s">
        <v>660</v>
      </c>
      <c r="I849" s="148" t="s">
        <v>335</v>
      </c>
      <c r="J849" s="131" t="n">
        <v>41932</v>
      </c>
      <c r="K849" s="132" t="s">
        <v>751</v>
      </c>
      <c r="L849" s="131" t="n">
        <v>41934</v>
      </c>
      <c r="M849" s="108" t="s">
        <v>752</v>
      </c>
      <c r="N849" s="134" t="n">
        <v>47.5</v>
      </c>
      <c r="O849" s="134" t="n">
        <v>40</v>
      </c>
      <c r="P849" s="135" t="n">
        <v>0.04875</v>
      </c>
      <c r="Q849" s="152" t="n">
        <v>960.332221410257</v>
      </c>
      <c r="R849" s="152" t="n">
        <v>22710.1832392308</v>
      </c>
      <c r="S849" s="136" t="n">
        <f aca="false">R849-Q849</f>
        <v>21749.8510178205</v>
      </c>
      <c r="T849" s="137" t="n">
        <f aca="false">((S849/1000000)*(0.473-P849))*0.8/(0.08206*296)*1000000/(O849*N849)*12</f>
        <v>1.91943118211953</v>
      </c>
      <c r="U849" s="138" t="n">
        <f aca="false">IF(N849&lt;=48,T849* 48,T849* 72)</f>
        <v>92.1326967417375</v>
      </c>
      <c r="V849" s="139" t="n">
        <v>1106.26986015677</v>
      </c>
      <c r="W849" s="150" t="n">
        <f aca="false">W801</f>
        <v>-16.6005784878389</v>
      </c>
      <c r="X849" s="141" t="n">
        <v>1356.9</v>
      </c>
      <c r="Y849" s="142" t="n">
        <f aca="false">((V849/1000+1)*0.0112372)/((V849/1000+1)*0.0112372+1)</f>
        <v>0.0231213267995487</v>
      </c>
      <c r="Z849" s="142" t="n">
        <f aca="false">((W849/1000+1)*0.0112372)/((W849/1000+1)*0.0112372+1)</f>
        <v>0.0109298737052018</v>
      </c>
      <c r="AA849" s="142" t="n">
        <f aca="false">IF(ISNUMBER(X849),((X849/1000+1)*0.0112372)/((X849/1000+1)*0.0112372+1),"")</f>
        <v>0.0258016023592409</v>
      </c>
      <c r="AB849" s="143" t="n">
        <f aca="false">IF(ISNUMBER(AA849),(Y849-Y845)/(AA849-Y845),"")</f>
        <v>0.816891929528423</v>
      </c>
      <c r="AC849" s="143" t="n">
        <f aca="false">IF(ISNUMBER(AB849),1-AB849,"")</f>
        <v>0.183108070471577</v>
      </c>
      <c r="AD849" s="144" t="n">
        <f aca="false">IF(ISNUMBER(AB849),AB849*T849,"")</f>
        <v>1.56796784195864</v>
      </c>
      <c r="AE849" s="144" t="n">
        <f aca="false">IF(ISNUMBER(AC849),AC849*T849,T849)</f>
        <v>0.351463340160886</v>
      </c>
      <c r="AF849" s="149" t="n">
        <f aca="false">IF(ISNUMBER(AD849),AE849-AE845,"")</f>
        <v>0.253379269238385</v>
      </c>
      <c r="AG849" s="145" t="n">
        <f aca="false">IF(ISNUMBER(AD849),U849*AB849,"")</f>
        <v>75.2624564140149</v>
      </c>
      <c r="AH849" s="146" t="n">
        <f aca="false">IF(ISNUMBER(AC849),AC849*U849,U849)</f>
        <v>16.8702403277225</v>
      </c>
      <c r="AI849" s="145" t="n">
        <f aca="false">AH849-AH845</f>
        <v>12.1622049234425</v>
      </c>
      <c r="AJ849" s="103" t="s">
        <v>710</v>
      </c>
      <c r="AK849" s="102"/>
      <c r="AL849" s="102"/>
      <c r="AM849" s="102"/>
      <c r="AN849" s="147" t="s">
        <v>711</v>
      </c>
    </row>
    <row r="850" customFormat="false" ht="15" hidden="false" customHeight="false" outlineLevel="0" collapsed="false">
      <c r="A850" s="0" t="s">
        <v>652</v>
      </c>
      <c r="B850" s="0" t="s">
        <v>647</v>
      </c>
      <c r="C850" s="90" t="n">
        <v>1</v>
      </c>
      <c r="D850" s="90" t="n">
        <f aca="false">D802+1</f>
        <v>3</v>
      </c>
      <c r="E850" s="90" t="s">
        <v>378</v>
      </c>
      <c r="F850" s="90" t="n">
        <v>2</v>
      </c>
      <c r="G850" s="130" t="s">
        <v>659</v>
      </c>
      <c r="H850" s="130" t="s">
        <v>660</v>
      </c>
      <c r="I850" s="148" t="s">
        <v>335</v>
      </c>
      <c r="J850" s="131" t="n">
        <v>41932</v>
      </c>
      <c r="K850" s="132" t="s">
        <v>751</v>
      </c>
      <c r="L850" s="131" t="n">
        <v>41934</v>
      </c>
      <c r="M850" s="108" t="s">
        <v>752</v>
      </c>
      <c r="N850" s="134" t="n">
        <v>47.5</v>
      </c>
      <c r="O850" s="134" t="n">
        <v>40</v>
      </c>
      <c r="P850" s="135" t="n">
        <v>0.04875</v>
      </c>
      <c r="Q850" s="152" t="n">
        <v>960.332221410257</v>
      </c>
      <c r="R850" s="152" t="n">
        <v>23163.5750392308</v>
      </c>
      <c r="S850" s="136" t="n">
        <f aca="false">R850-Q850</f>
        <v>22203.2428178205</v>
      </c>
      <c r="T850" s="137" t="n">
        <f aca="false">((S850/1000000)*(0.473-P850))*0.8/(0.08206*296)*1000000/(O850*N850)*12</f>
        <v>1.95944315084172</v>
      </c>
      <c r="U850" s="138" t="n">
        <f aca="false">IF(N850&lt;=48,T850* 48,T850* 72)</f>
        <v>94.0532712404025</v>
      </c>
      <c r="V850" s="139" t="n">
        <v>1195.06353902257</v>
      </c>
      <c r="W850" s="150" t="n">
        <f aca="false">W802</f>
        <v>-16.6005784878389</v>
      </c>
      <c r="X850" s="141" t="n">
        <v>1356.9</v>
      </c>
      <c r="Y850" s="142" t="n">
        <f aca="false">((V850/1000+1)*0.0112372)/((V850/1000+1)*0.0112372+1)</f>
        <v>0.0240725847661347</v>
      </c>
      <c r="Z850" s="142" t="n">
        <f aca="false">((W850/1000+1)*0.0112372)/((W850/1000+1)*0.0112372+1)</f>
        <v>0.0109298737052018</v>
      </c>
      <c r="AA850" s="142" t="n">
        <f aca="false">IF(ISNUMBER(X850),((X850/1000+1)*0.0112372)/((X850/1000+1)*0.0112372+1),"")</f>
        <v>0.0258016023592409</v>
      </c>
      <c r="AB850" s="143" t="n">
        <f aca="false">IF(ISNUMBER(AA850),(Y850-Y846)/(AA850-Y846),"")</f>
        <v>0.881556647415971</v>
      </c>
      <c r="AC850" s="143" t="n">
        <f aca="false">IF(ISNUMBER(AB850),1-AB850,"")</f>
        <v>0.118443352584029</v>
      </c>
      <c r="AD850" s="144" t="n">
        <f aca="false">IF(ISNUMBER(AB850),AB850*T850,"")</f>
        <v>1.72736013485821</v>
      </c>
      <c r="AE850" s="144" t="n">
        <f aca="false">IF(ISNUMBER(AC850),AC850*T850,T850)</f>
        <v>0.232083015983506</v>
      </c>
      <c r="AF850" s="149" t="n">
        <f aca="false">IF(ISNUMBER(AD850),AE850-AE846,"")</f>
        <v>0.0346279115725165</v>
      </c>
      <c r="AG850" s="145" t="n">
        <f aca="false">IF(ISNUMBER(AD850),U850*AB850,"")</f>
        <v>82.9132864731942</v>
      </c>
      <c r="AH850" s="146" t="n">
        <f aca="false">IF(ISNUMBER(AC850),AC850*U850,U850)</f>
        <v>11.1399847672083</v>
      </c>
      <c r="AI850" s="145" t="n">
        <f aca="false">AH850-AH846</f>
        <v>1.66213975548079</v>
      </c>
      <c r="AJ850" s="103" t="s">
        <v>712</v>
      </c>
      <c r="AK850" s="102"/>
      <c r="AL850" s="102"/>
      <c r="AM850" s="102"/>
      <c r="AN850" s="147" t="s">
        <v>713</v>
      </c>
    </row>
    <row r="851" customFormat="false" ht="15" hidden="false" customHeight="false" outlineLevel="0" collapsed="false">
      <c r="A851" s="0" t="s">
        <v>652</v>
      </c>
      <c r="B851" s="0" t="s">
        <v>647</v>
      </c>
      <c r="C851" s="90" t="n">
        <v>1</v>
      </c>
      <c r="D851" s="90" t="n">
        <f aca="false">D803+1</f>
        <v>3</v>
      </c>
      <c r="E851" s="90" t="s">
        <v>378</v>
      </c>
      <c r="F851" s="90" t="n">
        <v>3</v>
      </c>
      <c r="G851" s="130" t="s">
        <v>659</v>
      </c>
      <c r="H851" s="130" t="s">
        <v>660</v>
      </c>
      <c r="I851" s="148" t="s">
        <v>335</v>
      </c>
      <c r="J851" s="131" t="n">
        <v>41932</v>
      </c>
      <c r="K851" s="132" t="s">
        <v>751</v>
      </c>
      <c r="L851" s="131" t="n">
        <v>41934</v>
      </c>
      <c r="M851" s="108" t="s">
        <v>752</v>
      </c>
      <c r="N851" s="134" t="n">
        <v>47.5</v>
      </c>
      <c r="O851" s="134" t="n">
        <v>40</v>
      </c>
      <c r="P851" s="135" t="n">
        <v>0.04875</v>
      </c>
      <c r="Q851" s="152" t="n">
        <v>960.332221410257</v>
      </c>
      <c r="R851" s="152" t="n">
        <v>22936.8791392308</v>
      </c>
      <c r="S851" s="136" t="n">
        <f aca="false">R851-Q851</f>
        <v>21976.5469178205</v>
      </c>
      <c r="T851" s="137" t="n">
        <f aca="false">((S851/1000000)*(0.473-P851))*0.8/(0.08206*296)*1000000/(O851*N851)*12</f>
        <v>1.93943716648062</v>
      </c>
      <c r="U851" s="138" t="n">
        <f aca="false">IF(N851&lt;=48,T851* 48,T851* 72)</f>
        <v>93.09298399107</v>
      </c>
      <c r="V851" s="139" t="n">
        <v>1108.94234255946</v>
      </c>
      <c r="W851" s="150" t="n">
        <f aca="false">W803</f>
        <v>-16.6005784878389</v>
      </c>
      <c r="X851" s="141" t="n">
        <v>1356.9</v>
      </c>
      <c r="Y851" s="142" t="n">
        <f aca="false">((V851/1000+1)*0.0112372)/((V851/1000+1)*0.0112372+1)</f>
        <v>0.0231499845093701</v>
      </c>
      <c r="Z851" s="142" t="n">
        <f aca="false">((W851/1000+1)*0.0112372)/((W851/1000+1)*0.0112372+1)</f>
        <v>0.0109298737052018</v>
      </c>
      <c r="AA851" s="142" t="n">
        <f aca="false">IF(ISNUMBER(X851),((X851/1000+1)*0.0112372)/((X851/1000+1)*0.0112372+1),"")</f>
        <v>0.0258016023592409</v>
      </c>
      <c r="AB851" s="143" t="n">
        <f aca="false">IF(ISNUMBER(AA851),(Y851-Y847)/(AA851-Y847),"")</f>
        <v>0.818639449754567</v>
      </c>
      <c r="AC851" s="143" t="n">
        <f aca="false">IF(ISNUMBER(AB851),1-AB851,"")</f>
        <v>0.181360550245433</v>
      </c>
      <c r="AD851" s="144" t="n">
        <f aca="false">IF(ISNUMBER(AB851),AB851*T851,"")</f>
        <v>1.58769977480126</v>
      </c>
      <c r="AE851" s="144" t="n">
        <f aca="false">IF(ISNUMBER(AC851),AC851*T851,T851)</f>
        <v>0.351737391679369</v>
      </c>
      <c r="AF851" s="149" t="n">
        <f aca="false">IF(ISNUMBER(AD851),AE851-AE847,"")</f>
        <v>0.203967804012623</v>
      </c>
      <c r="AG851" s="145" t="n">
        <f aca="false">IF(ISNUMBER(AD851),U851*AB851,"")</f>
        <v>76.2095891904603</v>
      </c>
      <c r="AH851" s="146" t="n">
        <f aca="false">IF(ISNUMBER(AC851),AC851*U851,U851)</f>
        <v>16.8833948006097</v>
      </c>
      <c r="AI851" s="145" t="n">
        <f aca="false">AH851-AH847</f>
        <v>9.7904545926059</v>
      </c>
      <c r="AJ851" s="103" t="s">
        <v>714</v>
      </c>
      <c r="AK851" s="102"/>
      <c r="AL851" s="102"/>
      <c r="AM851" s="102"/>
      <c r="AN851" s="147" t="s">
        <v>715</v>
      </c>
    </row>
    <row r="852" customFormat="false" ht="15" hidden="false" customHeight="false" outlineLevel="0" collapsed="false">
      <c r="A852" s="0" t="s">
        <v>652</v>
      </c>
      <c r="B852" s="0" t="s">
        <v>647</v>
      </c>
      <c r="C852" s="90" t="n">
        <v>1</v>
      </c>
      <c r="D852" s="90" t="n">
        <f aca="false">D804+1</f>
        <v>3</v>
      </c>
      <c r="E852" s="90" t="s">
        <v>378</v>
      </c>
      <c r="F852" s="90" t="n">
        <v>4</v>
      </c>
      <c r="G852" s="130" t="s">
        <v>659</v>
      </c>
      <c r="H852" s="130" t="s">
        <v>660</v>
      </c>
      <c r="I852" s="148" t="s">
        <v>335</v>
      </c>
      <c r="J852" s="131" t="n">
        <v>41932</v>
      </c>
      <c r="K852" s="132" t="s">
        <v>751</v>
      </c>
      <c r="L852" s="131" t="n">
        <v>41934</v>
      </c>
      <c r="M852" s="108" t="s">
        <v>752</v>
      </c>
      <c r="N852" s="134" t="n">
        <v>47.5</v>
      </c>
      <c r="O852" s="134" t="n">
        <v>40</v>
      </c>
      <c r="P852" s="135" t="n">
        <v>0.04875</v>
      </c>
      <c r="Q852" s="152" t="n">
        <v>960.332221410257</v>
      </c>
      <c r="R852" s="152" t="n">
        <v>22936.8791392308</v>
      </c>
      <c r="S852" s="136" t="n">
        <f aca="false">R852-Q852</f>
        <v>21976.5469178205</v>
      </c>
      <c r="T852" s="137" t="n">
        <f aca="false">((S852/1000000)*(0.473-P852))*0.8/(0.08206*296)*1000000/(O852*N852)*12</f>
        <v>1.93943716648062</v>
      </c>
      <c r="U852" s="138" t="n">
        <f aca="false">IF(N852&lt;=48,T852* 48,T852* 72)</f>
        <v>93.09298399107</v>
      </c>
      <c r="V852" s="139" t="n">
        <v>1128.04619164614</v>
      </c>
      <c r="W852" s="150" t="n">
        <f aca="false">W804</f>
        <v>-16.6005784878389</v>
      </c>
      <c r="X852" s="141" t="n">
        <v>1356.9</v>
      </c>
      <c r="Y852" s="142" t="n">
        <f aca="false">((V852/1000+1)*0.0112372)/((V852/1000+1)*0.0112372+1)</f>
        <v>0.0233547909928862</v>
      </c>
      <c r="Z852" s="142" t="n">
        <f aca="false">((W852/1000+1)*0.0112372)/((W852/1000+1)*0.0112372+1)</f>
        <v>0.0109298737052018</v>
      </c>
      <c r="AA852" s="142" t="n">
        <f aca="false">IF(ISNUMBER(X852),((X852/1000+1)*0.0112372)/((X852/1000+1)*0.0112372+1),"")</f>
        <v>0.0258016023592409</v>
      </c>
      <c r="AB852" s="143" t="n">
        <f aca="false">IF(ISNUMBER(AA852),(Y852-Y848)/(AA852-Y848),"")</f>
        <v>0.836552956338444</v>
      </c>
      <c r="AC852" s="143" t="n">
        <f aca="false">IF(ISNUMBER(AB852),1-AB852,"")</f>
        <v>0.163447043661556</v>
      </c>
      <c r="AD852" s="144" t="n">
        <f aca="false">IF(ISNUMBER(AB852),AB852*T852,"")</f>
        <v>1.62244189525202</v>
      </c>
      <c r="AE852" s="144" t="n">
        <f aca="false">IF(ISNUMBER(AC852),AC852*T852,T852)</f>
        <v>0.316995271228603</v>
      </c>
      <c r="AF852" s="149" t="n">
        <f aca="false">IF(ISNUMBER(AD852),AE852-AE848,"")</f>
        <v>0.169225683561857</v>
      </c>
      <c r="AG852" s="145" t="n">
        <f aca="false">IF(ISNUMBER(AD852),U852*AB852,"")</f>
        <v>77.877210972097</v>
      </c>
      <c r="AH852" s="146" t="n">
        <f aca="false">IF(ISNUMBER(AC852),AC852*U852,U852)</f>
        <v>15.2157730189729</v>
      </c>
      <c r="AI852" s="145" t="n">
        <f aca="false">AH852-AH848</f>
        <v>8.12283281096914</v>
      </c>
      <c r="AJ852" s="103" t="s">
        <v>716</v>
      </c>
      <c r="AK852" s="102"/>
      <c r="AL852" s="102"/>
      <c r="AM852" s="102"/>
      <c r="AN852" s="147" t="s">
        <v>717</v>
      </c>
    </row>
    <row r="853" customFormat="false" ht="15" hidden="false" customHeight="false" outlineLevel="0" collapsed="false">
      <c r="A853" s="0" t="s">
        <v>652</v>
      </c>
      <c r="B853" s="0" t="s">
        <v>647</v>
      </c>
      <c r="C853" s="90" t="n">
        <v>1</v>
      </c>
      <c r="D853" s="90" t="n">
        <f aca="false">D805+1</f>
        <v>3</v>
      </c>
      <c r="E853" s="90" t="s">
        <v>378</v>
      </c>
      <c r="F853" s="90" t="n">
        <v>1</v>
      </c>
      <c r="G853" s="130" t="s">
        <v>669</v>
      </c>
      <c r="H853" s="130" t="s">
        <v>660</v>
      </c>
      <c r="I853" s="130" t="n">
        <v>10</v>
      </c>
      <c r="J853" s="131" t="n">
        <v>41932</v>
      </c>
      <c r="K853" s="132" t="s">
        <v>751</v>
      </c>
      <c r="L853" s="131" t="n">
        <v>41934</v>
      </c>
      <c r="M853" s="108" t="s">
        <v>752</v>
      </c>
      <c r="N853" s="134" t="n">
        <v>47.5</v>
      </c>
      <c r="O853" s="134" t="n">
        <v>40</v>
      </c>
      <c r="P853" s="135" t="n">
        <v>0.04875</v>
      </c>
      <c r="Q853" s="152" t="n">
        <v>960.332221410257</v>
      </c>
      <c r="R853" s="152" t="n">
        <v>46445.9412742308</v>
      </c>
      <c r="S853" s="136" t="n">
        <f aca="false">R853-Q853</f>
        <v>45485.6090528205</v>
      </c>
      <c r="T853" s="137" t="n">
        <f aca="false">((S853/1000000)*(0.473-P853))*0.8/(0.08206*296)*1000000/(O853*N853)*12</f>
        <v>4.01411928211133</v>
      </c>
      <c r="U853" s="138" t="n">
        <f aca="false">IF(N853&lt;=48,T853* 48,T853* 72)</f>
        <v>192.677725541344</v>
      </c>
      <c r="V853" s="139" t="n">
        <v>1337.67136889261</v>
      </c>
      <c r="W853" s="150" t="n">
        <f aca="false">W805</f>
        <v>-16.6005784878389</v>
      </c>
      <c r="X853" s="141" t="n">
        <v>1356.9</v>
      </c>
      <c r="Y853" s="142" t="n">
        <f aca="false">((V853/1000+1)*0.0112372)/((V853/1000+1)*0.0112372+1)</f>
        <v>0.0255964895753593</v>
      </c>
      <c r="Z853" s="142" t="n">
        <f aca="false">((W853/1000+1)*0.0112372)/((W853/1000+1)*0.0112372+1)</f>
        <v>0.0109298737052018</v>
      </c>
      <c r="AA853" s="142" t="n">
        <f aca="false">IF(ISNUMBER(X853),((X853/1000+1)*0.0112372)/((X853/1000+1)*0.0112372+1),"")</f>
        <v>0.0258016023592409</v>
      </c>
      <c r="AB853" s="143" t="n">
        <f aca="false">IF(ISNUMBER(AA853),(Y853-Y845)/(AA853-Y845),"")</f>
        <v>0.985987334044888</v>
      </c>
      <c r="AC853" s="143" t="n">
        <f aca="false">IF(ISNUMBER(AB853),1-AB853,"")</f>
        <v>0.0140126659551121</v>
      </c>
      <c r="AD853" s="144" t="n">
        <f aca="false">IF(ISNUMBER(AB853),AB853*T853,"")</f>
        <v>3.95787076950713</v>
      </c>
      <c r="AE853" s="144" t="n">
        <f aca="false">IF(ISNUMBER(AC853),AC853*T853,T853)</f>
        <v>0.0562485126042004</v>
      </c>
      <c r="AF853" s="149" t="n">
        <f aca="false">IF(ISNUMBER(AD853),AE853-AE845,"")</f>
        <v>-0.0418355583183001</v>
      </c>
      <c r="AG853" s="145" t="n">
        <f aca="false">IF(ISNUMBER(AD853),U853*AB853,"")</f>
        <v>189.977796936342</v>
      </c>
      <c r="AH853" s="146" t="n">
        <f aca="false">IF(ISNUMBER(AC853),AC853*U853,U853)</f>
        <v>2.69992860500162</v>
      </c>
      <c r="AI853" s="145" t="n">
        <f aca="false">AH853-AH845</f>
        <v>-2.00810679927841</v>
      </c>
      <c r="AJ853" s="103" t="s">
        <v>718</v>
      </c>
      <c r="AK853" s="102"/>
      <c r="AL853" s="102"/>
      <c r="AM853" s="102"/>
      <c r="AN853" s="147" t="s">
        <v>719</v>
      </c>
    </row>
    <row r="854" customFormat="false" ht="15" hidden="false" customHeight="false" outlineLevel="0" collapsed="false">
      <c r="A854" s="0" t="s">
        <v>652</v>
      </c>
      <c r="B854" s="0" t="s">
        <v>647</v>
      </c>
      <c r="C854" s="90" t="n">
        <v>1</v>
      </c>
      <c r="D854" s="90" t="n">
        <f aca="false">D806+1</f>
        <v>3</v>
      </c>
      <c r="E854" s="90" t="s">
        <v>378</v>
      </c>
      <c r="F854" s="90" t="n">
        <v>2</v>
      </c>
      <c r="G854" s="130" t="s">
        <v>669</v>
      </c>
      <c r="H854" s="130" t="s">
        <v>660</v>
      </c>
      <c r="I854" s="130" t="n">
        <v>10</v>
      </c>
      <c r="J854" s="131" t="n">
        <v>41932</v>
      </c>
      <c r="K854" s="132" t="s">
        <v>751</v>
      </c>
      <c r="L854" s="131" t="n">
        <v>41934</v>
      </c>
      <c r="M854" s="108" t="s">
        <v>752</v>
      </c>
      <c r="N854" s="134" t="n">
        <v>47.5</v>
      </c>
      <c r="O854" s="134" t="n">
        <v>40</v>
      </c>
      <c r="P854" s="135" t="n">
        <v>0.04875</v>
      </c>
      <c r="Q854" s="152" t="n">
        <v>960.332221410257</v>
      </c>
      <c r="R854" s="152" t="n">
        <v>45429.5547742308</v>
      </c>
      <c r="S854" s="136" t="n">
        <f aca="false">R854-Q854</f>
        <v>44469.2225528205</v>
      </c>
      <c r="T854" s="137" t="n">
        <f aca="false">((S854/1000000)*(0.473-P854))*0.8/(0.08206*296)*1000000/(O854*N854)*12</f>
        <v>3.92442285432491</v>
      </c>
      <c r="U854" s="138" t="n">
        <f aca="false">IF(N854&lt;=48,T854* 48,T854* 72)</f>
        <v>188.372297007596</v>
      </c>
      <c r="V854" s="139" t="n">
        <v>1346.38845708505</v>
      </c>
      <c r="W854" s="150" t="n">
        <f aca="false">W806</f>
        <v>-16.6005784878389</v>
      </c>
      <c r="X854" s="141" t="n">
        <v>1356.9</v>
      </c>
      <c r="Y854" s="142" t="n">
        <f aca="false">((V854/1000+1)*0.0112372)/((V854/1000+1)*0.0112372+1)</f>
        <v>0.0256894858988333</v>
      </c>
      <c r="Z854" s="142" t="n">
        <f aca="false">((W854/1000+1)*0.0112372)/((W854/1000+1)*0.0112372+1)</f>
        <v>0.0109298737052018</v>
      </c>
      <c r="AA854" s="142" t="n">
        <f aca="false">IF(ISNUMBER(X854),((X854/1000+1)*0.0112372)/((X854/1000+1)*0.0112372+1),"")</f>
        <v>0.0258016023592409</v>
      </c>
      <c r="AB854" s="143" t="n">
        <f aca="false">IF(ISNUMBER(AA854),(Y854-Y846)/(AA854-Y846),"")</f>
        <v>0.992319656258282</v>
      </c>
      <c r="AC854" s="143" t="n">
        <f aca="false">IF(ISNUMBER(AB854),1-AB854,"")</f>
        <v>0.00768034374171833</v>
      </c>
      <c r="AD854" s="144" t="n">
        <f aca="false">IF(ISNUMBER(AB854),AB854*T854,"")</f>
        <v>3.89428193781584</v>
      </c>
      <c r="AE854" s="144" t="n">
        <f aca="false">IF(ISNUMBER(AC854),AC854*T854,T854)</f>
        <v>0.0301409165090707</v>
      </c>
      <c r="AF854" s="149" t="n">
        <f aca="false">IF(ISNUMBER(AD854),AE854-AE846,"")</f>
        <v>-0.16731418790192</v>
      </c>
      <c r="AG854" s="145" t="n">
        <f aca="false">IF(ISNUMBER(AD854),U854*AB854,"")</f>
        <v>186.92553301516</v>
      </c>
      <c r="AH854" s="146" t="n">
        <f aca="false">IF(ISNUMBER(AC854),AC854*U854,U854)</f>
        <v>1.44676399243539</v>
      </c>
      <c r="AI854" s="145" t="n">
        <f aca="false">AH854-AH846</f>
        <v>-8.03108101929216</v>
      </c>
      <c r="AJ854" s="103" t="s">
        <v>720</v>
      </c>
      <c r="AK854" s="102"/>
      <c r="AL854" s="102"/>
      <c r="AM854" s="102"/>
      <c r="AN854" s="147" t="s">
        <v>721</v>
      </c>
    </row>
    <row r="855" customFormat="false" ht="15" hidden="false" customHeight="false" outlineLevel="0" collapsed="false">
      <c r="A855" s="0" t="s">
        <v>652</v>
      </c>
      <c r="B855" s="0" t="s">
        <v>647</v>
      </c>
      <c r="C855" s="90" t="n">
        <v>1</v>
      </c>
      <c r="D855" s="90" t="n">
        <f aca="false">D807+1</f>
        <v>3</v>
      </c>
      <c r="E855" s="90" t="s">
        <v>378</v>
      </c>
      <c r="F855" s="90" t="n">
        <v>3</v>
      </c>
      <c r="G855" s="130" t="s">
        <v>669</v>
      </c>
      <c r="H855" s="130" t="s">
        <v>660</v>
      </c>
      <c r="I855" s="130" t="n">
        <v>10</v>
      </c>
      <c r="J855" s="131" t="n">
        <v>41932</v>
      </c>
      <c r="K855" s="132" t="s">
        <v>751</v>
      </c>
      <c r="L855" s="131" t="n">
        <v>41934</v>
      </c>
      <c r="M855" s="108" t="s">
        <v>752</v>
      </c>
      <c r="N855" s="134" t="n">
        <v>47.5</v>
      </c>
      <c r="O855" s="134" t="n">
        <v>40</v>
      </c>
      <c r="P855" s="135" t="n">
        <v>0.04875</v>
      </c>
      <c r="Q855" s="152" t="n">
        <v>960.332221410257</v>
      </c>
      <c r="R855" s="152" t="n">
        <v>42632.3094742308</v>
      </c>
      <c r="S855" s="136" t="n">
        <f aca="false">R855-Q855</f>
        <v>41671.9772528205</v>
      </c>
      <c r="T855" s="137" t="n">
        <f aca="false">((S855/1000000)*(0.473-P855))*0.8/(0.08206*296)*1000000/(O855*N855)*12</f>
        <v>3.67756507822069</v>
      </c>
      <c r="U855" s="138" t="n">
        <f aca="false">IF(N855&lt;=48,T855* 48,T855* 72)</f>
        <v>176.523123754593</v>
      </c>
      <c r="V855" s="139" t="n">
        <v>1339.9581077068</v>
      </c>
      <c r="W855" s="150" t="n">
        <f aca="false">W807</f>
        <v>-16.6005784878389</v>
      </c>
      <c r="X855" s="141" t="n">
        <v>1356.9</v>
      </c>
      <c r="Y855" s="142" t="n">
        <f aca="false">((V855/1000+1)*0.0112372)/((V855/1000+1)*0.0112372+1)</f>
        <v>0.0256208868592423</v>
      </c>
      <c r="Z855" s="142" t="n">
        <f aca="false">((W855/1000+1)*0.0112372)/((W855/1000+1)*0.0112372+1)</f>
        <v>0.0109298737052018</v>
      </c>
      <c r="AA855" s="142" t="n">
        <f aca="false">IF(ISNUMBER(X855),((X855/1000+1)*0.0112372)/((X855/1000+1)*0.0112372+1),"")</f>
        <v>0.0258016023592409</v>
      </c>
      <c r="AB855" s="143" t="n">
        <f aca="false">IF(ISNUMBER(AA855),(Y855-Y847)/(AA855-Y847),"")</f>
        <v>0.987639748872851</v>
      </c>
      <c r="AC855" s="143" t="n">
        <f aca="false">IF(ISNUMBER(AB855),1-AB855,"")</f>
        <v>0.0123602511271488</v>
      </c>
      <c r="AD855" s="144" t="n">
        <f aca="false">IF(ISNUMBER(AB855),AB855*T855,"")</f>
        <v>3.63210945031745</v>
      </c>
      <c r="AE855" s="144" t="n">
        <f aca="false">IF(ISNUMBER(AC855),AC855*T855,T855)</f>
        <v>0.0454556279032403</v>
      </c>
      <c r="AF855" s="149" t="n">
        <f aca="false">IF(ISNUMBER(AD855),AE855-AE847,"")</f>
        <v>-0.102313959763505</v>
      </c>
      <c r="AG855" s="145" t="n">
        <f aca="false">IF(ISNUMBER(AD855),U855*AB855,"")</f>
        <v>174.341253615238</v>
      </c>
      <c r="AH855" s="146" t="n">
        <f aca="false">IF(ISNUMBER(AC855),AC855*U855,U855)</f>
        <v>2.18187013935553</v>
      </c>
      <c r="AI855" s="145" t="n">
        <f aca="false">AH855-AH847</f>
        <v>-4.91107006864826</v>
      </c>
      <c r="AJ855" s="103" t="s">
        <v>722</v>
      </c>
      <c r="AK855" s="102"/>
      <c r="AL855" s="102"/>
      <c r="AM855" s="102"/>
      <c r="AN855" s="147" t="s">
        <v>723</v>
      </c>
    </row>
    <row r="856" customFormat="false" ht="15" hidden="false" customHeight="false" outlineLevel="0" collapsed="false">
      <c r="A856" s="0" t="s">
        <v>652</v>
      </c>
      <c r="B856" s="0" t="s">
        <v>647</v>
      </c>
      <c r="C856" s="90" t="n">
        <v>1</v>
      </c>
      <c r="D856" s="90" t="n">
        <f aca="false">D808+1</f>
        <v>3</v>
      </c>
      <c r="E856" s="90" t="s">
        <v>378</v>
      </c>
      <c r="F856" s="90" t="n">
        <v>4</v>
      </c>
      <c r="G856" s="130" t="s">
        <v>669</v>
      </c>
      <c r="H856" s="130" t="s">
        <v>660</v>
      </c>
      <c r="I856" s="130" t="n">
        <v>10</v>
      </c>
      <c r="J856" s="131" t="n">
        <v>41932</v>
      </c>
      <c r="K856" s="132" t="s">
        <v>751</v>
      </c>
      <c r="L856" s="131" t="n">
        <v>41934</v>
      </c>
      <c r="M856" s="108" t="s">
        <v>752</v>
      </c>
      <c r="N856" s="134" t="n">
        <v>47.5</v>
      </c>
      <c r="O856" s="134" t="n">
        <v>40</v>
      </c>
      <c r="P856" s="135" t="n">
        <v>0.04875</v>
      </c>
      <c r="Q856" s="152" t="n">
        <v>960.332221410257</v>
      </c>
      <c r="R856" s="152" t="n">
        <v>38939.6463742308</v>
      </c>
      <c r="S856" s="136" t="n">
        <f aca="false">R856-Q856</f>
        <v>37979.3141528205</v>
      </c>
      <c r="T856" s="137" t="n">
        <f aca="false">((S856/1000000)*(0.473-P856))*0.8/(0.08206*296)*1000000/(O856*N856)*12</f>
        <v>3.35168640009113</v>
      </c>
      <c r="U856" s="138" t="n">
        <f aca="false">IF(N856&lt;=48,T856* 48,T856* 72)</f>
        <v>160.880947204374</v>
      </c>
      <c r="V856" s="139" t="n">
        <v>1326.70490524026</v>
      </c>
      <c r="W856" s="150" t="n">
        <f aca="false">W808</f>
        <v>-16.6005784878389</v>
      </c>
      <c r="X856" s="141" t="n">
        <v>1356.9</v>
      </c>
      <c r="Y856" s="142" t="n">
        <f aca="false">((V856/1000+1)*0.0112372)/((V856/1000+1)*0.0112372+1)</f>
        <v>0.0254794710701375</v>
      </c>
      <c r="Z856" s="142" t="n">
        <f aca="false">((W856/1000+1)*0.0112372)/((W856/1000+1)*0.0112372+1)</f>
        <v>0.0109298737052018</v>
      </c>
      <c r="AA856" s="142" t="n">
        <f aca="false">IF(ISNUMBER(X856),((X856/1000+1)*0.0112372)/((X856/1000+1)*0.0112372+1),"")</f>
        <v>0.0258016023592409</v>
      </c>
      <c r="AB856" s="143" t="n">
        <f aca="false">IF(ISNUMBER(AA856),(Y856-Y848)/(AA856-Y848),"")</f>
        <v>0.978481624043919</v>
      </c>
      <c r="AC856" s="143" t="n">
        <f aca="false">IF(ISNUMBER(AB856),1-AB856,"")</f>
        <v>0.0215183759560807</v>
      </c>
      <c r="AD856" s="144" t="n">
        <f aca="false">IF(ISNUMBER(AB856),AB856*T856,"")</f>
        <v>3.27956355204709</v>
      </c>
      <c r="AE856" s="144" t="n">
        <f aca="false">IF(ISNUMBER(AC856),AC856*T856,T856)</f>
        <v>0.0721228480440439</v>
      </c>
      <c r="AF856" s="149" t="n">
        <f aca="false">IF(ISNUMBER(AD856),AE856-AE848,"")</f>
        <v>-0.0756467396227014</v>
      </c>
      <c r="AG856" s="145" t="n">
        <f aca="false">IF(ISNUMBER(AD856),U856*AB856,"")</f>
        <v>157.41905049826</v>
      </c>
      <c r="AH856" s="146" t="n">
        <f aca="false">IF(ISNUMBER(AC856),AC856*U856,U856)</f>
        <v>3.4618967061141</v>
      </c>
      <c r="AI856" s="145" t="n">
        <f aca="false">AH856-AH848</f>
        <v>-3.63104350188967</v>
      </c>
      <c r="AJ856" s="103" t="s">
        <v>724</v>
      </c>
      <c r="AK856" s="102"/>
      <c r="AL856" s="102"/>
      <c r="AM856" s="102"/>
      <c r="AN856" s="147" t="s">
        <v>725</v>
      </c>
    </row>
    <row r="857" customFormat="false" ht="15" hidden="false" customHeight="false" outlineLevel="0" collapsed="false">
      <c r="A857" s="0" t="s">
        <v>652</v>
      </c>
      <c r="B857" s="0" t="s">
        <v>647</v>
      </c>
      <c r="C857" s="90" t="n">
        <v>1</v>
      </c>
      <c r="D857" s="90" t="n">
        <f aca="false">D809+1</f>
        <v>3</v>
      </c>
      <c r="E857" s="90" t="s">
        <v>403</v>
      </c>
      <c r="F857" s="90" t="n">
        <v>1</v>
      </c>
      <c r="G857" s="130" t="s">
        <v>321</v>
      </c>
      <c r="H857" s="130" t="s">
        <v>322</v>
      </c>
      <c r="I857" s="130" t="s">
        <v>322</v>
      </c>
      <c r="J857" s="131" t="n">
        <v>41932</v>
      </c>
      <c r="K857" s="132" t="s">
        <v>751</v>
      </c>
      <c r="L857" s="131" t="n">
        <v>41934</v>
      </c>
      <c r="M857" s="108" t="s">
        <v>752</v>
      </c>
      <c r="N857" s="134" t="n">
        <v>47.5</v>
      </c>
      <c r="O857" s="134" t="n">
        <v>40</v>
      </c>
      <c r="P857" s="135" t="n">
        <v>0.0481666666666667</v>
      </c>
      <c r="Q857" s="152" t="n">
        <v>960.332221410257</v>
      </c>
      <c r="R857" s="152" t="n">
        <v>4965.77404423077</v>
      </c>
      <c r="S857" s="136" t="n">
        <f aca="false">R857-Q857</f>
        <v>4005.44182282051</v>
      </c>
      <c r="T857" s="137" t="n">
        <f aca="false">((S857/1000000)*(0.473-P857))*0.8/(0.08206*296)*1000000/(O857*N857)*12</f>
        <v>0.353967527017475</v>
      </c>
      <c r="U857" s="138" t="n">
        <f aca="false">IF(N857&lt;=48,T857* 48,T857* 72)</f>
        <v>16.9904412968388</v>
      </c>
      <c r="V857" s="139" t="n">
        <v>-27.6202146494424</v>
      </c>
      <c r="W857" s="150" t="n">
        <f aca="false">W809</f>
        <v>-20.4524273330183</v>
      </c>
      <c r="X857" s="141" t="s">
        <v>106</v>
      </c>
      <c r="Y857" s="142" t="n">
        <f aca="false">((V857/1000+1)*0.0112372)/((V857/1000+1)*0.0112372+1)</f>
        <v>0.0108087211077745</v>
      </c>
      <c r="Z857" s="142" t="n">
        <f aca="false">((W857/1000+1)*0.0112372)/((W857/1000+1)*0.0112372+1)</f>
        <v>0.0108875289029567</v>
      </c>
      <c r="AA857" s="142" t="str">
        <f aca="false">IF(ISNUMBER(X857),((X857/1000+1)*0.0112372)/((X857/1000+1)*0.0112372+1),"")</f>
        <v/>
      </c>
      <c r="AB857" s="143" t="str">
        <f aca="false">IF(ISNUMBER(AA857),(Y857-Z857)/(AA857-Z857),"")</f>
        <v/>
      </c>
      <c r="AC857" s="143" t="str">
        <f aca="false">IF(ISNUMBER(AB857),1-AB857,"")</f>
        <v/>
      </c>
      <c r="AD857" s="144" t="str">
        <f aca="false">IF(ISNUMBER(AB857),AB857*T857,"")</f>
        <v/>
      </c>
      <c r="AE857" s="144" t="n">
        <f aca="false">IF(ISNUMBER(AC857),AC857*T857,T857)</f>
        <v>0.353967527017475</v>
      </c>
      <c r="AF857" s="102"/>
      <c r="AG857" s="145" t="str">
        <f aca="false">IF(ISNUMBER(AD857),U857*AB857,"")</f>
        <v/>
      </c>
      <c r="AH857" s="146" t="n">
        <f aca="false">IF(ISNUMBER(AC857),AC857*U857,U857)</f>
        <v>16.9904412968388</v>
      </c>
      <c r="AI857" s="102"/>
      <c r="AJ857" s="103" t="s">
        <v>726</v>
      </c>
      <c r="AK857" s="102"/>
      <c r="AL857" s="102"/>
      <c r="AM857" s="102"/>
      <c r="AN857" s="147" t="s">
        <v>727</v>
      </c>
    </row>
    <row r="858" customFormat="false" ht="15" hidden="false" customHeight="false" outlineLevel="0" collapsed="false">
      <c r="A858" s="0" t="s">
        <v>652</v>
      </c>
      <c r="B858" s="0" t="s">
        <v>647</v>
      </c>
      <c r="C858" s="90" t="n">
        <v>1</v>
      </c>
      <c r="D858" s="90" t="n">
        <f aca="false">D810+1</f>
        <v>3</v>
      </c>
      <c r="E858" s="90" t="s">
        <v>403</v>
      </c>
      <c r="F858" s="90" t="n">
        <v>2</v>
      </c>
      <c r="G858" s="130" t="s">
        <v>321</v>
      </c>
      <c r="H858" s="130" t="s">
        <v>322</v>
      </c>
      <c r="I858" s="130" t="s">
        <v>322</v>
      </c>
      <c r="J858" s="131" t="n">
        <v>41932</v>
      </c>
      <c r="K858" s="132" t="s">
        <v>751</v>
      </c>
      <c r="L858" s="131" t="n">
        <v>41934</v>
      </c>
      <c r="M858" s="108" t="s">
        <v>752</v>
      </c>
      <c r="N858" s="134" t="n">
        <v>47.5</v>
      </c>
      <c r="O858" s="134" t="n">
        <v>40</v>
      </c>
      <c r="P858" s="135" t="n">
        <v>0.0481666666666667</v>
      </c>
      <c r="Q858" s="152" t="n">
        <v>960.332221410257</v>
      </c>
      <c r="R858" s="152" t="n">
        <v>7287.87424423077</v>
      </c>
      <c r="S858" s="136" t="n">
        <f aca="false">R858-Q858</f>
        <v>6327.54202282051</v>
      </c>
      <c r="T858" s="137" t="n">
        <f aca="false">((S858/1000000)*(0.473-P858))*0.8/(0.08206*296)*1000000/(O858*N858)*12</f>
        <v>0.559175367160811</v>
      </c>
      <c r="U858" s="138" t="n">
        <f aca="false">IF(N858&lt;=48,T858* 48,T858* 72)</f>
        <v>26.8404176237189</v>
      </c>
      <c r="V858" s="139" t="n">
        <v>-18.2515216431061</v>
      </c>
      <c r="W858" s="150" t="n">
        <f aca="false">W810</f>
        <v>-20.4524273330183</v>
      </c>
      <c r="X858" s="141" t="s">
        <v>106</v>
      </c>
      <c r="Y858" s="142" t="n">
        <f aca="false">((V858/1000+1)*0.0112372)/((V858/1000+1)*0.0112372+1)</f>
        <v>0.0109117247190612</v>
      </c>
      <c r="Z858" s="142" t="n">
        <f aca="false">((W858/1000+1)*0.0112372)/((W858/1000+1)*0.0112372+1)</f>
        <v>0.0108875289029567</v>
      </c>
      <c r="AA858" s="142" t="str">
        <f aca="false">IF(ISNUMBER(X858),((X858/1000+1)*0.0112372)/((X858/1000+1)*0.0112372+1),"")</f>
        <v/>
      </c>
      <c r="AB858" s="143" t="str">
        <f aca="false">IF(ISNUMBER(AA858),(Y858-Z858)/(AA858-Z858),"")</f>
        <v/>
      </c>
      <c r="AC858" s="143" t="str">
        <f aca="false">IF(ISNUMBER(AB858),1-AB858,"")</f>
        <v/>
      </c>
      <c r="AD858" s="144" t="str">
        <f aca="false">IF(ISNUMBER(AB858),AB858*T858,"")</f>
        <v/>
      </c>
      <c r="AE858" s="144" t="n">
        <f aca="false">IF(ISNUMBER(AC858),AC858*T858,T858)</f>
        <v>0.559175367160811</v>
      </c>
      <c r="AF858" s="102"/>
      <c r="AG858" s="145" t="str">
        <f aca="false">IF(ISNUMBER(AD858),U858*AB858,"")</f>
        <v/>
      </c>
      <c r="AH858" s="146" t="n">
        <f aca="false">IF(ISNUMBER(AC858),AC858*U858,U858)</f>
        <v>26.8404176237189</v>
      </c>
      <c r="AI858" s="102"/>
      <c r="AJ858" s="103" t="s">
        <v>728</v>
      </c>
      <c r="AK858" s="102"/>
      <c r="AL858" s="102"/>
      <c r="AM858" s="102"/>
      <c r="AN858" s="147" t="s">
        <v>729</v>
      </c>
    </row>
    <row r="859" customFormat="false" ht="15" hidden="false" customHeight="false" outlineLevel="0" collapsed="false">
      <c r="A859" s="0" t="s">
        <v>652</v>
      </c>
      <c r="B859" s="0" t="s">
        <v>647</v>
      </c>
      <c r="C859" s="90" t="n">
        <v>1</v>
      </c>
      <c r="D859" s="90" t="n">
        <f aca="false">D811+1</f>
        <v>3</v>
      </c>
      <c r="E859" s="90" t="s">
        <v>403</v>
      </c>
      <c r="F859" s="90" t="n">
        <v>3</v>
      </c>
      <c r="G859" s="130" t="s">
        <v>321</v>
      </c>
      <c r="H859" s="130" t="s">
        <v>322</v>
      </c>
      <c r="I859" s="130" t="s">
        <v>322</v>
      </c>
      <c r="J859" s="131" t="n">
        <v>41932</v>
      </c>
      <c r="K859" s="132" t="s">
        <v>751</v>
      </c>
      <c r="L859" s="131" t="n">
        <v>41934</v>
      </c>
      <c r="M859" s="108" t="s">
        <v>752</v>
      </c>
      <c r="N859" s="134" t="n">
        <v>47.5</v>
      </c>
      <c r="O859" s="134" t="n">
        <v>40</v>
      </c>
      <c r="P859" s="135" t="n">
        <v>0.0481666666666667</v>
      </c>
      <c r="Q859" s="152" t="n">
        <v>960.332221410257</v>
      </c>
      <c r="R859" s="152" t="n">
        <v>3616.89485961538</v>
      </c>
      <c r="S859" s="136" t="n">
        <f aca="false">R859-Q859</f>
        <v>2656.56263820513</v>
      </c>
      <c r="T859" s="137" t="n">
        <f aca="false">((S859/1000000)*(0.473-P859))*0.8/(0.08206*296)*1000000/(O859*N859)*12</f>
        <v>0.234764839687606</v>
      </c>
      <c r="U859" s="138" t="n">
        <f aca="false">IF(N859&lt;=48,T859* 48,T859* 72)</f>
        <v>11.2687123050051</v>
      </c>
      <c r="V859" s="139" t="n">
        <v>-6.44433077678015</v>
      </c>
      <c r="W859" s="150" t="n">
        <f aca="false">W811</f>
        <v>-20.4524273330183</v>
      </c>
      <c r="X859" s="141" t="s">
        <v>106</v>
      </c>
      <c r="Y859" s="142" t="n">
        <f aca="false">((V859/1000+1)*0.0112372)/((V859/1000+1)*0.0112372+1)</f>
        <v>0.0110415077200481</v>
      </c>
      <c r="Z859" s="142" t="n">
        <f aca="false">((W859/1000+1)*0.0112372)/((W859/1000+1)*0.0112372+1)</f>
        <v>0.0108875289029567</v>
      </c>
      <c r="AA859" s="142" t="str">
        <f aca="false">IF(ISNUMBER(X859),((X859/1000+1)*0.0112372)/((X859/1000+1)*0.0112372+1),"")</f>
        <v/>
      </c>
      <c r="AB859" s="143" t="str">
        <f aca="false">IF(ISNUMBER(AA859),(Y859-Z859)/(AA859-Z859),"")</f>
        <v/>
      </c>
      <c r="AC859" s="143" t="str">
        <f aca="false">IF(ISNUMBER(AB859),1-AB859,"")</f>
        <v/>
      </c>
      <c r="AD859" s="144" t="str">
        <f aca="false">IF(ISNUMBER(AB859),AB859*T859,"")</f>
        <v/>
      </c>
      <c r="AE859" s="144" t="n">
        <f aca="false">IF(ISNUMBER(AC859),AC859*T859,T859)</f>
        <v>0.234764839687606</v>
      </c>
      <c r="AF859" s="102"/>
      <c r="AG859" s="145" t="str">
        <f aca="false">IF(ISNUMBER(AD859),U859*AB859,"")</f>
        <v/>
      </c>
      <c r="AH859" s="146" t="n">
        <f aca="false">IF(ISNUMBER(AC859),AC859*U859,U859)</f>
        <v>11.2687123050051</v>
      </c>
      <c r="AI859" s="102"/>
      <c r="AJ859" s="103" t="s">
        <v>730</v>
      </c>
      <c r="AK859" s="102"/>
      <c r="AL859" s="102"/>
      <c r="AM859" s="102"/>
      <c r="AN859" s="147" t="s">
        <v>731</v>
      </c>
    </row>
    <row r="860" customFormat="false" ht="15" hidden="false" customHeight="false" outlineLevel="0" collapsed="false">
      <c r="A860" s="0" t="s">
        <v>652</v>
      </c>
      <c r="B860" s="0" t="s">
        <v>647</v>
      </c>
      <c r="C860" s="90" t="n">
        <v>1</v>
      </c>
      <c r="D860" s="90" t="n">
        <f aca="false">D812+1</f>
        <v>3</v>
      </c>
      <c r="E860" s="90" t="s">
        <v>403</v>
      </c>
      <c r="F860" s="90" t="n">
        <v>4</v>
      </c>
      <c r="G860" s="130" t="s">
        <v>321</v>
      </c>
      <c r="H860" s="130" t="s">
        <v>322</v>
      </c>
      <c r="I860" s="130" t="s">
        <v>322</v>
      </c>
      <c r="J860" s="131" t="n">
        <v>41932</v>
      </c>
      <c r="K860" s="132" t="s">
        <v>751</v>
      </c>
      <c r="L860" s="131" t="n">
        <v>41934</v>
      </c>
      <c r="M860" s="108" t="s">
        <v>752</v>
      </c>
      <c r="N860" s="134" t="n">
        <v>47.5</v>
      </c>
      <c r="O860" s="134" t="n">
        <v>40</v>
      </c>
      <c r="P860" s="135" t="n">
        <v>0.0481666666666667</v>
      </c>
      <c r="Q860" s="152" t="n">
        <v>960.332221410257</v>
      </c>
      <c r="R860" s="152" t="n">
        <v>3481.50820961539</v>
      </c>
      <c r="S860" s="136" t="n">
        <f aca="false">R860-Q860</f>
        <v>2521.17598820513</v>
      </c>
      <c r="T860" s="137" t="n">
        <f aca="false">((S860/1000000)*(0.473-P860))*0.8/(0.08206*296)*1000000/(O860*N860)*12</f>
        <v>0.22280049722265</v>
      </c>
      <c r="U860" s="138" t="n">
        <f aca="false">IF(N860&lt;=48,T860* 48,T860* 72)</f>
        <v>10.6944238666872</v>
      </c>
      <c r="V860" s="139" t="n">
        <v>-9.77606244546137</v>
      </c>
      <c r="W860" s="150" t="n">
        <f aca="false">W812</f>
        <v>-20.4524273330183</v>
      </c>
      <c r="X860" s="141" t="s">
        <v>106</v>
      </c>
      <c r="Y860" s="142" t="n">
        <f aca="false">((V860/1000+1)*0.0112372)/((V860/1000+1)*0.0112372+1)</f>
        <v>0.0110048892381094</v>
      </c>
      <c r="Z860" s="142" t="n">
        <f aca="false">((W860/1000+1)*0.0112372)/((W860/1000+1)*0.0112372+1)</f>
        <v>0.0108875289029567</v>
      </c>
      <c r="AA860" s="142" t="str">
        <f aca="false">IF(ISNUMBER(X860),((X860/1000+1)*0.0112372)/((X860/1000+1)*0.0112372+1),"")</f>
        <v/>
      </c>
      <c r="AB860" s="143" t="str">
        <f aca="false">IF(ISNUMBER(AA860),(Y860-Z860)/(AA860-Z860),"")</f>
        <v/>
      </c>
      <c r="AC860" s="143" t="str">
        <f aca="false">IF(ISNUMBER(AB860),1-AB860,"")</f>
        <v/>
      </c>
      <c r="AD860" s="144" t="str">
        <f aca="false">IF(ISNUMBER(AB860),AB860*T860,"")</f>
        <v/>
      </c>
      <c r="AE860" s="144" t="n">
        <f aca="false">IF(ISNUMBER(AC860),AC860*T860,T860)</f>
        <v>0.22280049722265</v>
      </c>
      <c r="AF860" s="102"/>
      <c r="AG860" s="145" t="str">
        <f aca="false">IF(ISNUMBER(AD860),U860*AB860,"")</f>
        <v/>
      </c>
      <c r="AH860" s="146" t="n">
        <f aca="false">IF(ISNUMBER(AC860),AC860*U860,U860)</f>
        <v>10.6944238666872</v>
      </c>
      <c r="AI860" s="102"/>
      <c r="AJ860" s="103" t="s">
        <v>732</v>
      </c>
      <c r="AK860" s="102"/>
      <c r="AL860" s="102"/>
      <c r="AM860" s="102"/>
      <c r="AN860" s="147" t="s">
        <v>733</v>
      </c>
    </row>
    <row r="861" customFormat="false" ht="15" hidden="false" customHeight="false" outlineLevel="0" collapsed="false">
      <c r="A861" s="0" t="s">
        <v>652</v>
      </c>
      <c r="B861" s="0" t="s">
        <v>647</v>
      </c>
      <c r="C861" s="90" t="n">
        <v>1</v>
      </c>
      <c r="D861" s="90" t="n">
        <f aca="false">D813+1</f>
        <v>3</v>
      </c>
      <c r="E861" s="90" t="s">
        <v>403</v>
      </c>
      <c r="F861" s="90" t="n">
        <v>1</v>
      </c>
      <c r="G861" s="130" t="s">
        <v>659</v>
      </c>
      <c r="H861" s="130" t="s">
        <v>660</v>
      </c>
      <c r="I861" s="148" t="s">
        <v>335</v>
      </c>
      <c r="J861" s="131" t="n">
        <v>41932</v>
      </c>
      <c r="K861" s="132" t="s">
        <v>751</v>
      </c>
      <c r="L861" s="131" t="n">
        <v>41934</v>
      </c>
      <c r="M861" s="108" t="s">
        <v>752</v>
      </c>
      <c r="N861" s="134" t="n">
        <v>47.5</v>
      </c>
      <c r="O861" s="134" t="n">
        <v>40</v>
      </c>
      <c r="P861" s="135" t="n">
        <v>0.0481666666666667</v>
      </c>
      <c r="Q861" s="152" t="n">
        <v>960.332221410257</v>
      </c>
      <c r="R861" s="152" t="n">
        <v>31024.3026742308</v>
      </c>
      <c r="S861" s="136" t="n">
        <f aca="false">R861-Q861</f>
        <v>30063.9704528205</v>
      </c>
      <c r="T861" s="137" t="n">
        <f aca="false">((S861/1000000)*(0.473-P861))*0.8/(0.08206*296)*1000000/(O861*N861)*12</f>
        <v>2.65680285577529</v>
      </c>
      <c r="U861" s="138" t="n">
        <f aca="false">IF(N861&lt;=48,T861* 48,T861* 72)</f>
        <v>127.526537077214</v>
      </c>
      <c r="V861" s="139" t="n">
        <v>1090.66878830896</v>
      </c>
      <c r="W861" s="150" t="n">
        <f aca="false">W813</f>
        <v>-20.4524273330183</v>
      </c>
      <c r="X861" s="141" t="n">
        <v>1356.9</v>
      </c>
      <c r="Y861" s="142" t="n">
        <f aca="false">((V861/1000+1)*0.0112372)/((V861/1000+1)*0.0112372+1)</f>
        <v>0.022953998966299</v>
      </c>
      <c r="Z861" s="142" t="n">
        <f aca="false">((W861/1000+1)*0.0112372)/((W861/1000+1)*0.0112372+1)</f>
        <v>0.0108875289029567</v>
      </c>
      <c r="AA861" s="142" t="n">
        <f aca="false">IF(ISNUMBER(X861),((X861/1000+1)*0.0112372)/((X861/1000+1)*0.0112372+1),"")</f>
        <v>0.0258016023592409</v>
      </c>
      <c r="AB861" s="143" t="n">
        <f aca="false">IF(ISNUMBER(AA861),(Y861-Y857)/(AA861-Y857),"")</f>
        <v>0.810069636037208</v>
      </c>
      <c r="AC861" s="143" t="n">
        <f aca="false">IF(ISNUMBER(AB861),1-AB861,"")</f>
        <v>0.189930363962792</v>
      </c>
      <c r="AD861" s="144" t="n">
        <f aca="false">IF(ISNUMBER(AB861),AB861*T861,"")</f>
        <v>2.1521953224005</v>
      </c>
      <c r="AE861" s="144" t="n">
        <f aca="false">IF(ISNUMBER(AC861),AC861*T861,T861)</f>
        <v>0.504607533374786</v>
      </c>
      <c r="AF861" s="149" t="n">
        <f aca="false">IF(ISNUMBER(AD861),AE861-AE857,"")</f>
        <v>0.150640006357311</v>
      </c>
      <c r="AG861" s="145" t="n">
        <f aca="false">IF(ISNUMBER(AD861),U861*AB861,"")</f>
        <v>103.305375475224</v>
      </c>
      <c r="AH861" s="146" t="n">
        <f aca="false">IF(ISNUMBER(AC861),AC861*U861,U861)</f>
        <v>24.2211616019897</v>
      </c>
      <c r="AI861" s="145" t="n">
        <f aca="false">AH861-AH857</f>
        <v>7.23072030515092</v>
      </c>
      <c r="AJ861" s="103" t="s">
        <v>734</v>
      </c>
      <c r="AK861" s="102"/>
      <c r="AL861" s="102"/>
      <c r="AM861" s="102"/>
      <c r="AN861" s="147" t="s">
        <v>735</v>
      </c>
    </row>
    <row r="862" customFormat="false" ht="15" hidden="false" customHeight="false" outlineLevel="0" collapsed="false">
      <c r="A862" s="0" t="s">
        <v>652</v>
      </c>
      <c r="B862" s="0" t="s">
        <v>647</v>
      </c>
      <c r="C862" s="90" t="n">
        <v>1</v>
      </c>
      <c r="D862" s="90" t="n">
        <f aca="false">D814+1</f>
        <v>3</v>
      </c>
      <c r="E862" s="90" t="s">
        <v>403</v>
      </c>
      <c r="F862" s="90" t="n">
        <v>2</v>
      </c>
      <c r="G862" s="130" t="s">
        <v>659</v>
      </c>
      <c r="H862" s="130" t="s">
        <v>660</v>
      </c>
      <c r="I862" s="148" t="s">
        <v>335</v>
      </c>
      <c r="J862" s="131" t="n">
        <v>41932</v>
      </c>
      <c r="K862" s="132" t="s">
        <v>751</v>
      </c>
      <c r="L862" s="131" t="n">
        <v>41934</v>
      </c>
      <c r="M862" s="108" t="s">
        <v>752</v>
      </c>
      <c r="N862" s="134" t="n">
        <v>47.5</v>
      </c>
      <c r="O862" s="134" t="n">
        <v>40</v>
      </c>
      <c r="P862" s="135" t="n">
        <v>0.0481666666666667</v>
      </c>
      <c r="Q862" s="152" t="n">
        <v>960.332221410257</v>
      </c>
      <c r="R862" s="152" t="n">
        <v>31220.0973742308</v>
      </c>
      <c r="S862" s="136" t="n">
        <f aca="false">R862-Q862</f>
        <v>30259.7651528205</v>
      </c>
      <c r="T862" s="137" t="n">
        <f aca="false">((S862/1000000)*(0.473-P862))*0.8/(0.08206*296)*1000000/(O862*N862)*12</f>
        <v>2.67410555765634</v>
      </c>
      <c r="U862" s="138" t="n">
        <f aca="false">IF(N862&lt;=48,T862* 48,T862* 72)</f>
        <v>128.357066767504</v>
      </c>
      <c r="V862" s="139" t="n">
        <v>1018.54739290623</v>
      </c>
      <c r="W862" s="150" t="n">
        <f aca="false">W814</f>
        <v>-20.4524273330183</v>
      </c>
      <c r="X862" s="141" t="n">
        <v>1356.9</v>
      </c>
      <c r="Y862" s="142" t="n">
        <f aca="false">((V862/1000+1)*0.0112372)/((V862/1000+1)*0.0112372+1)</f>
        <v>0.0221797221025285</v>
      </c>
      <c r="Z862" s="142" t="n">
        <f aca="false">((W862/1000+1)*0.0112372)/((W862/1000+1)*0.0112372+1)</f>
        <v>0.0108875289029567</v>
      </c>
      <c r="AA862" s="142" t="n">
        <f aca="false">IF(ISNUMBER(X862),((X862/1000+1)*0.0112372)/((X862/1000+1)*0.0112372+1),"")</f>
        <v>0.0258016023592409</v>
      </c>
      <c r="AB862" s="143" t="n">
        <f aca="false">IF(ISNUMBER(AA862),(Y862-Y858)/(AA862-Y858),"")</f>
        <v>0.756755539284022</v>
      </c>
      <c r="AC862" s="143" t="n">
        <f aca="false">IF(ISNUMBER(AB862),1-AB862,"")</f>
        <v>0.243244460715978</v>
      </c>
      <c r="AD862" s="144" t="n">
        <f aca="false">IF(ISNUMBER(AB862),AB862*T862,"")</f>
        <v>2.02364419338662</v>
      </c>
      <c r="AE862" s="144" t="n">
        <f aca="false">IF(ISNUMBER(AC862),AC862*T862,T862)</f>
        <v>0.650461364269715</v>
      </c>
      <c r="AF862" s="149" t="n">
        <f aca="false">IF(ISNUMBER(AD862),AE862-AE858,"")</f>
        <v>0.0912859971089035</v>
      </c>
      <c r="AG862" s="145" t="n">
        <f aca="false">IF(ISNUMBER(AD862),U862*AB862,"")</f>
        <v>97.1349212825578</v>
      </c>
      <c r="AH862" s="146" t="n">
        <f aca="false">IF(ISNUMBER(AC862),AC862*U862,U862)</f>
        <v>31.2221454849463</v>
      </c>
      <c r="AI862" s="145" t="n">
        <f aca="false">AH862-AH858</f>
        <v>4.38172786122737</v>
      </c>
      <c r="AJ862" s="103" t="s">
        <v>736</v>
      </c>
      <c r="AK862" s="102"/>
      <c r="AL862" s="102"/>
      <c r="AM862" s="102"/>
      <c r="AN862" s="147" t="s">
        <v>737</v>
      </c>
    </row>
    <row r="863" customFormat="false" ht="15" hidden="false" customHeight="false" outlineLevel="0" collapsed="false">
      <c r="A863" s="0" t="s">
        <v>652</v>
      </c>
      <c r="B863" s="0" t="s">
        <v>647</v>
      </c>
      <c r="C863" s="90" t="n">
        <v>1</v>
      </c>
      <c r="D863" s="90" t="n">
        <f aca="false">D815+1</f>
        <v>3</v>
      </c>
      <c r="E863" s="90" t="s">
        <v>403</v>
      </c>
      <c r="F863" s="90" t="n">
        <v>3</v>
      </c>
      <c r="G863" s="130" t="s">
        <v>659</v>
      </c>
      <c r="H863" s="130" t="s">
        <v>660</v>
      </c>
      <c r="I863" s="148" t="s">
        <v>335</v>
      </c>
      <c r="J863" s="131" t="n">
        <v>41932</v>
      </c>
      <c r="K863" s="132" t="s">
        <v>751</v>
      </c>
      <c r="L863" s="131" t="n">
        <v>41934</v>
      </c>
      <c r="M863" s="108" t="s">
        <v>752</v>
      </c>
      <c r="N863" s="134" t="n">
        <v>47.5</v>
      </c>
      <c r="O863" s="134" t="n">
        <v>40</v>
      </c>
      <c r="P863" s="135" t="n">
        <v>0.0481666666666667</v>
      </c>
      <c r="Q863" s="152" t="n">
        <v>960.332221410257</v>
      </c>
      <c r="R863" s="152" t="n">
        <v>27199.4469742308</v>
      </c>
      <c r="S863" s="136" t="n">
        <f aca="false">R863-Q863</f>
        <v>26239.1147528205</v>
      </c>
      <c r="T863" s="137" t="n">
        <f aca="false">((S863/1000000)*(0.473-P863))*0.8/(0.08206*296)*1000000/(O863*N863)*12</f>
        <v>2.31879402348764</v>
      </c>
      <c r="U863" s="138" t="n">
        <f aca="false">IF(N863&lt;=48,T863* 48,T863* 72)</f>
        <v>111.302113127407</v>
      </c>
      <c r="V863" s="139" t="n">
        <v>1141.86216127329</v>
      </c>
      <c r="W863" s="150" t="n">
        <f aca="false">W815</f>
        <v>-20.4524273330183</v>
      </c>
      <c r="X863" s="141" t="n">
        <v>1356.9</v>
      </c>
      <c r="Y863" s="142" t="n">
        <f aca="false">((V863/1000+1)*0.0112372)/((V863/1000+1)*0.0112372+1)</f>
        <v>0.0235028542444339</v>
      </c>
      <c r="Z863" s="142" t="n">
        <f aca="false">((W863/1000+1)*0.0112372)/((W863/1000+1)*0.0112372+1)</f>
        <v>0.0108875289029567</v>
      </c>
      <c r="AA863" s="142" t="n">
        <f aca="false">IF(ISNUMBER(X863),((X863/1000+1)*0.0112372)/((X863/1000+1)*0.0112372+1),"")</f>
        <v>0.0258016023592409</v>
      </c>
      <c r="AB863" s="143" t="n">
        <f aca="false">IF(ISNUMBER(AA863),(Y863-Y859)/(AA863-Y859),"")</f>
        <v>0.844259256393719</v>
      </c>
      <c r="AC863" s="143" t="n">
        <f aca="false">IF(ISNUMBER(AB863),1-AB863,"")</f>
        <v>0.155740743606281</v>
      </c>
      <c r="AD863" s="144" t="n">
        <f aca="false">IF(ISNUMBER(AB863),AB863*T863,"")</f>
        <v>1.95766331799987</v>
      </c>
      <c r="AE863" s="144" t="n">
        <f aca="false">IF(ISNUMBER(AC863),AC863*T863,T863)</f>
        <v>0.361130705487765</v>
      </c>
      <c r="AF863" s="149" t="n">
        <f aca="false">IF(ISNUMBER(AD863),AE863-AE859,"")</f>
        <v>0.126365865800159</v>
      </c>
      <c r="AG863" s="145" t="n">
        <f aca="false">IF(ISNUMBER(AD863),U863*AB863,"")</f>
        <v>93.9678392639939</v>
      </c>
      <c r="AH863" s="146" t="n">
        <f aca="false">IF(ISNUMBER(AC863),AC863*U863,U863)</f>
        <v>17.3342738634127</v>
      </c>
      <c r="AI863" s="145" t="n">
        <f aca="false">AH863-AH859</f>
        <v>6.06556155840762</v>
      </c>
      <c r="AJ863" s="103" t="s">
        <v>738</v>
      </c>
      <c r="AK863" s="102"/>
      <c r="AL863" s="102"/>
      <c r="AM863" s="102"/>
      <c r="AN863" s="147" t="s">
        <v>739</v>
      </c>
    </row>
    <row r="864" customFormat="false" ht="15" hidden="false" customHeight="false" outlineLevel="0" collapsed="false">
      <c r="A864" s="0" t="s">
        <v>652</v>
      </c>
      <c r="B864" s="0" t="s">
        <v>647</v>
      </c>
      <c r="C864" s="90" t="n">
        <v>1</v>
      </c>
      <c r="D864" s="90" t="n">
        <f aca="false">D816+1</f>
        <v>3</v>
      </c>
      <c r="E864" s="90" t="s">
        <v>403</v>
      </c>
      <c r="F864" s="90" t="n">
        <v>4</v>
      </c>
      <c r="G864" s="130" t="s">
        <v>659</v>
      </c>
      <c r="H864" s="130" t="s">
        <v>660</v>
      </c>
      <c r="I864" s="148" t="s">
        <v>335</v>
      </c>
      <c r="J864" s="131" t="n">
        <v>41932</v>
      </c>
      <c r="K864" s="132" t="s">
        <v>751</v>
      </c>
      <c r="L864" s="131" t="n">
        <v>41934</v>
      </c>
      <c r="M864" s="108" t="s">
        <v>752</v>
      </c>
      <c r="N864" s="134" t="n">
        <v>47.5</v>
      </c>
      <c r="O864" s="134" t="n">
        <v>40</v>
      </c>
      <c r="P864" s="135" t="n">
        <v>0.0481666666666667</v>
      </c>
      <c r="Q864" s="152" t="n">
        <v>960.332221410257</v>
      </c>
      <c r="R864" s="152" t="n">
        <v>35941.6179742308</v>
      </c>
      <c r="S864" s="136" t="n">
        <f aca="false">R864-Q864</f>
        <v>34981.2857528205</v>
      </c>
      <c r="T864" s="137" t="n">
        <f aca="false">((S864/1000000)*(0.473-P864))*0.8/(0.08206*296)*1000000/(O864*N864)*12</f>
        <v>3.09135415206164</v>
      </c>
      <c r="U864" s="138" t="n">
        <f aca="false">IF(N864&lt;=48,T864* 48,T864* 72)</f>
        <v>148.384999298959</v>
      </c>
      <c r="V864" s="139" t="n">
        <v>1187.75819254905</v>
      </c>
      <c r="W864" s="150" t="n">
        <f aca="false">W816</f>
        <v>-20.4524273330183</v>
      </c>
      <c r="X864" s="141" t="n">
        <v>1356.9</v>
      </c>
      <c r="Y864" s="142" t="n">
        <f aca="false">((V864/1000+1)*0.0112372)/((V864/1000+1)*0.0112372+1)</f>
        <v>0.0239943916069259</v>
      </c>
      <c r="Z864" s="142" t="n">
        <f aca="false">((W864/1000+1)*0.0112372)/((W864/1000+1)*0.0112372+1)</f>
        <v>0.0108875289029567</v>
      </c>
      <c r="AA864" s="142" t="n">
        <f aca="false">IF(ISNUMBER(X864),((X864/1000+1)*0.0112372)/((X864/1000+1)*0.0112372+1),"")</f>
        <v>0.0258016023592409</v>
      </c>
      <c r="AB864" s="143" t="n">
        <f aca="false">IF(ISNUMBER(AA864),(Y864-Y860)/(AA864-Y860),"")</f>
        <v>0.877864040647374</v>
      </c>
      <c r="AC864" s="143" t="n">
        <f aca="false">IF(ISNUMBER(AB864),1-AB864,"")</f>
        <v>0.122135959352626</v>
      </c>
      <c r="AD864" s="144" t="n">
        <f aca="false">IF(ISNUMBER(AB864),AB864*T864,"")</f>
        <v>2.71378864700086</v>
      </c>
      <c r="AE864" s="144" t="n">
        <f aca="false">IF(ISNUMBER(AC864),AC864*T864,T864)</f>
        <v>0.377565505060773</v>
      </c>
      <c r="AF864" s="149" t="n">
        <f aca="false">IF(ISNUMBER(AD864),AE864-AE860,"")</f>
        <v>0.154765007838123</v>
      </c>
      <c r="AG864" s="145" t="n">
        <f aca="false">IF(ISNUMBER(AD864),U864*AB864,"")</f>
        <v>130.261855056041</v>
      </c>
      <c r="AH864" s="146" t="n">
        <f aca="false">IF(ISNUMBER(AC864),AC864*U864,U864)</f>
        <v>18.1231442429171</v>
      </c>
      <c r="AI864" s="145" t="n">
        <f aca="false">AH864-AH860</f>
        <v>7.42872037622989</v>
      </c>
      <c r="AJ864" s="103" t="s">
        <v>740</v>
      </c>
      <c r="AK864" s="102"/>
      <c r="AL864" s="102"/>
      <c r="AM864" s="102"/>
      <c r="AN864" s="147" t="s">
        <v>741</v>
      </c>
    </row>
    <row r="865" customFormat="false" ht="15" hidden="false" customHeight="false" outlineLevel="0" collapsed="false">
      <c r="A865" s="0" t="s">
        <v>652</v>
      </c>
      <c r="B865" s="0" t="s">
        <v>647</v>
      </c>
      <c r="C865" s="90" t="n">
        <v>1</v>
      </c>
      <c r="D865" s="90" t="n">
        <f aca="false">D817+1</f>
        <v>3</v>
      </c>
      <c r="E865" s="90" t="s">
        <v>403</v>
      </c>
      <c r="F865" s="90" t="n">
        <v>1</v>
      </c>
      <c r="G865" s="130" t="s">
        <v>669</v>
      </c>
      <c r="H865" s="130" t="s">
        <v>660</v>
      </c>
      <c r="I865" s="130" t="n">
        <v>10</v>
      </c>
      <c r="J865" s="131" t="n">
        <v>41932</v>
      </c>
      <c r="K865" s="132" t="s">
        <v>751</v>
      </c>
      <c r="L865" s="131" t="n">
        <v>41934</v>
      </c>
      <c r="M865" s="108" t="s">
        <v>752</v>
      </c>
      <c r="N865" s="134" t="n">
        <v>47.5</v>
      </c>
      <c r="O865" s="134" t="n">
        <v>40</v>
      </c>
      <c r="P865" s="135" t="n">
        <v>0.0481666666666667</v>
      </c>
      <c r="Q865" s="152" t="n">
        <v>960.332221410257</v>
      </c>
      <c r="R865" s="152" t="n">
        <v>23433.2049742308</v>
      </c>
      <c r="S865" s="136" t="n">
        <f aca="false">R865-Q865</f>
        <v>22472.8727528205</v>
      </c>
      <c r="T865" s="137" t="n">
        <f aca="false">((S865/1000000)*(0.473-P865))*0.8/(0.08206*296)*1000000/(O865*N865)*12</f>
        <v>1.98596498093507</v>
      </c>
      <c r="U865" s="138" t="n">
        <f aca="false">IF(N865&lt;=48,T865* 48,T865* 72)</f>
        <v>95.3263190848834</v>
      </c>
      <c r="V865" s="139" t="n">
        <v>1213.08464327263</v>
      </c>
      <c r="W865" s="150" t="n">
        <f aca="false">W817</f>
        <v>-20.4524273330183</v>
      </c>
      <c r="X865" s="141" t="n">
        <v>1356.9</v>
      </c>
      <c r="Y865" s="142" t="n">
        <f aca="false">((V865/1000+1)*0.0112372)/((V865/1000+1)*0.0112372+1)</f>
        <v>0.0242654210367813</v>
      </c>
      <c r="Z865" s="142" t="n">
        <f aca="false">((W865/1000+1)*0.0112372)/((W865/1000+1)*0.0112372+1)</f>
        <v>0.0108875289029567</v>
      </c>
      <c r="AA865" s="142" t="n">
        <f aca="false">IF(ISNUMBER(X865),((X865/1000+1)*0.0112372)/((X865/1000+1)*0.0112372+1),"")</f>
        <v>0.0258016023592409</v>
      </c>
      <c r="AB865" s="143" t="n">
        <f aca="false">IF(ISNUMBER(AA865),(Y865-Y857)/(AA865-Y857),"")</f>
        <v>0.897539285698717</v>
      </c>
      <c r="AC865" s="143" t="n">
        <f aca="false">IF(ISNUMBER(AB865),1-AB865,"")</f>
        <v>0.102460714301283</v>
      </c>
      <c r="AD865" s="144" t="n">
        <f aca="false">IF(ISNUMBER(AB865),AB865*T865,"")</f>
        <v>1.78248159041113</v>
      </c>
      <c r="AE865" s="144" t="n">
        <f aca="false">IF(ISNUMBER(AC865),AC865*T865,T865)</f>
        <v>0.203483390523942</v>
      </c>
      <c r="AF865" s="149" t="n">
        <f aca="false">IF(ISNUMBER(AD865),AE865-AE857,"")</f>
        <v>-0.150484136493533</v>
      </c>
      <c r="AG865" s="145" t="n">
        <f aca="false">IF(ISNUMBER(AD865),U865*AB865,"")</f>
        <v>85.5591163397342</v>
      </c>
      <c r="AH865" s="146" t="n">
        <f aca="false">IF(ISNUMBER(AC865),AC865*U865,U865)</f>
        <v>9.76720274514923</v>
      </c>
      <c r="AI865" s="145" t="n">
        <f aca="false">AH865-AH857</f>
        <v>-7.22323855168958</v>
      </c>
      <c r="AJ865" s="103" t="s">
        <v>742</v>
      </c>
      <c r="AK865" s="102"/>
      <c r="AL865" s="102"/>
      <c r="AM865" s="102"/>
      <c r="AN865" s="147" t="s">
        <v>743</v>
      </c>
    </row>
    <row r="866" customFormat="false" ht="15" hidden="false" customHeight="false" outlineLevel="0" collapsed="false">
      <c r="A866" s="0" t="s">
        <v>652</v>
      </c>
      <c r="B866" s="0" t="s">
        <v>647</v>
      </c>
      <c r="C866" s="90" t="n">
        <v>1</v>
      </c>
      <c r="D866" s="90" t="n">
        <f aca="false">D818+1</f>
        <v>3</v>
      </c>
      <c r="E866" s="90" t="s">
        <v>403</v>
      </c>
      <c r="F866" s="90" t="n">
        <v>2</v>
      </c>
      <c r="G866" s="130" t="s">
        <v>669</v>
      </c>
      <c r="H866" s="130" t="s">
        <v>660</v>
      </c>
      <c r="I866" s="130" t="n">
        <v>10</v>
      </c>
      <c r="J866" s="131" t="n">
        <v>41932</v>
      </c>
      <c r="K866" s="132" t="s">
        <v>751</v>
      </c>
      <c r="L866" s="131" t="n">
        <v>41934</v>
      </c>
      <c r="M866" s="108" t="s">
        <v>752</v>
      </c>
      <c r="N866" s="134" t="n">
        <v>47.5</v>
      </c>
      <c r="O866" s="134" t="n">
        <v>40</v>
      </c>
      <c r="P866" s="135" t="n">
        <v>0.0481666666666667</v>
      </c>
      <c r="Q866" s="152" t="n">
        <v>960.332221410257</v>
      </c>
      <c r="R866" s="152" t="n">
        <v>21084.9156742308</v>
      </c>
      <c r="S866" s="136" t="n">
        <f aca="false">R866-Q866</f>
        <v>20124.5834528205</v>
      </c>
      <c r="T866" s="137" t="n">
        <f aca="false">((S866/1000000)*(0.473-P866))*0.8/(0.08206*296)*1000000/(O866*N866)*12</f>
        <v>1.77844276665478</v>
      </c>
      <c r="U866" s="138" t="n">
        <f aca="false">IF(N866&lt;=48,T866* 48,T866* 72)</f>
        <v>85.3652527994295</v>
      </c>
      <c r="V866" s="139" t="n">
        <v>1020.60473126192</v>
      </c>
      <c r="W866" s="150" t="n">
        <f aca="false">W818</f>
        <v>-20.4524273330183</v>
      </c>
      <c r="X866" s="141" t="n">
        <v>1356.9</v>
      </c>
      <c r="Y866" s="142" t="n">
        <f aca="false">((V866/1000+1)*0.0112372)/((V866/1000+1)*0.0112372+1)</f>
        <v>0.0222018261647577</v>
      </c>
      <c r="Z866" s="142" t="n">
        <f aca="false">((W866/1000+1)*0.0112372)/((W866/1000+1)*0.0112372+1)</f>
        <v>0.0108875289029567</v>
      </c>
      <c r="AA866" s="142" t="n">
        <f aca="false">IF(ISNUMBER(X866),((X866/1000+1)*0.0112372)/((X866/1000+1)*0.0112372+1),"")</f>
        <v>0.0258016023592409</v>
      </c>
      <c r="AB866" s="143" t="n">
        <f aca="false">IF(ISNUMBER(AA866),(Y866-Y858)/(AA866-Y858),"")</f>
        <v>0.758240041894678</v>
      </c>
      <c r="AC866" s="143" t="n">
        <f aca="false">IF(ISNUMBER(AB866),1-AB866,"")</f>
        <v>0.241759958105322</v>
      </c>
      <c r="AD866" s="144" t="n">
        <f aca="false">IF(ISNUMBER(AB866),AB866*T866,"")</f>
        <v>1.34848651789561</v>
      </c>
      <c r="AE866" s="144" t="n">
        <f aca="false">IF(ISNUMBER(AC866),AC866*T866,T866)</f>
        <v>0.429956248759173</v>
      </c>
      <c r="AF866" s="149" t="n">
        <f aca="false">IF(ISNUMBER(AD866),AE866-AE858,"")</f>
        <v>-0.129219118401639</v>
      </c>
      <c r="AG866" s="145" t="n">
        <f aca="false">IF(ISNUMBER(AD866),U866*AB866,"")</f>
        <v>64.7273528589892</v>
      </c>
      <c r="AH866" s="146" t="n">
        <f aca="false">IF(ISNUMBER(AC866),AC866*U866,U866)</f>
        <v>20.6378999404403</v>
      </c>
      <c r="AI866" s="145" t="n">
        <f aca="false">AH866-AH858</f>
        <v>-6.20251768327866</v>
      </c>
      <c r="AJ866" s="103" t="s">
        <v>744</v>
      </c>
      <c r="AK866" s="102"/>
      <c r="AL866" s="102"/>
      <c r="AM866" s="102"/>
      <c r="AN866" s="147" t="s">
        <v>745</v>
      </c>
    </row>
    <row r="867" customFormat="false" ht="15" hidden="false" customHeight="false" outlineLevel="0" collapsed="false">
      <c r="A867" s="0" t="s">
        <v>652</v>
      </c>
      <c r="B867" s="0" t="s">
        <v>647</v>
      </c>
      <c r="C867" s="90" t="n">
        <v>1</v>
      </c>
      <c r="D867" s="90" t="n">
        <f aca="false">D819+1</f>
        <v>3</v>
      </c>
      <c r="E867" s="90" t="s">
        <v>403</v>
      </c>
      <c r="F867" s="90" t="n">
        <v>3</v>
      </c>
      <c r="G867" s="130" t="s">
        <v>669</v>
      </c>
      <c r="H867" s="130" t="s">
        <v>660</v>
      </c>
      <c r="I867" s="130" t="n">
        <v>10</v>
      </c>
      <c r="J867" s="131" t="n">
        <v>41932</v>
      </c>
      <c r="K867" s="132" t="s">
        <v>751</v>
      </c>
      <c r="L867" s="131" t="n">
        <v>41934</v>
      </c>
      <c r="M867" s="108" t="s">
        <v>752</v>
      </c>
      <c r="N867" s="134" t="n">
        <v>47.5</v>
      </c>
      <c r="O867" s="134" t="n">
        <v>40</v>
      </c>
      <c r="P867" s="135" t="n">
        <v>0.0481666666666667</v>
      </c>
      <c r="Q867" s="152" t="n">
        <v>960.332221410257</v>
      </c>
      <c r="R867" s="152" t="n">
        <v>31142.7771742308</v>
      </c>
      <c r="S867" s="136" t="n">
        <f aca="false">R867-Q867</f>
        <v>30182.4449528205</v>
      </c>
      <c r="T867" s="137" t="n">
        <f aca="false">((S867/1000000)*(0.473-P867))*0.8/(0.08206*296)*1000000/(O867*N867)*12</f>
        <v>2.66727264353771</v>
      </c>
      <c r="U867" s="138" t="n">
        <f aca="false">IF(N867&lt;=48,T867* 48,T867* 72)</f>
        <v>128.02908688981</v>
      </c>
      <c r="V867" s="139" t="n">
        <v>1321.28725290542</v>
      </c>
      <c r="W867" s="150" t="n">
        <f aca="false">W819</f>
        <v>-20.4524273330183</v>
      </c>
      <c r="X867" s="141" t="n">
        <v>1356.9</v>
      </c>
      <c r="Y867" s="142" t="n">
        <f aca="false">((V867/1000+1)*0.0112372)/((V867/1000+1)*0.0112372+1)</f>
        <v>0.025421651215778</v>
      </c>
      <c r="Z867" s="142" t="n">
        <f aca="false">((W867/1000+1)*0.0112372)/((W867/1000+1)*0.0112372+1)</f>
        <v>0.0108875289029567</v>
      </c>
      <c r="AA867" s="142" t="n">
        <f aca="false">IF(ISNUMBER(X867),((X867/1000+1)*0.0112372)/((X867/1000+1)*0.0112372+1),"")</f>
        <v>0.0258016023592409</v>
      </c>
      <c r="AB867" s="143" t="n">
        <f aca="false">IF(ISNUMBER(AA867),(Y867-Y859)/(AA867-Y859),"")</f>
        <v>0.974258217663863</v>
      </c>
      <c r="AC867" s="143" t="n">
        <f aca="false">IF(ISNUMBER(AB867),1-AB867,"")</f>
        <v>0.0257417823361373</v>
      </c>
      <c r="AD867" s="144" t="n">
        <f aca="false">IF(ISNUMBER(AB867),AB867*T867,"")</f>
        <v>2.59861229171663</v>
      </c>
      <c r="AE867" s="144" t="n">
        <f aca="false">IF(ISNUMBER(AC867),AC867*T867,T867)</f>
        <v>0.0686603518210813</v>
      </c>
      <c r="AF867" s="149" t="n">
        <f aca="false">IF(ISNUMBER(AD867),AE867-AE859,"")</f>
        <v>-0.166104487866525</v>
      </c>
      <c r="AG867" s="145" t="n">
        <f aca="false">IF(ISNUMBER(AD867),U867*AB867,"")</f>
        <v>124.733390002398</v>
      </c>
      <c r="AH867" s="146" t="n">
        <f aca="false">IF(ISNUMBER(AC867),AC867*U867,U867)</f>
        <v>3.2956968874119</v>
      </c>
      <c r="AI867" s="145" t="n">
        <f aca="false">AH867-AH859</f>
        <v>-7.97301541759318</v>
      </c>
      <c r="AJ867" s="103" t="s">
        <v>746</v>
      </c>
      <c r="AK867" s="102"/>
      <c r="AL867" s="102"/>
      <c r="AM867" s="102"/>
      <c r="AN867" s="147" t="s">
        <v>747</v>
      </c>
    </row>
    <row r="868" customFormat="false" ht="15" hidden="false" customHeight="false" outlineLevel="0" collapsed="false">
      <c r="A868" s="0" t="s">
        <v>652</v>
      </c>
      <c r="B868" s="0" t="s">
        <v>647</v>
      </c>
      <c r="C868" s="90" t="n">
        <v>1</v>
      </c>
      <c r="D868" s="90" t="n">
        <f aca="false">D820+1</f>
        <v>3</v>
      </c>
      <c r="E868" s="90" t="s">
        <v>403</v>
      </c>
      <c r="F868" s="90" t="n">
        <v>4</v>
      </c>
      <c r="G868" s="130" t="s">
        <v>669</v>
      </c>
      <c r="H868" s="130" t="s">
        <v>660</v>
      </c>
      <c r="I868" s="130" t="n">
        <v>10</v>
      </c>
      <c r="J868" s="131" t="n">
        <v>41932</v>
      </c>
      <c r="K868" s="132" t="s">
        <v>751</v>
      </c>
      <c r="L868" s="131" t="n">
        <v>41934</v>
      </c>
      <c r="M868" s="108" t="s">
        <v>752</v>
      </c>
      <c r="N868" s="134" t="n">
        <v>47.5</v>
      </c>
      <c r="O868" s="134" t="n">
        <v>40</v>
      </c>
      <c r="P868" s="135" t="n">
        <v>0.0481666666666667</v>
      </c>
      <c r="Q868" s="152" t="n">
        <v>960.332221410257</v>
      </c>
      <c r="R868" s="152" t="n">
        <v>51203.6277742308</v>
      </c>
      <c r="S868" s="136" t="n">
        <f aca="false">R868-Q868</f>
        <v>50243.2955528205</v>
      </c>
      <c r="T868" s="137" t="n">
        <f aca="false">((S868/1000000)*(0.473-P868))*0.8/(0.08206*296)*1000000/(O868*N868)*12</f>
        <v>4.44008323244517</v>
      </c>
      <c r="U868" s="138" t="n">
        <f aca="false">IF(N868&lt;=48,T868* 48,T868* 72)</f>
        <v>213.123995157368</v>
      </c>
      <c r="V868" s="139" t="n">
        <v>1350.50551644141</v>
      </c>
      <c r="W868" s="150" t="n">
        <f aca="false">W820</f>
        <v>-20.4524273330183</v>
      </c>
      <c r="X868" s="141" t="n">
        <v>1356.9</v>
      </c>
      <c r="Y868" s="142" t="n">
        <f aca="false">((V868/1000+1)*0.0112372)/((V868/1000+1)*0.0112372+1)</f>
        <v>0.0257334016627314</v>
      </c>
      <c r="Z868" s="142" t="n">
        <f aca="false">((W868/1000+1)*0.0112372)/((W868/1000+1)*0.0112372+1)</f>
        <v>0.0108875289029567</v>
      </c>
      <c r="AA868" s="142" t="n">
        <f aca="false">IF(ISNUMBER(X868),((X868/1000+1)*0.0112372)/((X868/1000+1)*0.0112372+1),"")</f>
        <v>0.0258016023592409</v>
      </c>
      <c r="AB868" s="143" t="n">
        <f aca="false">IF(ISNUMBER(AA868),(Y868-Y860)/(AA868-Y860),"")</f>
        <v>0.995390821194466</v>
      </c>
      <c r="AC868" s="143" t="n">
        <f aca="false">IF(ISNUMBER(AB868),1-AB868,"")</f>
        <v>0.00460917880553435</v>
      </c>
      <c r="AD868" s="144" t="n">
        <f aca="false">IF(ISNUMBER(AB868),AB868*T868,"")</f>
        <v>4.41961809491538</v>
      </c>
      <c r="AE868" s="144" t="n">
        <f aca="false">IF(ISNUMBER(AC868),AC868*T868,T868)</f>
        <v>0.0204651375297948</v>
      </c>
      <c r="AF868" s="149" t="n">
        <f aca="false">IF(ISNUMBER(AD868),AE868-AE860,"")</f>
        <v>-0.202335359692856</v>
      </c>
      <c r="AG868" s="145" t="n">
        <f aca="false">IF(ISNUMBER(AD868),U868*AB868,"")</f>
        <v>212.141668555938</v>
      </c>
      <c r="AH868" s="146" t="n">
        <f aca="false">IF(ISNUMBER(AC868),AC868*U868,U868)</f>
        <v>0.982326601430148</v>
      </c>
      <c r="AI868" s="145" t="n">
        <f aca="false">AH868-AH860</f>
        <v>-9.71209726525709</v>
      </c>
      <c r="AJ868" s="103" t="s">
        <v>748</v>
      </c>
      <c r="AK868" s="102"/>
      <c r="AL868" s="102"/>
      <c r="AM868" s="102"/>
      <c r="AN868" s="147" t="s">
        <v>749</v>
      </c>
    </row>
    <row r="869" customFormat="false" ht="15" hidden="false" customHeight="false" outlineLevel="0" collapsed="false">
      <c r="A869" s="0" t="s">
        <v>652</v>
      </c>
      <c r="B869" s="0" t="s">
        <v>647</v>
      </c>
      <c r="C869" s="90" t="n">
        <f aca="false">C725+1</f>
        <v>2</v>
      </c>
      <c r="D869" s="90" t="n">
        <f aca="false">D725</f>
        <v>1</v>
      </c>
      <c r="E869" s="90" t="s">
        <v>320</v>
      </c>
      <c r="F869" s="90" t="n">
        <v>1</v>
      </c>
      <c r="G869" s="130" t="s">
        <v>321</v>
      </c>
      <c r="H869" s="130" t="s">
        <v>322</v>
      </c>
      <c r="I869" s="130" t="s">
        <v>322</v>
      </c>
      <c r="J869" s="131" t="n">
        <v>41934</v>
      </c>
      <c r="K869" s="132" t="s">
        <v>753</v>
      </c>
      <c r="L869" s="131" t="n">
        <v>41936</v>
      </c>
      <c r="M869" s="108" t="s">
        <v>428</v>
      </c>
      <c r="N869" s="133" t="n">
        <v>44.5</v>
      </c>
      <c r="O869" s="134" t="n">
        <v>40</v>
      </c>
      <c r="P869" s="135" t="n">
        <v>0.0514166666666667</v>
      </c>
      <c r="Q869" s="152" t="n">
        <v>666.679651282051</v>
      </c>
      <c r="R869" s="152" t="n">
        <v>1955.12929846154</v>
      </c>
      <c r="S869" s="136" t="n">
        <f aca="false">R869-Q869</f>
        <v>1288.44964717949</v>
      </c>
      <c r="T869" s="137" t="n">
        <f aca="false">((S869/1000000)*(0.473-P869))*0.8/(0.08206*296)*1000000/(O869*N869)*12</f>
        <v>0.12060877080159</v>
      </c>
      <c r="U869" s="138" t="n">
        <f aca="false">IF(N869&lt;=48,T869* 48,T869* 72)</f>
        <v>5.78922099847632</v>
      </c>
      <c r="V869" s="139" t="n">
        <v>-15.5077049167409</v>
      </c>
      <c r="W869" s="150" t="n">
        <f aca="false">W821</f>
        <v>-15.9672479479958</v>
      </c>
      <c r="X869" s="141" t="s">
        <v>106</v>
      </c>
      <c r="Y869" s="142" t="n">
        <f aca="false">((V869/1000+1)*0.0112372)/((V869/1000+1)*0.0112372+1)</f>
        <v>0.0109418874092282</v>
      </c>
      <c r="Z869" s="142" t="n">
        <f aca="false">((W869/1000+1)*0.0112372)/((W869/1000+1)*0.0112372+1)</f>
        <v>0.0109368357955286</v>
      </c>
      <c r="AA869" s="142" t="str">
        <f aca="false">IF(ISNUMBER(X869),((X869/1000+1)*0.0112372)/((X869/1000+1)*0.0112372+1),"")</f>
        <v/>
      </c>
      <c r="AB869" s="143" t="str">
        <f aca="false">IF(ISNUMBER(AA869),(Y869-Z869)/(AA869-Z869),"")</f>
        <v/>
      </c>
      <c r="AC869" s="143" t="str">
        <f aca="false">IF(ISNUMBER(AB869),1-AB869,"")</f>
        <v/>
      </c>
      <c r="AD869" s="144" t="str">
        <f aca="false">IF(ISNUMBER(AB869),AB869*T869,"")</f>
        <v/>
      </c>
      <c r="AE869" s="144" t="n">
        <f aca="false">IF(ISNUMBER(AC869),AC869*T869,T869)</f>
        <v>0.12060877080159</v>
      </c>
      <c r="AF869" s="102"/>
      <c r="AG869" s="145" t="str">
        <f aca="false">IF(ISNUMBER(AD869),U869*AB869,"")</f>
        <v/>
      </c>
      <c r="AH869" s="146" t="n">
        <f aca="false">IF(ISNUMBER(AC869),AC869*U869,U869)</f>
        <v>5.78922099847632</v>
      </c>
      <c r="AI869" s="102"/>
      <c r="AJ869" s="103" t="s">
        <v>650</v>
      </c>
      <c r="AK869" s="102"/>
      <c r="AL869" s="102"/>
      <c r="AM869" s="102"/>
      <c r="AN869" s="147" t="s">
        <v>754</v>
      </c>
      <c r="AO869" s="145" t="n">
        <f aca="false">SUMIF($AN$5:$AN$1444,$AN869,AG$5:AG$1444)</f>
        <v>0</v>
      </c>
      <c r="AP869" s="145" t="n">
        <f aca="false">SUMIF($AN$5:$AN$1444,$AN869,AH$5:AH$1444)</f>
        <v>22.4211148483233</v>
      </c>
      <c r="AQ869" s="145" t="n">
        <f aca="false">SUMIF($AN$5:$AN$1444,$AN869,AI$5:AI$1444)</f>
        <v>0</v>
      </c>
    </row>
    <row r="870" customFormat="false" ht="15" hidden="false" customHeight="false" outlineLevel="0" collapsed="false">
      <c r="A870" s="0" t="s">
        <v>652</v>
      </c>
      <c r="B870" s="0" t="s">
        <v>647</v>
      </c>
      <c r="C870" s="90" t="n">
        <f aca="false">C726+1</f>
        <v>2</v>
      </c>
      <c r="D870" s="90" t="n">
        <f aca="false">D726</f>
        <v>1</v>
      </c>
      <c r="E870" s="90" t="s">
        <v>320</v>
      </c>
      <c r="F870" s="90" t="n">
        <v>2</v>
      </c>
      <c r="G870" s="130" t="s">
        <v>321</v>
      </c>
      <c r="H870" s="130" t="s">
        <v>322</v>
      </c>
      <c r="I870" s="130" t="s">
        <v>322</v>
      </c>
      <c r="J870" s="131" t="n">
        <v>41934</v>
      </c>
      <c r="K870" s="132" t="s">
        <v>753</v>
      </c>
      <c r="L870" s="131" t="n">
        <v>41936</v>
      </c>
      <c r="M870" s="108" t="s">
        <v>428</v>
      </c>
      <c r="N870" s="134" t="n">
        <v>44.5</v>
      </c>
      <c r="O870" s="134" t="n">
        <v>40</v>
      </c>
      <c r="P870" s="135" t="n">
        <v>0.0514166666666667</v>
      </c>
      <c r="Q870" s="152" t="n">
        <v>666.679651282051</v>
      </c>
      <c r="R870" s="152" t="n">
        <v>1688.03683846154</v>
      </c>
      <c r="S870" s="136" t="n">
        <f aca="false">R870-Q870</f>
        <v>1021.35718717949</v>
      </c>
      <c r="T870" s="137" t="n">
        <f aca="false">((S870/1000000)*(0.473-P870))*0.8/(0.08206*296)*1000000/(O870*N870)*12</f>
        <v>0.0956068676527235</v>
      </c>
      <c r="U870" s="138" t="n">
        <f aca="false">IF(N870&lt;=48,T870* 48,T870* 72)</f>
        <v>4.58912964733073</v>
      </c>
      <c r="V870" s="139" t="n">
        <v>2.75876631199036</v>
      </c>
      <c r="W870" s="150" t="n">
        <f aca="false">W822</f>
        <v>-15.9672479479958</v>
      </c>
      <c r="X870" s="141" t="s">
        <v>106</v>
      </c>
      <c r="Y870" s="142" t="n">
        <f aca="false">((V870/1000+1)*0.0112372)/((V870/1000+1)*0.0112372+1)</f>
        <v>0.0111426432669285</v>
      </c>
      <c r="Z870" s="142" t="n">
        <f aca="false">((W870/1000+1)*0.0112372)/((W870/1000+1)*0.0112372+1)</f>
        <v>0.0109368357955286</v>
      </c>
      <c r="AA870" s="142" t="str">
        <f aca="false">IF(ISNUMBER(X870),((X870/1000+1)*0.0112372)/((X870/1000+1)*0.0112372+1),"")</f>
        <v/>
      </c>
      <c r="AB870" s="143" t="str">
        <f aca="false">IF(ISNUMBER(AA870),(Y870-Z870)/(AA870-Z870),"")</f>
        <v/>
      </c>
      <c r="AC870" s="143" t="str">
        <f aca="false">IF(ISNUMBER(AB870),1-AB870,"")</f>
        <v/>
      </c>
      <c r="AD870" s="144" t="str">
        <f aca="false">IF(ISNUMBER(AB870),AB870*T870,"")</f>
        <v/>
      </c>
      <c r="AE870" s="144" t="n">
        <f aca="false">IF(ISNUMBER(AC870),AC870*T870,T870)</f>
        <v>0.0956068676527235</v>
      </c>
      <c r="AF870" s="102"/>
      <c r="AG870" s="145" t="str">
        <f aca="false">IF(ISNUMBER(AD870),U870*AB870,"")</f>
        <v/>
      </c>
      <c r="AH870" s="146" t="n">
        <f aca="false">IF(ISNUMBER(AC870),AC870*U870,U870)</f>
        <v>4.58912964733073</v>
      </c>
      <c r="AI870" s="102"/>
      <c r="AJ870" s="103" t="s">
        <v>653</v>
      </c>
      <c r="AK870" s="102"/>
      <c r="AL870" s="102"/>
      <c r="AM870" s="102"/>
      <c r="AN870" s="147" t="s">
        <v>755</v>
      </c>
      <c r="AO870" s="145" t="n">
        <f aca="false">SUMIF($AN$5:$AN$1444,$AN870,AG$5:AG$1444)</f>
        <v>0</v>
      </c>
      <c r="AP870" s="145" t="n">
        <f aca="false">SUMIF($AN$5:$AN$1444,$AN870,AH$5:AH$1444)</f>
        <v>12.2421133375993</v>
      </c>
      <c r="AQ870" s="145" t="n">
        <f aca="false">SUMIF($AN$5:$AN$1444,$AN870,AI$5:AI$1444)</f>
        <v>0</v>
      </c>
    </row>
    <row r="871" customFormat="false" ht="15" hidden="false" customHeight="false" outlineLevel="0" collapsed="false">
      <c r="A871" s="0" t="s">
        <v>652</v>
      </c>
      <c r="B871" s="0" t="s">
        <v>647</v>
      </c>
      <c r="C871" s="90" t="n">
        <f aca="false">C727+1</f>
        <v>2</v>
      </c>
      <c r="D871" s="90" t="n">
        <f aca="false">D727</f>
        <v>1</v>
      </c>
      <c r="E871" s="90" t="s">
        <v>320</v>
      </c>
      <c r="F871" s="90" t="n">
        <v>3</v>
      </c>
      <c r="G871" s="130" t="s">
        <v>321</v>
      </c>
      <c r="H871" s="130" t="s">
        <v>322</v>
      </c>
      <c r="I871" s="130" t="s">
        <v>322</v>
      </c>
      <c r="J871" s="131" t="n">
        <v>41934</v>
      </c>
      <c r="K871" s="132" t="s">
        <v>753</v>
      </c>
      <c r="L871" s="131" t="n">
        <v>41936</v>
      </c>
      <c r="M871" s="108" t="s">
        <v>428</v>
      </c>
      <c r="N871" s="134" t="n">
        <v>44.5</v>
      </c>
      <c r="O871" s="134" t="n">
        <v>40</v>
      </c>
      <c r="P871" s="135" t="n">
        <v>0.0514166666666667</v>
      </c>
      <c r="Q871" s="152" t="n">
        <v>666.679651282051</v>
      </c>
      <c r="R871" s="152" t="n">
        <v>2985.04908846154</v>
      </c>
      <c r="S871" s="136" t="n">
        <f aca="false">R871-Q871</f>
        <v>2318.36943717949</v>
      </c>
      <c r="T871" s="137" t="n">
        <f aca="false">((S871/1000000)*(0.473-P871))*0.8/(0.08206*296)*1000000/(O871*N871)*12</f>
        <v>0.217017163762893</v>
      </c>
      <c r="U871" s="138" t="n">
        <f aca="false">IF(N871&lt;=48,T871* 48,T871* 72)</f>
        <v>10.4168238606188</v>
      </c>
      <c r="V871" s="139" t="n">
        <v>-8.08468751985774</v>
      </c>
      <c r="W871" s="150" t="n">
        <f aca="false">W823</f>
        <v>-15.9672479479958</v>
      </c>
      <c r="X871" s="141" t="s">
        <v>106</v>
      </c>
      <c r="Y871" s="142" t="n">
        <f aca="false">((V871/1000+1)*0.0112372)/((V871/1000+1)*0.0112372+1)</f>
        <v>0.0110234791839389</v>
      </c>
      <c r="Z871" s="142" t="n">
        <f aca="false">((W871/1000+1)*0.0112372)/((W871/1000+1)*0.0112372+1)</f>
        <v>0.0109368357955286</v>
      </c>
      <c r="AA871" s="142" t="str">
        <f aca="false">IF(ISNUMBER(X871),((X871/1000+1)*0.0112372)/((X871/1000+1)*0.0112372+1),"")</f>
        <v/>
      </c>
      <c r="AB871" s="143" t="str">
        <f aca="false">IF(ISNUMBER(AA871),(Y871-Z871)/(AA871-Z871),"")</f>
        <v/>
      </c>
      <c r="AC871" s="143" t="str">
        <f aca="false">IF(ISNUMBER(AB871),1-AB871,"")</f>
        <v/>
      </c>
      <c r="AD871" s="144" t="str">
        <f aca="false">IF(ISNUMBER(AB871),AB871*T871,"")</f>
        <v/>
      </c>
      <c r="AE871" s="144" t="n">
        <f aca="false">IF(ISNUMBER(AC871),AC871*T871,T871)</f>
        <v>0.217017163762893</v>
      </c>
      <c r="AF871" s="102"/>
      <c r="AG871" s="145" t="str">
        <f aca="false">IF(ISNUMBER(AD871),U871*AB871,"")</f>
        <v/>
      </c>
      <c r="AH871" s="146" t="n">
        <f aca="false">IF(ISNUMBER(AC871),AC871*U871,U871)</f>
        <v>10.4168238606188</v>
      </c>
      <c r="AI871" s="102"/>
      <c r="AJ871" s="103" t="s">
        <v>655</v>
      </c>
      <c r="AK871" s="102"/>
      <c r="AL871" s="102"/>
      <c r="AM871" s="102"/>
      <c r="AN871" s="147" t="s">
        <v>756</v>
      </c>
      <c r="AO871" s="145" t="n">
        <f aca="false">SUMIF($AN$5:$AN$1444,$AN871,AG$5:AG$1444)</f>
        <v>0</v>
      </c>
      <c r="AP871" s="145" t="n">
        <f aca="false">SUMIF($AN$5:$AN$1444,$AN871,AH$5:AH$1444)</f>
        <v>32.3624282184702</v>
      </c>
      <c r="AQ871" s="145" t="n">
        <f aca="false">SUMIF($AN$5:$AN$1444,$AN871,AI$5:AI$1444)</f>
        <v>0</v>
      </c>
    </row>
    <row r="872" customFormat="false" ht="15" hidden="false" customHeight="false" outlineLevel="0" collapsed="false">
      <c r="A872" s="0" t="s">
        <v>652</v>
      </c>
      <c r="B872" s="0" t="s">
        <v>647</v>
      </c>
      <c r="C872" s="90" t="n">
        <f aca="false">C728+1</f>
        <v>2</v>
      </c>
      <c r="D872" s="90" t="n">
        <f aca="false">D728</f>
        <v>1</v>
      </c>
      <c r="E872" s="90" t="s">
        <v>320</v>
      </c>
      <c r="F872" s="90" t="n">
        <v>4</v>
      </c>
      <c r="G872" s="130" t="s">
        <v>321</v>
      </c>
      <c r="H872" s="130" t="s">
        <v>322</v>
      </c>
      <c r="I872" s="130" t="s">
        <v>322</v>
      </c>
      <c r="J872" s="131" t="n">
        <v>41934</v>
      </c>
      <c r="K872" s="132" t="s">
        <v>753</v>
      </c>
      <c r="L872" s="131" t="n">
        <v>41936</v>
      </c>
      <c r="M872" s="108" t="s">
        <v>428</v>
      </c>
      <c r="N872" s="134" t="n">
        <v>44.5</v>
      </c>
      <c r="O872" s="134" t="n">
        <v>40</v>
      </c>
      <c r="P872" s="135" t="n">
        <v>0.0514166666666667</v>
      </c>
      <c r="Q872" s="152" t="n">
        <v>666.679651282051</v>
      </c>
      <c r="R872" s="152" t="n">
        <v>971.891118461539</v>
      </c>
      <c r="S872" s="136" t="n">
        <f aca="false">R872-Q872</f>
        <v>305.211467179487</v>
      </c>
      <c r="T872" s="137" t="n">
        <f aca="false">((S872/1000000)*(0.473-P872))*0.8/(0.08206*296)*1000000/(O872*N872)*12</f>
        <v>0.0285701346355678</v>
      </c>
      <c r="U872" s="138" t="n">
        <f aca="false">IF(N872&lt;=48,T872* 48,T872* 72)</f>
        <v>1.37136646250726</v>
      </c>
      <c r="V872" s="139" t="n">
        <v>-5.08854491261925</v>
      </c>
      <c r="W872" s="150" t="n">
        <f aca="false">W824</f>
        <v>-15.9672479479958</v>
      </c>
      <c r="X872" s="141" t="s">
        <v>106</v>
      </c>
      <c r="Y872" s="142" t="n">
        <f aca="false">((V872/1000+1)*0.0112372)/((V872/1000+1)*0.0112372+1)</f>
        <v>0.0110564081498861</v>
      </c>
      <c r="Z872" s="142" t="n">
        <f aca="false">((W872/1000+1)*0.0112372)/((W872/1000+1)*0.0112372+1)</f>
        <v>0.0109368357955286</v>
      </c>
      <c r="AA872" s="142" t="str">
        <f aca="false">IF(ISNUMBER(X872),((X872/1000+1)*0.0112372)/((X872/1000+1)*0.0112372+1),"")</f>
        <v/>
      </c>
      <c r="AB872" s="143" t="str">
        <f aca="false">IF(ISNUMBER(AA872),(Y872-Z872)/(AA872-Z872),"")</f>
        <v/>
      </c>
      <c r="AC872" s="143" t="str">
        <f aca="false">IF(ISNUMBER(AB872),1-AB872,"")</f>
        <v/>
      </c>
      <c r="AD872" s="144" t="str">
        <f aca="false">IF(ISNUMBER(AB872),AB872*T872,"")</f>
        <v/>
      </c>
      <c r="AE872" s="144" t="n">
        <f aca="false">IF(ISNUMBER(AC872),AC872*T872,T872)</f>
        <v>0.0285701346355678</v>
      </c>
      <c r="AF872" s="102"/>
      <c r="AG872" s="145" t="str">
        <f aca="false">IF(ISNUMBER(AD872),U872*AB872,"")</f>
        <v/>
      </c>
      <c r="AH872" s="146" t="n">
        <f aca="false">IF(ISNUMBER(AC872),AC872*U872,U872)</f>
        <v>1.37136646250726</v>
      </c>
      <c r="AI872" s="102"/>
      <c r="AJ872" s="103" t="s">
        <v>657</v>
      </c>
      <c r="AK872" s="102"/>
      <c r="AL872" s="102"/>
      <c r="AM872" s="102"/>
      <c r="AN872" s="147" t="s">
        <v>757</v>
      </c>
      <c r="AO872" s="145" t="n">
        <f aca="false">SUMIF($AN$5:$AN$1444,$AN872,AG$5:AG$1444)</f>
        <v>0</v>
      </c>
      <c r="AP872" s="145" t="n">
        <f aca="false">SUMIF($AN$5:$AN$1444,$AN872,AH$5:AH$1444)</f>
        <v>9.88059220492272</v>
      </c>
      <c r="AQ872" s="145" t="n">
        <f aca="false">SUMIF($AN$5:$AN$1444,$AN872,AI$5:AI$1444)</f>
        <v>0</v>
      </c>
    </row>
    <row r="873" customFormat="false" ht="15" hidden="false" customHeight="false" outlineLevel="0" collapsed="false">
      <c r="A873" s="0" t="s">
        <v>652</v>
      </c>
      <c r="B873" s="0" t="s">
        <v>647</v>
      </c>
      <c r="C873" s="90" t="n">
        <f aca="false">C729+1</f>
        <v>2</v>
      </c>
      <c r="D873" s="90" t="n">
        <f aca="false">D729</f>
        <v>1</v>
      </c>
      <c r="E873" s="90" t="s">
        <v>320</v>
      </c>
      <c r="F873" s="90" t="n">
        <v>1</v>
      </c>
      <c r="G873" s="130" t="s">
        <v>659</v>
      </c>
      <c r="H873" s="130" t="s">
        <v>660</v>
      </c>
      <c r="I873" s="148" t="s">
        <v>335</v>
      </c>
      <c r="J873" s="131" t="n">
        <v>41934</v>
      </c>
      <c r="K873" s="132" t="s">
        <v>753</v>
      </c>
      <c r="L873" s="131" t="n">
        <v>41936</v>
      </c>
      <c r="M873" s="108" t="s">
        <v>428</v>
      </c>
      <c r="N873" s="134" t="n">
        <v>44.5</v>
      </c>
      <c r="O873" s="134" t="n">
        <v>40</v>
      </c>
      <c r="P873" s="135" t="n">
        <v>0.0514166666666667</v>
      </c>
      <c r="Q873" s="152" t="n">
        <v>666.679651282051</v>
      </c>
      <c r="R873" s="152" t="n">
        <v>37912.5072</v>
      </c>
      <c r="S873" s="136" t="n">
        <f aca="false">R873-Q873</f>
        <v>37245.827548718</v>
      </c>
      <c r="T873" s="137" t="n">
        <f aca="false">((S873/1000000)*(0.473-P873))*0.8/(0.08206*296)*1000000/(O873*N873)*12</f>
        <v>3.4864951750133</v>
      </c>
      <c r="U873" s="138" t="n">
        <f aca="false">IF(N873&lt;=48,T873* 48,T873* 72)</f>
        <v>167.351768400638</v>
      </c>
      <c r="V873" s="139" t="n">
        <v>1135.59329074506</v>
      </c>
      <c r="W873" s="150" t="n">
        <f aca="false">W825</f>
        <v>-15.9672479479958</v>
      </c>
      <c r="X873" s="141" t="n">
        <v>1356.9</v>
      </c>
      <c r="Y873" s="142" t="n">
        <f aca="false">((V873/1000+1)*0.0112372)/((V873/1000+1)*0.0112372+1)</f>
        <v>0.0234356774551332</v>
      </c>
      <c r="Z873" s="142" t="n">
        <f aca="false">((W873/1000+1)*0.0112372)/((W873/1000+1)*0.0112372+1)</f>
        <v>0.0109368357955286</v>
      </c>
      <c r="AA873" s="142" t="n">
        <f aca="false">IF(ISNUMBER(X873),((X873/1000+1)*0.0112372)/((X873/1000+1)*0.0112372+1),"")</f>
        <v>0.0258016023592409</v>
      </c>
      <c r="AB873" s="143" t="n">
        <f aca="false">IF(ISNUMBER(AA873),(Y873-Y869)/(AA873-Y869),"")</f>
        <v>0.840782618504692</v>
      </c>
      <c r="AC873" s="143" t="n">
        <f aca="false">IF(ISNUMBER(AB873),1-AB873,"")</f>
        <v>0.159217381495308</v>
      </c>
      <c r="AD873" s="144" t="n">
        <f aca="false">IF(ISNUMBER(AB873),AB873*T873,"")</f>
        <v>2.93138454265166</v>
      </c>
      <c r="AE873" s="144" t="n">
        <f aca="false">IF(ISNUMBER(AC873),AC873*T873,T873)</f>
        <v>0.555110632361645</v>
      </c>
      <c r="AF873" s="149" t="n">
        <f aca="false">IF(ISNUMBER(AD873),AE873-AE869,"")</f>
        <v>0.434501861560055</v>
      </c>
      <c r="AG873" s="145" t="n">
        <f aca="false">IF(ISNUMBER(AD873),U873*AB873,"")</f>
        <v>140.70645804728</v>
      </c>
      <c r="AH873" s="146" t="n">
        <f aca="false">IF(ISNUMBER(AC873),AC873*U873,U873)</f>
        <v>26.645310353359</v>
      </c>
      <c r="AI873" s="145" t="n">
        <f aca="false">AH873-AH869</f>
        <v>20.8560893548827</v>
      </c>
      <c r="AJ873" s="103" t="s">
        <v>661</v>
      </c>
      <c r="AK873" s="102"/>
      <c r="AL873" s="102"/>
      <c r="AM873" s="102"/>
      <c r="AN873" s="147" t="s">
        <v>758</v>
      </c>
      <c r="AO873" s="145" t="n">
        <f aca="false">SUMIF($AN$5:$AN$1444,$AN873,AG$5:AG$1444)</f>
        <v>478.893082509944</v>
      </c>
      <c r="AP873" s="145" t="n">
        <f aca="false">SUMIF($AN$5:$AN$1444,$AN873,AH$5:AH$1444)</f>
        <v>70.7309835015589</v>
      </c>
      <c r="AQ873" s="145" t="n">
        <f aca="false">SUMIF($AN$5:$AN$1444,$AN873,AI$5:AI$1444)</f>
        <v>48.3098686532357</v>
      </c>
    </row>
    <row r="874" customFormat="false" ht="15" hidden="false" customHeight="false" outlineLevel="0" collapsed="false">
      <c r="A874" s="0" t="s">
        <v>652</v>
      </c>
      <c r="B874" s="0" t="s">
        <v>647</v>
      </c>
      <c r="C874" s="90" t="n">
        <f aca="false">C730+1</f>
        <v>2</v>
      </c>
      <c r="D874" s="90" t="n">
        <f aca="false">D730</f>
        <v>1</v>
      </c>
      <c r="E874" s="90" t="s">
        <v>320</v>
      </c>
      <c r="F874" s="90" t="n">
        <v>2</v>
      </c>
      <c r="G874" s="130" t="s">
        <v>659</v>
      </c>
      <c r="H874" s="130" t="s">
        <v>660</v>
      </c>
      <c r="I874" s="148" t="s">
        <v>335</v>
      </c>
      <c r="J874" s="131" t="n">
        <v>41934</v>
      </c>
      <c r="K874" s="132" t="s">
        <v>753</v>
      </c>
      <c r="L874" s="131" t="n">
        <v>41936</v>
      </c>
      <c r="M874" s="108" t="s">
        <v>428</v>
      </c>
      <c r="N874" s="134" t="n">
        <v>44.5</v>
      </c>
      <c r="O874" s="134" t="n">
        <v>40</v>
      </c>
      <c r="P874" s="135" t="n">
        <v>0.0514166666666667</v>
      </c>
      <c r="Q874" s="152" t="n">
        <v>666.679651282051</v>
      </c>
      <c r="R874" s="152" t="n">
        <v>32430.0432</v>
      </c>
      <c r="S874" s="136" t="n">
        <f aca="false">R874-Q874</f>
        <v>31763.3635487179</v>
      </c>
      <c r="T874" s="137" t="n">
        <f aca="false">((S874/1000000)*(0.473-P874))*0.8/(0.08206*296)*1000000/(O874*N874)*12</f>
        <v>2.97329448808583</v>
      </c>
      <c r="U874" s="138" t="n">
        <f aca="false">IF(N874&lt;=48,T874* 48,T874* 72)</f>
        <v>142.71813542812</v>
      </c>
      <c r="V874" s="139" t="n">
        <v>1164.77467259422</v>
      </c>
      <c r="W874" s="150" t="n">
        <f aca="false">W826</f>
        <v>-15.9672479479958</v>
      </c>
      <c r="X874" s="141" t="n">
        <v>1356.9</v>
      </c>
      <c r="Y874" s="142" t="n">
        <f aca="false">((V874/1000+1)*0.0112372)/((V874/1000+1)*0.0112372+1)</f>
        <v>0.0237483045529964</v>
      </c>
      <c r="Z874" s="142" t="n">
        <f aca="false">((W874/1000+1)*0.0112372)/((W874/1000+1)*0.0112372+1)</f>
        <v>0.0109368357955286</v>
      </c>
      <c r="AA874" s="142" t="n">
        <f aca="false">IF(ISNUMBER(X874),((X874/1000+1)*0.0112372)/((X874/1000+1)*0.0112372+1),"")</f>
        <v>0.0258016023592409</v>
      </c>
      <c r="AB874" s="143" t="n">
        <f aca="false">IF(ISNUMBER(AA874),(Y874-Y870)/(AA874-Y870),"")</f>
        <v>0.859928812590701</v>
      </c>
      <c r="AC874" s="143" t="n">
        <f aca="false">IF(ISNUMBER(AB874),1-AB874,"")</f>
        <v>0.140071187409299</v>
      </c>
      <c r="AD874" s="144" t="n">
        <f aca="false">IF(ISNUMBER(AB874),AB874*T874,"")</f>
        <v>2.55682159862212</v>
      </c>
      <c r="AE874" s="144" t="n">
        <f aca="false">IF(ISNUMBER(AC874),AC874*T874,T874)</f>
        <v>0.416472889463707</v>
      </c>
      <c r="AF874" s="149" t="n">
        <f aca="false">IF(ISNUMBER(AD874),AE874-AE870,"")</f>
        <v>0.320866021810983</v>
      </c>
      <c r="AG874" s="145" t="n">
        <f aca="false">IF(ISNUMBER(AD874),U874*AB874,"")</f>
        <v>122.727436733862</v>
      </c>
      <c r="AH874" s="146" t="n">
        <f aca="false">IF(ISNUMBER(AC874),AC874*U874,U874)</f>
        <v>19.9906986942579</v>
      </c>
      <c r="AI874" s="145" t="n">
        <f aca="false">AH874-AH870</f>
        <v>15.4015690469272</v>
      </c>
      <c r="AJ874" s="103" t="s">
        <v>663</v>
      </c>
      <c r="AK874" s="102"/>
      <c r="AL874" s="102"/>
      <c r="AM874" s="102"/>
      <c r="AN874" s="147" t="s">
        <v>759</v>
      </c>
      <c r="AO874" s="145" t="n">
        <f aca="false">SUMIF($AN$5:$AN$1444,$AN874,AG$5:AG$1444)</f>
        <v>455.377506177489</v>
      </c>
      <c r="AP874" s="145" t="n">
        <f aca="false">SUMIF($AN$5:$AN$1444,$AN874,AH$5:AH$1444)</f>
        <v>61.0521786740629</v>
      </c>
      <c r="AQ874" s="145" t="n">
        <f aca="false">SUMIF($AN$5:$AN$1444,$AN874,AI$5:AI$1444)</f>
        <v>48.8100653364637</v>
      </c>
    </row>
    <row r="875" customFormat="false" ht="15" hidden="false" customHeight="false" outlineLevel="0" collapsed="false">
      <c r="A875" s="0" t="s">
        <v>652</v>
      </c>
      <c r="B875" s="0" t="s">
        <v>647</v>
      </c>
      <c r="C875" s="90" t="n">
        <f aca="false">C731+1</f>
        <v>2</v>
      </c>
      <c r="D875" s="90" t="n">
        <f aca="false">D731</f>
        <v>1</v>
      </c>
      <c r="E875" s="90" t="s">
        <v>320</v>
      </c>
      <c r="F875" s="90" t="n">
        <v>3</v>
      </c>
      <c r="G875" s="130" t="s">
        <v>659</v>
      </c>
      <c r="H875" s="130" t="s">
        <v>660</v>
      </c>
      <c r="I875" s="148" t="s">
        <v>335</v>
      </c>
      <c r="J875" s="131" t="n">
        <v>41934</v>
      </c>
      <c r="K875" s="132" t="s">
        <v>753</v>
      </c>
      <c r="L875" s="131" t="n">
        <v>41936</v>
      </c>
      <c r="M875" s="108" t="s">
        <v>428</v>
      </c>
      <c r="N875" s="134" t="n">
        <v>44.5</v>
      </c>
      <c r="O875" s="134" t="n">
        <v>40</v>
      </c>
      <c r="P875" s="135" t="n">
        <v>0.0514166666666667</v>
      </c>
      <c r="Q875" s="152" t="n">
        <v>666.679651282051</v>
      </c>
      <c r="R875" s="152" t="n">
        <v>35261.7552</v>
      </c>
      <c r="S875" s="136" t="n">
        <f aca="false">R875-Q875</f>
        <v>34595.075548718</v>
      </c>
      <c r="T875" s="137" t="n">
        <f aca="false">((S875/1000000)*(0.473-P875))*0.8/(0.08206*296)*1000000/(O875*N875)*12</f>
        <v>3.23836445363066</v>
      </c>
      <c r="U875" s="138" t="n">
        <f aca="false">IF(N875&lt;=48,T875* 48,T875* 72)</f>
        <v>155.441493774272</v>
      </c>
      <c r="V875" s="139" t="n">
        <v>1157.92912715442</v>
      </c>
      <c r="W875" s="150" t="n">
        <f aca="false">W827</f>
        <v>-15.9672479479958</v>
      </c>
      <c r="X875" s="141" t="n">
        <v>1356.9</v>
      </c>
      <c r="Y875" s="142" t="n">
        <f aca="false">((V875/1000+1)*0.0112372)/((V875/1000+1)*0.0112372+1)</f>
        <v>0.0236749845648305</v>
      </c>
      <c r="Z875" s="142" t="n">
        <f aca="false">((W875/1000+1)*0.0112372)/((W875/1000+1)*0.0112372+1)</f>
        <v>0.0109368357955286</v>
      </c>
      <c r="AA875" s="142" t="n">
        <f aca="false">IF(ISNUMBER(X875),((X875/1000+1)*0.0112372)/((X875/1000+1)*0.0112372+1),"")</f>
        <v>0.0258016023592409</v>
      </c>
      <c r="AB875" s="143" t="n">
        <f aca="false">IF(ISNUMBER(AA875),(Y875-Y871)/(AA875-Y871),"")</f>
        <v>0.856096896122472</v>
      </c>
      <c r="AC875" s="143" t="n">
        <f aca="false">IF(ISNUMBER(AB875),1-AB875,"")</f>
        <v>0.143903103877528</v>
      </c>
      <c r="AD875" s="144" t="n">
        <f aca="false">IF(ISNUMBER(AB875),AB875*T875,"")</f>
        <v>2.77235375726655</v>
      </c>
      <c r="AE875" s="144" t="n">
        <f aca="false">IF(ISNUMBER(AC875),AC875*T875,T875)</f>
        <v>0.466010696364107</v>
      </c>
      <c r="AF875" s="149" t="n">
        <f aca="false">IF(ISNUMBER(AD875),AE875-AE871,"")</f>
        <v>0.248993532601214</v>
      </c>
      <c r="AG875" s="145" t="n">
        <f aca="false">IF(ISNUMBER(AD875),U875*AB875,"")</f>
        <v>133.072980348795</v>
      </c>
      <c r="AH875" s="146" t="n">
        <f aca="false">IF(ISNUMBER(AC875),AC875*U875,U875)</f>
        <v>22.3685134254771</v>
      </c>
      <c r="AI875" s="145" t="n">
        <f aca="false">AH875-AH871</f>
        <v>11.9516895648583</v>
      </c>
      <c r="AJ875" s="103" t="s">
        <v>665</v>
      </c>
      <c r="AK875" s="102"/>
      <c r="AL875" s="102"/>
      <c r="AM875" s="102"/>
      <c r="AN875" s="147" t="s">
        <v>760</v>
      </c>
      <c r="AO875" s="145" t="n">
        <f aca="false">SUMIF($AN$5:$AN$1444,$AN875,AG$5:AG$1444)</f>
        <v>450.420251972952</v>
      </c>
      <c r="AP875" s="145" t="n">
        <f aca="false">SUMIF($AN$5:$AN$1444,$AN875,AH$5:AH$1444)</f>
        <v>79.9202925809418</v>
      </c>
      <c r="AQ875" s="145" t="n">
        <f aca="false">SUMIF($AN$5:$AN$1444,$AN875,AI$5:AI$1444)</f>
        <v>47.5578643624717</v>
      </c>
    </row>
    <row r="876" customFormat="false" ht="15" hidden="false" customHeight="false" outlineLevel="0" collapsed="false">
      <c r="A876" s="0" t="s">
        <v>652</v>
      </c>
      <c r="B876" s="0" t="s">
        <v>647</v>
      </c>
      <c r="C876" s="90" t="n">
        <f aca="false">C732+1</f>
        <v>2</v>
      </c>
      <c r="D876" s="90" t="n">
        <f aca="false">D732</f>
        <v>1</v>
      </c>
      <c r="E876" s="90" t="s">
        <v>320</v>
      </c>
      <c r="F876" s="90" t="n">
        <v>4</v>
      </c>
      <c r="G876" s="130" t="s">
        <v>659</v>
      </c>
      <c r="H876" s="130" t="s">
        <v>660</v>
      </c>
      <c r="I876" s="148" t="s">
        <v>335</v>
      </c>
      <c r="J876" s="131" t="n">
        <v>41934</v>
      </c>
      <c r="K876" s="132" t="s">
        <v>753</v>
      </c>
      <c r="L876" s="131" t="n">
        <v>41936</v>
      </c>
      <c r="M876" s="108" t="s">
        <v>428</v>
      </c>
      <c r="N876" s="134" t="n">
        <v>44.5</v>
      </c>
      <c r="O876" s="134" t="n">
        <v>40</v>
      </c>
      <c r="P876" s="135" t="n">
        <v>0.0514166666666667</v>
      </c>
      <c r="Q876" s="152" t="n">
        <v>666.679651282051</v>
      </c>
      <c r="R876" s="152" t="n">
        <v>43573.4352</v>
      </c>
      <c r="S876" s="136" t="n">
        <f aca="false">R876-Q876</f>
        <v>42906.755548718</v>
      </c>
      <c r="T876" s="137" t="n">
        <f aca="false">((S876/1000000)*(0.473-P876))*0.8/(0.08206*296)*1000000/(O876*N876)*12</f>
        <v>4.01640146135589</v>
      </c>
      <c r="U876" s="138" t="n">
        <f aca="false">IF(N876&lt;=48,T876* 48,T876* 72)</f>
        <v>192.787270145083</v>
      </c>
      <c r="V876" s="139" t="n">
        <v>1141.23180722484</v>
      </c>
      <c r="W876" s="150" t="n">
        <f aca="false">W828</f>
        <v>-15.9672479479958</v>
      </c>
      <c r="X876" s="141" t="n">
        <v>1356.9</v>
      </c>
      <c r="Y876" s="142" t="n">
        <f aca="false">((V876/1000+1)*0.0112372)/((V876/1000+1)*0.0112372+1)</f>
        <v>0.0234960998313527</v>
      </c>
      <c r="Z876" s="142" t="n">
        <f aca="false">((W876/1000+1)*0.0112372)/((W876/1000+1)*0.0112372+1)</f>
        <v>0.0109368357955286</v>
      </c>
      <c r="AA876" s="142" t="n">
        <f aca="false">IF(ISNUMBER(X876),((X876/1000+1)*0.0112372)/((X876/1000+1)*0.0112372+1),"")</f>
        <v>0.0258016023592409</v>
      </c>
      <c r="AB876" s="143" t="n">
        <f aca="false">IF(ISNUMBER(AA876),(Y876-Y872)/(AA876-Y872),"")</f>
        <v>0.84364380047124</v>
      </c>
      <c r="AC876" s="143" t="n">
        <f aca="false">IF(ISNUMBER(AB876),1-AB876,"")</f>
        <v>0.15635619952876</v>
      </c>
      <c r="AD876" s="144" t="n">
        <f aca="false">IF(ISNUMBER(AB876),AB876*T876,"")</f>
        <v>3.38841219307653</v>
      </c>
      <c r="AE876" s="144" t="n">
        <f aca="false">IF(ISNUMBER(AC876),AC876*T876,T876)</f>
        <v>0.627989268279367</v>
      </c>
      <c r="AF876" s="149" t="n">
        <f aca="false">IF(ISNUMBER(AD876),AE876-AE872,"")</f>
        <v>0.599419133643799</v>
      </c>
      <c r="AG876" s="145" t="n">
        <f aca="false">IF(ISNUMBER(AD876),U876*AB876,"")</f>
        <v>162.643785267673</v>
      </c>
      <c r="AH876" s="146" t="n">
        <f aca="false">IF(ISNUMBER(AC876),AC876*U876,U876)</f>
        <v>30.1434848774096</v>
      </c>
      <c r="AI876" s="145" t="n">
        <f aca="false">AH876-AH872</f>
        <v>28.7721184149024</v>
      </c>
      <c r="AJ876" s="103" t="s">
        <v>667</v>
      </c>
      <c r="AK876" s="102"/>
      <c r="AL876" s="102"/>
      <c r="AM876" s="102"/>
      <c r="AN876" s="147" t="s">
        <v>761</v>
      </c>
      <c r="AO876" s="145" t="n">
        <f aca="false">SUMIF($AN$5:$AN$1444,$AN876,AG$5:AG$1444)</f>
        <v>466.235302699827</v>
      </c>
      <c r="AP876" s="145" t="n">
        <f aca="false">SUMIF($AN$5:$AN$1444,$AN876,AH$5:AH$1444)</f>
        <v>77.5241758999994</v>
      </c>
      <c r="AQ876" s="145" t="n">
        <f aca="false">SUMIF($AN$5:$AN$1444,$AN876,AI$5:AI$1444)</f>
        <v>67.6435836950768</v>
      </c>
    </row>
    <row r="877" customFormat="false" ht="15" hidden="false" customHeight="false" outlineLevel="0" collapsed="false">
      <c r="A877" s="0" t="s">
        <v>652</v>
      </c>
      <c r="B877" s="0" t="s">
        <v>647</v>
      </c>
      <c r="C877" s="90" t="n">
        <f aca="false">C733+1</f>
        <v>2</v>
      </c>
      <c r="D877" s="90" t="n">
        <f aca="false">D733</f>
        <v>1</v>
      </c>
      <c r="E877" s="90" t="s">
        <v>320</v>
      </c>
      <c r="F877" s="90" t="n">
        <v>1</v>
      </c>
      <c r="G877" s="130" t="s">
        <v>669</v>
      </c>
      <c r="H877" s="130" t="s">
        <v>660</v>
      </c>
      <c r="I877" s="130" t="n">
        <v>10</v>
      </c>
      <c r="J877" s="131" t="n">
        <v>41934</v>
      </c>
      <c r="K877" s="132" t="s">
        <v>753</v>
      </c>
      <c r="L877" s="131" t="n">
        <v>41936</v>
      </c>
      <c r="M877" s="108" t="s">
        <v>428</v>
      </c>
      <c r="N877" s="134" t="n">
        <v>44.5</v>
      </c>
      <c r="O877" s="134" t="n">
        <v>40</v>
      </c>
      <c r="P877" s="135" t="n">
        <v>0.0514166666666667</v>
      </c>
      <c r="Q877" s="152" t="n">
        <v>666.679651282051</v>
      </c>
      <c r="R877" s="152" t="n">
        <v>45555.2592</v>
      </c>
      <c r="S877" s="136" t="n">
        <f aca="false">R877-Q877</f>
        <v>44888.579548718</v>
      </c>
      <c r="T877" s="137" t="n">
        <f aca="false">((S877/1000000)*(0.473-P877))*0.8/(0.08206*296)*1000000/(O877*N877)*12</f>
        <v>4.20191539052521</v>
      </c>
      <c r="U877" s="138" t="n">
        <f aca="false">IF(N877&lt;=48,T877* 48,T877* 72)</f>
        <v>201.69193874521</v>
      </c>
      <c r="V877" s="139" t="n">
        <v>1297.70836773549</v>
      </c>
      <c r="W877" s="150" t="n">
        <f aca="false">W829</f>
        <v>-15.9672479479958</v>
      </c>
      <c r="X877" s="141" t="n">
        <v>1356.9</v>
      </c>
      <c r="Y877" s="142" t="n">
        <f aca="false">((V877/1000+1)*0.0112372)/((V877/1000+1)*0.0112372+1)</f>
        <v>0.0251699258063941</v>
      </c>
      <c r="Z877" s="142" t="n">
        <f aca="false">((W877/1000+1)*0.0112372)/((W877/1000+1)*0.0112372+1)</f>
        <v>0.0109368357955286</v>
      </c>
      <c r="AA877" s="142" t="n">
        <f aca="false">IF(ISNUMBER(X877),((X877/1000+1)*0.0112372)/((X877/1000+1)*0.0112372+1),"")</f>
        <v>0.0258016023592409</v>
      </c>
      <c r="AB877" s="143" t="n">
        <f aca="false">IF(ISNUMBER(AA877),(Y877-Y869)/(AA877-Y869),"")</f>
        <v>0.957490668228045</v>
      </c>
      <c r="AC877" s="143" t="n">
        <f aca="false">IF(ISNUMBER(AB877),1-AB877,"")</f>
        <v>0.0425093317719553</v>
      </c>
      <c r="AD877" s="144" t="n">
        <f aca="false">IF(ISNUMBER(AB877),AB877*T877,"")</f>
        <v>4.02329477511169</v>
      </c>
      <c r="AE877" s="144" t="n">
        <f aca="false">IF(ISNUMBER(AC877),AC877*T877,T877)</f>
        <v>0.178620615413521</v>
      </c>
      <c r="AF877" s="149" t="n">
        <f aca="false">IF(ISNUMBER(AD877),AE877-AE869,"")</f>
        <v>0.0580118446119316</v>
      </c>
      <c r="AG877" s="145" t="n">
        <f aca="false">IF(ISNUMBER(AD877),U877*AB877,"")</f>
        <v>193.118149205361</v>
      </c>
      <c r="AH877" s="146" t="n">
        <f aca="false">IF(ISNUMBER(AC877),AC877*U877,U877)</f>
        <v>8.57378953984902</v>
      </c>
      <c r="AI877" s="145" t="n">
        <f aca="false">AH877-AH869</f>
        <v>2.78456854137272</v>
      </c>
      <c r="AJ877" s="103" t="s">
        <v>670</v>
      </c>
      <c r="AK877" s="102"/>
      <c r="AL877" s="102"/>
      <c r="AM877" s="102"/>
      <c r="AN877" s="147" t="s">
        <v>762</v>
      </c>
      <c r="AO877" s="145" t="n">
        <f aca="false">SUMIF($AN$5:$AN$1444,$AN877,AG$5:AG$1444)</f>
        <v>537.571127246813</v>
      </c>
      <c r="AP877" s="145" t="n">
        <f aca="false">SUMIF($AN$5:$AN$1444,$AN877,AH$5:AH$1444)</f>
        <v>32.607882919451</v>
      </c>
      <c r="AQ877" s="145" t="n">
        <f aca="false">SUMIF($AN$5:$AN$1444,$AN877,AI$5:AI$1444)</f>
        <v>10.1867680711277</v>
      </c>
    </row>
    <row r="878" customFormat="false" ht="15" hidden="false" customHeight="false" outlineLevel="0" collapsed="false">
      <c r="A878" s="0" t="s">
        <v>652</v>
      </c>
      <c r="B878" s="0" t="s">
        <v>647</v>
      </c>
      <c r="C878" s="90" t="n">
        <f aca="false">C734+1</f>
        <v>2</v>
      </c>
      <c r="D878" s="90" t="n">
        <f aca="false">D734</f>
        <v>1</v>
      </c>
      <c r="E878" s="90" t="s">
        <v>320</v>
      </c>
      <c r="F878" s="90" t="n">
        <v>2</v>
      </c>
      <c r="G878" s="130" t="s">
        <v>669</v>
      </c>
      <c r="H878" s="130" t="s">
        <v>660</v>
      </c>
      <c r="I878" s="130" t="n">
        <v>10</v>
      </c>
      <c r="J878" s="131" t="n">
        <v>41934</v>
      </c>
      <c r="K878" s="132" t="s">
        <v>753</v>
      </c>
      <c r="L878" s="131" t="n">
        <v>41936</v>
      </c>
      <c r="M878" s="108" t="s">
        <v>428</v>
      </c>
      <c r="N878" s="134" t="n">
        <v>44.5</v>
      </c>
      <c r="O878" s="134" t="n">
        <v>40</v>
      </c>
      <c r="P878" s="135" t="n">
        <v>0.0514166666666667</v>
      </c>
      <c r="Q878" s="152" t="n">
        <v>666.679651282051</v>
      </c>
      <c r="R878" s="152" t="n">
        <v>53652.2832</v>
      </c>
      <c r="S878" s="136" t="n">
        <f aca="false">R878-Q878</f>
        <v>52985.603548718</v>
      </c>
      <c r="T878" s="137" t="n">
        <f aca="false">((S878/1000000)*(0.473-P878))*0.8/(0.08206*296)*1000000/(O878*N878)*12</f>
        <v>4.95985895000289</v>
      </c>
      <c r="U878" s="138" t="n">
        <f aca="false">IF(N878&lt;=48,T878* 48,T878* 72)</f>
        <v>238.073229600138</v>
      </c>
      <c r="V878" s="139" t="n">
        <v>1305.1800084143</v>
      </c>
      <c r="W878" s="150" t="n">
        <f aca="false">W830</f>
        <v>-15.9672479479958</v>
      </c>
      <c r="X878" s="141" t="n">
        <v>1356.9</v>
      </c>
      <c r="Y878" s="142" t="n">
        <f aca="false">((V878/1000+1)*0.0112372)/((V878/1000+1)*0.0112372+1)</f>
        <v>0.0252497062381312</v>
      </c>
      <c r="Z878" s="142" t="n">
        <f aca="false">((W878/1000+1)*0.0112372)/((W878/1000+1)*0.0112372+1)</f>
        <v>0.0109368357955286</v>
      </c>
      <c r="AA878" s="142" t="n">
        <f aca="false">IF(ISNUMBER(X878),((X878/1000+1)*0.0112372)/((X878/1000+1)*0.0112372+1),"")</f>
        <v>0.0258016023592409</v>
      </c>
      <c r="AB878" s="143" t="n">
        <f aca="false">IF(ISNUMBER(AA878),(Y878-Y870)/(AA878-Y870),"")</f>
        <v>0.962350933812269</v>
      </c>
      <c r="AC878" s="143" t="n">
        <f aca="false">IF(ISNUMBER(AB878),1-AB878,"")</f>
        <v>0.0376490661877308</v>
      </c>
      <c r="AD878" s="144" t="n">
        <f aca="false">IF(ISNUMBER(AB878),AB878*T878,"")</f>
        <v>4.77312489211242</v>
      </c>
      <c r="AE878" s="144" t="n">
        <f aca="false">IF(ISNUMBER(AC878),AC878*T878,T878)</f>
        <v>0.186734057890468</v>
      </c>
      <c r="AF878" s="149" t="n">
        <f aca="false">IF(ISNUMBER(AD878),AE878-AE870,"")</f>
        <v>0.0911271902377446</v>
      </c>
      <c r="AG878" s="145" t="n">
        <f aca="false">IF(ISNUMBER(AD878),U878*AB878,"")</f>
        <v>229.109994821396</v>
      </c>
      <c r="AH878" s="146" t="n">
        <f aca="false">IF(ISNUMBER(AC878),AC878*U878,U878)</f>
        <v>8.96323477874244</v>
      </c>
      <c r="AI878" s="145" t="n">
        <f aca="false">AH878-AH870</f>
        <v>4.37410513141174</v>
      </c>
      <c r="AJ878" s="103" t="s">
        <v>672</v>
      </c>
      <c r="AK878" s="102"/>
      <c r="AL878" s="102"/>
      <c r="AM878" s="102"/>
      <c r="AN878" s="147" t="s">
        <v>763</v>
      </c>
      <c r="AO878" s="145" t="n">
        <f aca="false">SUMIF($AN$5:$AN$1444,$AN878,AG$5:AG$1444)</f>
        <v>581.015939958179</v>
      </c>
      <c r="AP878" s="145" t="n">
        <f aca="false">SUMIF($AN$5:$AN$1444,$AN878,AH$5:AH$1444)</f>
        <v>29.3603215062752</v>
      </c>
      <c r="AQ878" s="145" t="n">
        <f aca="false">SUMIF($AN$5:$AN$1444,$AN878,AI$5:AI$1444)</f>
        <v>17.118208168676</v>
      </c>
    </row>
    <row r="879" customFormat="false" ht="15" hidden="false" customHeight="false" outlineLevel="0" collapsed="false">
      <c r="A879" s="0" t="s">
        <v>652</v>
      </c>
      <c r="B879" s="0" t="s">
        <v>647</v>
      </c>
      <c r="C879" s="90" t="n">
        <f aca="false">C735+1</f>
        <v>2</v>
      </c>
      <c r="D879" s="90" t="n">
        <f aca="false">D735</f>
        <v>1</v>
      </c>
      <c r="E879" s="90" t="s">
        <v>320</v>
      </c>
      <c r="F879" s="90" t="n">
        <v>3</v>
      </c>
      <c r="G879" s="130" t="s">
        <v>669</v>
      </c>
      <c r="H879" s="130" t="s">
        <v>660</v>
      </c>
      <c r="I879" s="130" t="n">
        <v>10</v>
      </c>
      <c r="J879" s="131" t="n">
        <v>41934</v>
      </c>
      <c r="K879" s="132" t="s">
        <v>753</v>
      </c>
      <c r="L879" s="131" t="n">
        <v>41936</v>
      </c>
      <c r="M879" s="108" t="s">
        <v>428</v>
      </c>
      <c r="N879" s="134" t="n">
        <v>44.5</v>
      </c>
      <c r="O879" s="134" t="n">
        <v>40</v>
      </c>
      <c r="P879" s="135" t="n">
        <v>0.0514166666666667</v>
      </c>
      <c r="Q879" s="152" t="n">
        <v>666.679651282051</v>
      </c>
      <c r="R879" s="152" t="n">
        <v>44936.2512</v>
      </c>
      <c r="S879" s="136" t="n">
        <f aca="false">R879-Q879</f>
        <v>44269.571548718</v>
      </c>
      <c r="T879" s="137" t="n">
        <f aca="false">((S879/1000000)*(0.473-P879))*0.8/(0.08206*296)*1000000/(O879*N879)*12</f>
        <v>4.14397149325318</v>
      </c>
      <c r="U879" s="138" t="n">
        <f aca="false">IF(N879&lt;=48,T879* 48,T879* 72)</f>
        <v>198.910631676153</v>
      </c>
      <c r="V879" s="139" t="n">
        <v>1289.9189820563</v>
      </c>
      <c r="W879" s="150" t="n">
        <f aca="false">W831</f>
        <v>-15.9672479479958</v>
      </c>
      <c r="X879" s="141" t="n">
        <v>1356.9</v>
      </c>
      <c r="Y879" s="142" t="n">
        <f aca="false">((V879/1000+1)*0.0112372)/((V879/1000+1)*0.0112372+1)</f>
        <v>0.0250867386622008</v>
      </c>
      <c r="Z879" s="142" t="n">
        <f aca="false">((W879/1000+1)*0.0112372)/((W879/1000+1)*0.0112372+1)</f>
        <v>0.0109368357955286</v>
      </c>
      <c r="AA879" s="142" t="n">
        <f aca="false">IF(ISNUMBER(X879),((X879/1000+1)*0.0112372)/((X879/1000+1)*0.0112372+1),"")</f>
        <v>0.0258016023592409</v>
      </c>
      <c r="AB879" s="143" t="n">
        <f aca="false">IF(ISNUMBER(AA879),(Y879-Y871)/(AA879-Y871),"")</f>
        <v>0.951626895475145</v>
      </c>
      <c r="AC879" s="143" t="n">
        <f aca="false">IF(ISNUMBER(AB879),1-AB879,"")</f>
        <v>0.048373104524855</v>
      </c>
      <c r="AD879" s="144" t="n">
        <f aca="false">IF(ISNUMBER(AB879),AB879*T879,"")</f>
        <v>3.94351472706203</v>
      </c>
      <c r="AE879" s="144" t="n">
        <f aca="false">IF(ISNUMBER(AC879),AC879*T879,T879)</f>
        <v>0.200456766191156</v>
      </c>
      <c r="AF879" s="149" t="n">
        <f aca="false">IF(ISNUMBER(AD879),AE879-AE871,"")</f>
        <v>-0.016560397571737</v>
      </c>
      <c r="AG879" s="145" t="n">
        <f aca="false">IF(ISNUMBER(AD879),U879*AB879,"")</f>
        <v>189.288706898977</v>
      </c>
      <c r="AH879" s="146" t="n">
        <f aca="false">IF(ISNUMBER(AC879),AC879*U879,U879)</f>
        <v>9.62192477717547</v>
      </c>
      <c r="AI879" s="145" t="n">
        <f aca="false">AH879-AH871</f>
        <v>-0.794899083443377</v>
      </c>
      <c r="AJ879" s="103" t="s">
        <v>674</v>
      </c>
      <c r="AK879" s="102"/>
      <c r="AL879" s="102"/>
      <c r="AM879" s="102"/>
      <c r="AN879" s="147" t="s">
        <v>764</v>
      </c>
      <c r="AO879" s="145" t="n">
        <f aca="false">SUMIF($AN$5:$AN$1444,$AN879,AG$5:AG$1444)</f>
        <v>567.764578773998</v>
      </c>
      <c r="AP879" s="145" t="n">
        <f aca="false">SUMIF($AN$5:$AN$1444,$AN879,AH$5:AH$1444)</f>
        <v>34.358492071423</v>
      </c>
      <c r="AQ879" s="145" t="n">
        <f aca="false">SUMIF($AN$5:$AN$1444,$AN879,AI$5:AI$1444)</f>
        <v>1.99606385295282</v>
      </c>
    </row>
    <row r="880" customFormat="false" ht="15" hidden="false" customHeight="false" outlineLevel="0" collapsed="false">
      <c r="A880" s="0" t="s">
        <v>652</v>
      </c>
      <c r="B880" s="0" t="s">
        <v>647</v>
      </c>
      <c r="C880" s="90" t="n">
        <f aca="false">C736+1</f>
        <v>2</v>
      </c>
      <c r="D880" s="90" t="n">
        <f aca="false">D736</f>
        <v>1</v>
      </c>
      <c r="E880" s="90" t="s">
        <v>320</v>
      </c>
      <c r="F880" s="90" t="n">
        <v>4</v>
      </c>
      <c r="G880" s="130" t="s">
        <v>669</v>
      </c>
      <c r="H880" s="130" t="s">
        <v>660</v>
      </c>
      <c r="I880" s="130" t="n">
        <v>10</v>
      </c>
      <c r="J880" s="131" t="n">
        <v>41934</v>
      </c>
      <c r="K880" s="132" t="s">
        <v>753</v>
      </c>
      <c r="L880" s="131" t="n">
        <v>41936</v>
      </c>
      <c r="M880" s="108" t="s">
        <v>428</v>
      </c>
      <c r="N880" s="134" t="n">
        <v>44.5</v>
      </c>
      <c r="O880" s="134" t="n">
        <v>40</v>
      </c>
      <c r="P880" s="135" t="n">
        <v>0.0514166666666667</v>
      </c>
      <c r="Q880" s="152" t="n">
        <v>666.679651282051</v>
      </c>
      <c r="R880" s="152" t="n">
        <v>54429.7872</v>
      </c>
      <c r="S880" s="136" t="n">
        <f aca="false">R880-Q880</f>
        <v>53763.107548718</v>
      </c>
      <c r="T880" s="137" t="n">
        <f aca="false">((S880/1000000)*(0.473-P880))*0.8/(0.08206*296)*1000000/(O880*N880)*12</f>
        <v>5.03263928871352</v>
      </c>
      <c r="U880" s="138" t="n">
        <f aca="false">IF(N880&lt;=48,T880* 48,T880* 72)</f>
        <v>241.566685858249</v>
      </c>
      <c r="V880" s="139" t="n">
        <v>1315.24346069848</v>
      </c>
      <c r="W880" s="150" t="n">
        <f aca="false">W832</f>
        <v>-15.9672479479958</v>
      </c>
      <c r="X880" s="141" t="n">
        <v>1356.9</v>
      </c>
      <c r="Y880" s="142" t="n">
        <f aca="false">((V880/1000+1)*0.0112372)/((V880/1000+1)*0.0112372+1)</f>
        <v>0.0253571407913855</v>
      </c>
      <c r="Z880" s="142" t="n">
        <f aca="false">((W880/1000+1)*0.0112372)/((W880/1000+1)*0.0112372+1)</f>
        <v>0.0109368357955286</v>
      </c>
      <c r="AA880" s="142" t="n">
        <f aca="false">IF(ISNUMBER(X880),((X880/1000+1)*0.0112372)/((X880/1000+1)*0.0112372+1),"")</f>
        <v>0.0258016023592409</v>
      </c>
      <c r="AB880" s="143" t="n">
        <f aca="false">IF(ISNUMBER(AA880),(Y880-Y872)/(AA880-Y872),"")</f>
        <v>0.969857191329945</v>
      </c>
      <c r="AC880" s="143" t="n">
        <f aca="false">IF(ISNUMBER(AB880),1-AB880,"")</f>
        <v>0.0301428086700553</v>
      </c>
      <c r="AD880" s="144" t="n">
        <f aca="false">IF(ISNUMBER(AB880),AB880*T880,"")</f>
        <v>4.88094140552843</v>
      </c>
      <c r="AE880" s="144" t="n">
        <f aca="false">IF(ISNUMBER(AC880),AC880*T880,T880)</f>
        <v>0.151697883185095</v>
      </c>
      <c r="AF880" s="149" t="n">
        <f aca="false">IF(ISNUMBER(AD880),AE880-AE872,"")</f>
        <v>0.123127748549527</v>
      </c>
      <c r="AG880" s="145" t="n">
        <f aca="false">IF(ISNUMBER(AD880),U880*AB880,"")</f>
        <v>234.285187465364</v>
      </c>
      <c r="AH880" s="146" t="n">
        <f aca="false">IF(ISNUMBER(AC880),AC880*U880,U880)</f>
        <v>7.28149839288454</v>
      </c>
      <c r="AI880" s="145" t="n">
        <f aca="false">AH880-AH872</f>
        <v>5.91013193037731</v>
      </c>
      <c r="AJ880" s="103" t="s">
        <v>676</v>
      </c>
      <c r="AK880" s="102"/>
      <c r="AL880" s="102"/>
      <c r="AM880" s="102"/>
      <c r="AN880" s="147" t="s">
        <v>765</v>
      </c>
      <c r="AO880" s="145" t="n">
        <f aca="false">SUMIF($AN$5:$AN$1444,$AN880,AG$5:AG$1444)</f>
        <v>597.756618266246</v>
      </c>
      <c r="AP880" s="145" t="n">
        <f aca="false">SUMIF($AN$5:$AN$1444,$AN880,AH$5:AH$1444)</f>
        <v>23.8719617632238</v>
      </c>
      <c r="AQ880" s="145" t="n">
        <f aca="false">SUMIF($AN$5:$AN$1444,$AN880,AI$5:AI$1444)</f>
        <v>13.9913695583011</v>
      </c>
    </row>
    <row r="881" customFormat="false" ht="15" hidden="false" customHeight="false" outlineLevel="0" collapsed="false">
      <c r="A881" s="0" t="s">
        <v>652</v>
      </c>
      <c r="B881" s="0" t="s">
        <v>647</v>
      </c>
      <c r="C881" s="90" t="n">
        <f aca="false">C737+1</f>
        <v>2</v>
      </c>
      <c r="D881" s="90" t="n">
        <f aca="false">D737</f>
        <v>1</v>
      </c>
      <c r="E881" s="92" t="s">
        <v>353</v>
      </c>
      <c r="F881" s="90" t="n">
        <v>1</v>
      </c>
      <c r="G881" s="130" t="s">
        <v>321</v>
      </c>
      <c r="H881" s="130" t="s">
        <v>322</v>
      </c>
      <c r="I881" s="130" t="s">
        <v>322</v>
      </c>
      <c r="J881" s="131" t="n">
        <v>41934</v>
      </c>
      <c r="K881" s="132" t="s">
        <v>753</v>
      </c>
      <c r="L881" s="131" t="n">
        <v>41936</v>
      </c>
      <c r="M881" s="108" t="s">
        <v>428</v>
      </c>
      <c r="N881" s="134" t="n">
        <v>44.5</v>
      </c>
      <c r="O881" s="134" t="n">
        <v>40</v>
      </c>
      <c r="P881" s="135" t="n">
        <v>0.0756666666666667</v>
      </c>
      <c r="Q881" s="152" t="n">
        <v>666.679651282051</v>
      </c>
      <c r="R881" s="152" t="n">
        <v>3547.93615846154</v>
      </c>
      <c r="S881" s="136" t="n">
        <f aca="false">R881-Q881</f>
        <v>2881.25650717949</v>
      </c>
      <c r="T881" s="137" t="n">
        <f aca="false">((S881/1000000)*(0.473-P881))*0.8/(0.08206*296)*1000000/(O881*N881)*12</f>
        <v>0.254193786978764</v>
      </c>
      <c r="U881" s="138" t="n">
        <f aca="false">IF(N881&lt;=48,T881* 48,T881* 72)</f>
        <v>12.2013017749807</v>
      </c>
      <c r="V881" s="139" t="n">
        <v>-29.027684518924</v>
      </c>
      <c r="W881" s="150" t="n">
        <f aca="false">W833</f>
        <v>-21.1954571106192</v>
      </c>
      <c r="X881" s="141" t="s">
        <v>106</v>
      </c>
      <c r="Y881" s="142" t="n">
        <f aca="false">((V881/1000+1)*0.0112372)/((V881/1000+1)*0.0112372+1)</f>
        <v>0.010793244899377</v>
      </c>
      <c r="Z881" s="142" t="n">
        <f aca="false">((W881/1000+1)*0.0112372)/((W881/1000+1)*0.0112372+1)</f>
        <v>0.0108793600839932</v>
      </c>
      <c r="AA881" s="142" t="str">
        <f aca="false">IF(ISNUMBER(X881),((X881/1000+1)*0.0112372)/((X881/1000+1)*0.0112372+1),"")</f>
        <v/>
      </c>
      <c r="AB881" s="143" t="str">
        <f aca="false">IF(ISNUMBER(AA881),(Y881-Z881)/(AA881-Z881),"")</f>
        <v/>
      </c>
      <c r="AC881" s="143" t="str">
        <f aca="false">IF(ISNUMBER(AB881),1-AB881,"")</f>
        <v/>
      </c>
      <c r="AD881" s="144" t="str">
        <f aca="false">IF(ISNUMBER(AB881),AB881*T881,"")</f>
        <v/>
      </c>
      <c r="AE881" s="144" t="n">
        <f aca="false">IF(ISNUMBER(AC881),AC881*T881,T881)</f>
        <v>0.254193786978764</v>
      </c>
      <c r="AF881" s="102"/>
      <c r="AG881" s="145" t="str">
        <f aca="false">IF(ISNUMBER(AD881),U881*AB881,"")</f>
        <v/>
      </c>
      <c r="AH881" s="146" t="n">
        <f aca="false">IF(ISNUMBER(AC881),AC881*U881,U881)</f>
        <v>12.2013017749807</v>
      </c>
      <c r="AI881" s="102"/>
      <c r="AJ881" s="103" t="s">
        <v>678</v>
      </c>
      <c r="AK881" s="102"/>
      <c r="AL881" s="102"/>
      <c r="AM881" s="102"/>
      <c r="AN881" s="147" t="s">
        <v>766</v>
      </c>
      <c r="AO881" s="145" t="n">
        <f aca="false">SUMIF($AN$5:$AN$1444,$AN881,AG$5:AG$1444)</f>
        <v>0</v>
      </c>
      <c r="AP881" s="145" t="n">
        <f aca="false">SUMIF($AN$5:$AN$1444,$AN881,AH$5:AH$1444)</f>
        <v>36.4191761701174</v>
      </c>
      <c r="AQ881" s="145" t="n">
        <f aca="false">SUMIF($AN$5:$AN$1444,$AN881,AI$5:AI$1444)</f>
        <v>0</v>
      </c>
    </row>
    <row r="882" customFormat="false" ht="15" hidden="false" customHeight="false" outlineLevel="0" collapsed="false">
      <c r="A882" s="0" t="s">
        <v>652</v>
      </c>
      <c r="B882" s="0" t="s">
        <v>647</v>
      </c>
      <c r="C882" s="90" t="n">
        <f aca="false">C738+1</f>
        <v>2</v>
      </c>
      <c r="D882" s="90" t="n">
        <f aca="false">D738</f>
        <v>1</v>
      </c>
      <c r="E882" s="90" t="s">
        <v>353</v>
      </c>
      <c r="F882" s="90" t="n">
        <v>2</v>
      </c>
      <c r="G882" s="130" t="s">
        <v>321</v>
      </c>
      <c r="H882" s="130" t="s">
        <v>322</v>
      </c>
      <c r="I882" s="130" t="s">
        <v>322</v>
      </c>
      <c r="J882" s="131" t="n">
        <v>41934</v>
      </c>
      <c r="K882" s="132" t="s">
        <v>753</v>
      </c>
      <c r="L882" s="131" t="n">
        <v>41936</v>
      </c>
      <c r="M882" s="108" t="s">
        <v>428</v>
      </c>
      <c r="N882" s="134" t="n">
        <v>44.5</v>
      </c>
      <c r="O882" s="134" t="n">
        <v>40</v>
      </c>
      <c r="P882" s="135" t="n">
        <v>0.0756666666666667</v>
      </c>
      <c r="Q882" s="152" t="n">
        <v>666.679651282051</v>
      </c>
      <c r="R882" s="152" t="n">
        <v>4947.7104</v>
      </c>
      <c r="S882" s="136" t="n">
        <f aca="false">R882-Q882</f>
        <v>4281.03074871795</v>
      </c>
      <c r="T882" s="137" t="n">
        <f aca="false">((S882/1000000)*(0.473-P882))*0.8/(0.08206*296)*1000000/(O882*N882)*12</f>
        <v>0.377686407120488</v>
      </c>
      <c r="U882" s="138" t="n">
        <f aca="false">IF(N882&lt;=48,T882* 48,T882* 72)</f>
        <v>18.1289475417834</v>
      </c>
      <c r="V882" s="139" t="n">
        <v>-29.1938394106312</v>
      </c>
      <c r="W882" s="150" t="n">
        <f aca="false">W834</f>
        <v>-21.1954571106192</v>
      </c>
      <c r="X882" s="141" t="s">
        <v>106</v>
      </c>
      <c r="Y882" s="142" t="n">
        <f aca="false">((V882/1000+1)*0.0112372)/((V882/1000+1)*0.0112372+1)</f>
        <v>0.0107914178672205</v>
      </c>
      <c r="Z882" s="142" t="n">
        <f aca="false">((W882/1000+1)*0.0112372)/((W882/1000+1)*0.0112372+1)</f>
        <v>0.0108793600839932</v>
      </c>
      <c r="AA882" s="142" t="str">
        <f aca="false">IF(ISNUMBER(X882),((X882/1000+1)*0.0112372)/((X882/1000+1)*0.0112372+1),"")</f>
        <v/>
      </c>
      <c r="AB882" s="143" t="str">
        <f aca="false">IF(ISNUMBER(AA882),(Y882-Z882)/(AA882-Z882),"")</f>
        <v/>
      </c>
      <c r="AC882" s="143" t="str">
        <f aca="false">IF(ISNUMBER(AB882),1-AB882,"")</f>
        <v/>
      </c>
      <c r="AD882" s="144" t="str">
        <f aca="false">IF(ISNUMBER(AB882),AB882*T882,"")</f>
        <v/>
      </c>
      <c r="AE882" s="144" t="n">
        <f aca="false">IF(ISNUMBER(AC882),AC882*T882,T882)</f>
        <v>0.377686407120488</v>
      </c>
      <c r="AF882" s="102"/>
      <c r="AG882" s="145" t="str">
        <f aca="false">IF(ISNUMBER(AD882),U882*AB882,"")</f>
        <v/>
      </c>
      <c r="AH882" s="146" t="n">
        <f aca="false">IF(ISNUMBER(AC882),AC882*U882,U882)</f>
        <v>18.1289475417834</v>
      </c>
      <c r="AI882" s="102"/>
      <c r="AJ882" s="103" t="s">
        <v>680</v>
      </c>
      <c r="AK882" s="102"/>
      <c r="AL882" s="102"/>
      <c r="AM882" s="102"/>
      <c r="AN882" s="147" t="s">
        <v>767</v>
      </c>
      <c r="AO882" s="145" t="n">
        <f aca="false">SUMIF($AN$5:$AN$1444,$AN882,AG$5:AG$1444)</f>
        <v>0</v>
      </c>
      <c r="AP882" s="145" t="n">
        <f aca="false">SUMIF($AN$5:$AN$1444,$AN882,AH$5:AH$1444)</f>
        <v>54.875782279536</v>
      </c>
      <c r="AQ882" s="145" t="n">
        <f aca="false">SUMIF($AN$5:$AN$1444,$AN882,AI$5:AI$1444)</f>
        <v>0</v>
      </c>
    </row>
    <row r="883" customFormat="false" ht="15" hidden="false" customHeight="false" outlineLevel="0" collapsed="false">
      <c r="A883" s="0" t="s">
        <v>652</v>
      </c>
      <c r="B883" s="0" t="s">
        <v>647</v>
      </c>
      <c r="C883" s="90" t="n">
        <f aca="false">C739+1</f>
        <v>2</v>
      </c>
      <c r="D883" s="90" t="n">
        <f aca="false">D739</f>
        <v>1</v>
      </c>
      <c r="E883" s="90" t="s">
        <v>353</v>
      </c>
      <c r="F883" s="90" t="n">
        <v>3</v>
      </c>
      <c r="G883" s="130" t="s">
        <v>321</v>
      </c>
      <c r="H883" s="130" t="s">
        <v>322</v>
      </c>
      <c r="I883" s="130" t="s">
        <v>322</v>
      </c>
      <c r="J883" s="131" t="n">
        <v>41934</v>
      </c>
      <c r="K883" s="132" t="s">
        <v>753</v>
      </c>
      <c r="L883" s="131" t="n">
        <v>41936</v>
      </c>
      <c r="M883" s="108" t="s">
        <v>428</v>
      </c>
      <c r="N883" s="134" t="n">
        <v>44.5</v>
      </c>
      <c r="O883" s="134" t="n">
        <v>40</v>
      </c>
      <c r="P883" s="135" t="n">
        <v>0.0756666666666667</v>
      </c>
      <c r="Q883" s="152" t="n">
        <v>666.679651282051</v>
      </c>
      <c r="R883" s="152" t="n">
        <v>6236.0208</v>
      </c>
      <c r="S883" s="136" t="n">
        <f aca="false">R883-Q883</f>
        <v>5569.34114871795</v>
      </c>
      <c r="T883" s="137" t="n">
        <f aca="false">((S883/1000000)*(0.473-P883))*0.8/(0.08206*296)*1000000/(O883*N883)*12</f>
        <v>0.491345325916546</v>
      </c>
      <c r="U883" s="138" t="n">
        <f aca="false">IF(N883&lt;=48,T883* 48,T883* 72)</f>
        <v>23.5845756439942</v>
      </c>
      <c r="V883" s="139" t="n">
        <v>-29.004634484643</v>
      </c>
      <c r="W883" s="150" t="n">
        <f aca="false">W835</f>
        <v>-21.1954571106192</v>
      </c>
      <c r="X883" s="141" t="s">
        <v>106</v>
      </c>
      <c r="Y883" s="142" t="n">
        <f aca="false">((V883/1000+1)*0.0112372)/((V883/1000+1)*0.0112372+1)</f>
        <v>0.0107934983560453</v>
      </c>
      <c r="Z883" s="142" t="n">
        <f aca="false">((W883/1000+1)*0.0112372)/((W883/1000+1)*0.0112372+1)</f>
        <v>0.0108793600839932</v>
      </c>
      <c r="AA883" s="142" t="str">
        <f aca="false">IF(ISNUMBER(X883),((X883/1000+1)*0.0112372)/((X883/1000+1)*0.0112372+1),"")</f>
        <v/>
      </c>
      <c r="AB883" s="143" t="str">
        <f aca="false">IF(ISNUMBER(AA883),(Y883-Z883)/(AA883-Z883),"")</f>
        <v/>
      </c>
      <c r="AC883" s="143" t="str">
        <f aca="false">IF(ISNUMBER(AB883),1-AB883,"")</f>
        <v/>
      </c>
      <c r="AD883" s="144" t="str">
        <f aca="false">IF(ISNUMBER(AB883),AB883*T883,"")</f>
        <v/>
      </c>
      <c r="AE883" s="144" t="n">
        <f aca="false">IF(ISNUMBER(AC883),AC883*T883,T883)</f>
        <v>0.491345325916546</v>
      </c>
      <c r="AF883" s="102"/>
      <c r="AG883" s="145" t="str">
        <f aca="false">IF(ISNUMBER(AD883),U883*AB883,"")</f>
        <v/>
      </c>
      <c r="AH883" s="146" t="n">
        <f aca="false">IF(ISNUMBER(AC883),AC883*U883,U883)</f>
        <v>23.5845756439942</v>
      </c>
      <c r="AI883" s="102"/>
      <c r="AJ883" s="103" t="s">
        <v>682</v>
      </c>
      <c r="AK883" s="102"/>
      <c r="AL883" s="102"/>
      <c r="AM883" s="102"/>
      <c r="AN883" s="147" t="s">
        <v>768</v>
      </c>
      <c r="AO883" s="145" t="n">
        <f aca="false">SUMIF($AN$5:$AN$1444,$AN883,AG$5:AG$1444)</f>
        <v>0</v>
      </c>
      <c r="AP883" s="145" t="n">
        <f aca="false">SUMIF($AN$5:$AN$1444,$AN883,AH$5:AH$1444)</f>
        <v>70.1075712099662</v>
      </c>
      <c r="AQ883" s="145" t="n">
        <f aca="false">SUMIF($AN$5:$AN$1444,$AN883,AI$5:AI$1444)</f>
        <v>0</v>
      </c>
    </row>
    <row r="884" customFormat="false" ht="15" hidden="false" customHeight="false" outlineLevel="0" collapsed="false">
      <c r="A884" s="0" t="s">
        <v>652</v>
      </c>
      <c r="B884" s="0" t="s">
        <v>647</v>
      </c>
      <c r="C884" s="90" t="n">
        <f aca="false">C740+1</f>
        <v>2</v>
      </c>
      <c r="D884" s="90" t="n">
        <f aca="false">D740</f>
        <v>1</v>
      </c>
      <c r="E884" s="90" t="s">
        <v>353</v>
      </c>
      <c r="F884" s="90" t="n">
        <v>4</v>
      </c>
      <c r="G884" s="130" t="s">
        <v>321</v>
      </c>
      <c r="H884" s="130" t="s">
        <v>322</v>
      </c>
      <c r="I884" s="130" t="s">
        <v>322</v>
      </c>
      <c r="J884" s="131" t="n">
        <v>41934</v>
      </c>
      <c r="K884" s="132" t="s">
        <v>753</v>
      </c>
      <c r="L884" s="131" t="n">
        <v>41936</v>
      </c>
      <c r="M884" s="108" t="s">
        <v>428</v>
      </c>
      <c r="N884" s="134" t="n">
        <v>44.5</v>
      </c>
      <c r="O884" s="134" t="n">
        <v>40</v>
      </c>
      <c r="P884" s="135" t="n">
        <v>0.0756666666666667</v>
      </c>
      <c r="Q884" s="152" t="n">
        <v>666.679651282051</v>
      </c>
      <c r="R884" s="152" t="n">
        <v>5796.3504</v>
      </c>
      <c r="S884" s="136" t="n">
        <f aca="false">R884-Q884</f>
        <v>5129.67074871795</v>
      </c>
      <c r="T884" s="137" t="n">
        <f aca="false">((S884/1000000)*(0.473-P884))*0.8/(0.08206*296)*1000000/(O884*N884)*12</f>
        <v>0.452556178292938</v>
      </c>
      <c r="U884" s="138" t="n">
        <f aca="false">IF(N884&lt;=48,T884* 48,T884* 72)</f>
        <v>21.722696558061</v>
      </c>
      <c r="V884" s="139" t="n">
        <v>-24.8731177596798</v>
      </c>
      <c r="W884" s="150" t="n">
        <f aca="false">W836</f>
        <v>-21.1954571106192</v>
      </c>
      <c r="X884" s="141" t="s">
        <v>106</v>
      </c>
      <c r="Y884" s="142" t="n">
        <f aca="false">((V884/1000+1)*0.0112372)/((V884/1000+1)*0.0112372+1)</f>
        <v>0.0108389261455968</v>
      </c>
      <c r="Z884" s="142" t="n">
        <f aca="false">((W884/1000+1)*0.0112372)/((W884/1000+1)*0.0112372+1)</f>
        <v>0.0108793600839932</v>
      </c>
      <c r="AA884" s="142" t="str">
        <f aca="false">IF(ISNUMBER(X884),((X884/1000+1)*0.0112372)/((X884/1000+1)*0.0112372+1),"")</f>
        <v/>
      </c>
      <c r="AB884" s="143" t="str">
        <f aca="false">IF(ISNUMBER(AA884),(Y884-Z884)/(AA884-Z884),"")</f>
        <v/>
      </c>
      <c r="AC884" s="143" t="str">
        <f aca="false">IF(ISNUMBER(AB884),1-AB884,"")</f>
        <v/>
      </c>
      <c r="AD884" s="144" t="str">
        <f aca="false">IF(ISNUMBER(AB884),AB884*T884,"")</f>
        <v/>
      </c>
      <c r="AE884" s="144" t="n">
        <f aca="false">IF(ISNUMBER(AC884),AC884*T884,T884)</f>
        <v>0.452556178292938</v>
      </c>
      <c r="AF884" s="102"/>
      <c r="AG884" s="145" t="str">
        <f aca="false">IF(ISNUMBER(AD884),U884*AB884,"")</f>
        <v/>
      </c>
      <c r="AH884" s="146" t="n">
        <f aca="false">IF(ISNUMBER(AC884),AC884*U884,U884)</f>
        <v>21.722696558061</v>
      </c>
      <c r="AI884" s="102"/>
      <c r="AJ884" s="103" t="s">
        <v>684</v>
      </c>
      <c r="AK884" s="102"/>
      <c r="AL884" s="102"/>
      <c r="AM884" s="102"/>
      <c r="AN884" s="147" t="s">
        <v>769</v>
      </c>
      <c r="AO884" s="145" t="n">
        <f aca="false">SUMIF($AN$5:$AN$1444,$AN884,AG$5:AG$1444)</f>
        <v>0</v>
      </c>
      <c r="AP884" s="145" t="n">
        <f aca="false">SUMIF($AN$5:$AN$1444,$AN884,AH$5:AH$1444)</f>
        <v>61.07781219327</v>
      </c>
      <c r="AQ884" s="145" t="n">
        <f aca="false">SUMIF($AN$5:$AN$1444,$AN884,AI$5:AI$1444)</f>
        <v>0</v>
      </c>
    </row>
    <row r="885" customFormat="false" ht="15" hidden="false" customHeight="false" outlineLevel="0" collapsed="false">
      <c r="A885" s="0" t="s">
        <v>652</v>
      </c>
      <c r="B885" s="0" t="s">
        <v>647</v>
      </c>
      <c r="C885" s="90" t="n">
        <f aca="false">C741+1</f>
        <v>2</v>
      </c>
      <c r="D885" s="90" t="n">
        <f aca="false">D741</f>
        <v>1</v>
      </c>
      <c r="E885" s="90" t="s">
        <v>353</v>
      </c>
      <c r="F885" s="90" t="n">
        <v>1</v>
      </c>
      <c r="G885" s="130" t="s">
        <v>659</v>
      </c>
      <c r="H885" s="130" t="s">
        <v>660</v>
      </c>
      <c r="I885" s="148" t="s">
        <v>335</v>
      </c>
      <c r="J885" s="131" t="n">
        <v>41934</v>
      </c>
      <c r="K885" s="132" t="s">
        <v>753</v>
      </c>
      <c r="L885" s="131" t="n">
        <v>41936</v>
      </c>
      <c r="M885" s="108" t="s">
        <v>428</v>
      </c>
      <c r="N885" s="134" t="n">
        <v>44.5</v>
      </c>
      <c r="O885" s="134" t="n">
        <v>40</v>
      </c>
      <c r="P885" s="135" t="n">
        <v>0.0756666666666667</v>
      </c>
      <c r="Q885" s="152" t="n">
        <v>666.679651282051</v>
      </c>
      <c r="R885" s="152" t="n">
        <v>53604.1936623077</v>
      </c>
      <c r="S885" s="136" t="n">
        <f aca="false">R885-Q885</f>
        <v>52937.5140110257</v>
      </c>
      <c r="T885" s="137" t="n">
        <f aca="false">((S885/1000000)*(0.473-P885))*0.8/(0.08206*296)*1000000/(O885*N885)*12</f>
        <v>4.67031905218209</v>
      </c>
      <c r="U885" s="138" t="n">
        <f aca="false">IF(N885&lt;=48,T885* 48,T885* 72)</f>
        <v>224.17531450474</v>
      </c>
      <c r="V885" s="139" t="n">
        <v>1058.60103284969</v>
      </c>
      <c r="W885" s="150" t="n">
        <f aca="false">W837</f>
        <v>-21.1954571106192</v>
      </c>
      <c r="X885" s="141" t="n">
        <v>1356.9</v>
      </c>
      <c r="Y885" s="142" t="n">
        <f aca="false">((V885/1000+1)*0.0112372)/((V885/1000+1)*0.0112372+1)</f>
        <v>0.0226098791913831</v>
      </c>
      <c r="Z885" s="142" t="n">
        <f aca="false">((W885/1000+1)*0.0112372)/((W885/1000+1)*0.0112372+1)</f>
        <v>0.0108793600839932</v>
      </c>
      <c r="AA885" s="142" t="n">
        <f aca="false">IF(ISNUMBER(X885),((X885/1000+1)*0.0112372)/((X885/1000+1)*0.0112372+1),"")</f>
        <v>0.0258016023592409</v>
      </c>
      <c r="AB885" s="143" t="n">
        <f aca="false">IF(ISNUMBER(AA885),(Y885-Y881)/(AA885-Y881),"")</f>
        <v>0.787336943673332</v>
      </c>
      <c r="AC885" s="143" t="n">
        <f aca="false">IF(ISNUMBER(AB885),1-AB885,"")</f>
        <v>0.212663056326668</v>
      </c>
      <c r="AD885" s="144" t="n">
        <f aca="false">IF(ISNUMBER(AB885),AB885*T885,"")</f>
        <v>3.67711472852438</v>
      </c>
      <c r="AE885" s="144" t="n">
        <f aca="false">IF(ISNUMBER(AC885),AC885*T885,T885)</f>
        <v>0.993204323657712</v>
      </c>
      <c r="AF885" s="149" t="n">
        <f aca="false">IF(ISNUMBER(AD885),AE885-AE881,"")</f>
        <v>0.739010536678948</v>
      </c>
      <c r="AG885" s="145" t="n">
        <f aca="false">IF(ISNUMBER(AD885),U885*AB885,"")</f>
        <v>176.50150696917</v>
      </c>
      <c r="AH885" s="146" t="n">
        <f aca="false">IF(ISNUMBER(AC885),AC885*U885,U885)</f>
        <v>47.6738075355702</v>
      </c>
      <c r="AI885" s="145" t="n">
        <f aca="false">AH885-AH881</f>
        <v>35.4725057605895</v>
      </c>
      <c r="AJ885" s="103" t="s">
        <v>686</v>
      </c>
      <c r="AK885" s="102"/>
      <c r="AL885" s="102"/>
      <c r="AM885" s="102"/>
      <c r="AN885" s="147" t="s">
        <v>770</v>
      </c>
      <c r="AO885" s="145" t="n">
        <f aca="false">SUMIF($AN$5:$AN$1444,$AN885,AG$5:AG$1444)</f>
        <v>420.996548434187</v>
      </c>
      <c r="AP885" s="145" t="n">
        <f aca="false">SUMIF($AN$5:$AN$1444,$AN885,AH$5:AH$1444)</f>
        <v>116.598393148386</v>
      </c>
      <c r="AQ885" s="145" t="n">
        <f aca="false">SUMIF($AN$5:$AN$1444,$AN885,AI$5:AI$1444)</f>
        <v>80.1792169782684</v>
      </c>
    </row>
    <row r="886" customFormat="false" ht="15" hidden="false" customHeight="false" outlineLevel="0" collapsed="false">
      <c r="A886" s="0" t="s">
        <v>652</v>
      </c>
      <c r="B886" s="0" t="s">
        <v>647</v>
      </c>
      <c r="C886" s="90" t="n">
        <f aca="false">C742+1</f>
        <v>2</v>
      </c>
      <c r="D886" s="90" t="n">
        <f aca="false">D742</f>
        <v>1</v>
      </c>
      <c r="E886" s="90" t="s">
        <v>353</v>
      </c>
      <c r="F886" s="90" t="n">
        <v>2</v>
      </c>
      <c r="G886" s="130" t="s">
        <v>659</v>
      </c>
      <c r="H886" s="130" t="s">
        <v>660</v>
      </c>
      <c r="I886" s="148" t="s">
        <v>335</v>
      </c>
      <c r="J886" s="131" t="n">
        <v>41934</v>
      </c>
      <c r="K886" s="132" t="s">
        <v>753</v>
      </c>
      <c r="L886" s="131" t="n">
        <v>41936</v>
      </c>
      <c r="M886" s="108" t="s">
        <v>428</v>
      </c>
      <c r="N886" s="134" t="n">
        <v>44.5</v>
      </c>
      <c r="O886" s="134" t="n">
        <v>40</v>
      </c>
      <c r="P886" s="135" t="n">
        <v>0.0756666666666667</v>
      </c>
      <c r="Q886" s="152" t="n">
        <v>666.679651282051</v>
      </c>
      <c r="R886" s="152" t="n">
        <v>51427.4213623077</v>
      </c>
      <c r="S886" s="136" t="n">
        <f aca="false">R886-Q886</f>
        <v>50760.7417110256</v>
      </c>
      <c r="T886" s="137" t="n">
        <f aca="false">((S886/1000000)*(0.473-P886))*0.8/(0.08206*296)*1000000/(O886*N886)*12</f>
        <v>4.47827714513608</v>
      </c>
      <c r="U886" s="138" t="n">
        <f aca="false">IF(N886&lt;=48,T886* 48,T886* 72)</f>
        <v>214.957302966532</v>
      </c>
      <c r="V886" s="139" t="n">
        <v>1062.91352953438</v>
      </c>
      <c r="W886" s="150" t="n">
        <f aca="false">W838</f>
        <v>-21.1954571106192</v>
      </c>
      <c r="X886" s="141" t="n">
        <v>1356.9</v>
      </c>
      <c r="Y886" s="142" t="n">
        <f aca="false">((V886/1000+1)*0.0112372)/((V886/1000+1)*0.0112372+1)</f>
        <v>0.0226561707927871</v>
      </c>
      <c r="Z886" s="142" t="n">
        <f aca="false">((W886/1000+1)*0.0112372)/((W886/1000+1)*0.0112372+1)</f>
        <v>0.0108793600839932</v>
      </c>
      <c r="AA886" s="142" t="n">
        <f aca="false">IF(ISNUMBER(X886),((X886/1000+1)*0.0112372)/((X886/1000+1)*0.0112372+1),"")</f>
        <v>0.0258016023592409</v>
      </c>
      <c r="AB886" s="143" t="n">
        <f aca="false">IF(ISNUMBER(AA886),(Y886-Y882)/(AA886-Y882),"")</f>
        <v>0.790446841734295</v>
      </c>
      <c r="AC886" s="143" t="n">
        <f aca="false">IF(ISNUMBER(AB886),1-AB886,"")</f>
        <v>0.209553158265704</v>
      </c>
      <c r="AD886" s="144" t="n">
        <f aca="false">IF(ISNUMBER(AB886),AB886*T886,"")</f>
        <v>3.53984002578369</v>
      </c>
      <c r="AE886" s="144" t="n">
        <f aca="false">IF(ISNUMBER(AC886),AC886*T886,T886)</f>
        <v>0.938437119352389</v>
      </c>
      <c r="AF886" s="149" t="n">
        <f aca="false">IF(ISNUMBER(AD886),AE886-AE882,"")</f>
        <v>0.5607507122319</v>
      </c>
      <c r="AG886" s="145" t="n">
        <f aca="false">IF(ISNUMBER(AD886),U886*AB886,"")</f>
        <v>169.912321237617</v>
      </c>
      <c r="AH886" s="146" t="n">
        <f aca="false">IF(ISNUMBER(AC886),AC886*U886,U886)</f>
        <v>45.0449817289147</v>
      </c>
      <c r="AI886" s="145" t="n">
        <f aca="false">AH886-AH882</f>
        <v>26.9160341871312</v>
      </c>
      <c r="AJ886" s="103" t="s">
        <v>688</v>
      </c>
      <c r="AK886" s="102"/>
      <c r="AL886" s="102"/>
      <c r="AM886" s="102"/>
      <c r="AN886" s="147" t="s">
        <v>771</v>
      </c>
      <c r="AO886" s="145" t="n">
        <f aca="false">SUMIF($AN$5:$AN$1444,$AN886,AG$5:AG$1444)</f>
        <v>430.776498481641</v>
      </c>
      <c r="AP886" s="145" t="n">
        <f aca="false">SUMIF($AN$5:$AN$1444,$AN886,AH$5:AH$1444)</f>
        <v>117.519788115799</v>
      </c>
      <c r="AQ886" s="145" t="n">
        <f aca="false">SUMIF($AN$5:$AN$1444,$AN886,AI$5:AI$1444)</f>
        <v>62.6440058362631</v>
      </c>
    </row>
    <row r="887" customFormat="false" ht="15" hidden="false" customHeight="false" outlineLevel="0" collapsed="false">
      <c r="A887" s="0" t="s">
        <v>652</v>
      </c>
      <c r="B887" s="0" t="s">
        <v>647</v>
      </c>
      <c r="C887" s="90" t="n">
        <f aca="false">C743+1</f>
        <v>2</v>
      </c>
      <c r="D887" s="90" t="n">
        <f aca="false">D743</f>
        <v>1</v>
      </c>
      <c r="E887" s="90" t="s">
        <v>353</v>
      </c>
      <c r="F887" s="90" t="n">
        <v>3</v>
      </c>
      <c r="G887" s="130" t="s">
        <v>659</v>
      </c>
      <c r="H887" s="130" t="s">
        <v>660</v>
      </c>
      <c r="I887" s="148" t="s">
        <v>335</v>
      </c>
      <c r="J887" s="131" t="n">
        <v>41934</v>
      </c>
      <c r="K887" s="132" t="s">
        <v>753</v>
      </c>
      <c r="L887" s="131" t="n">
        <v>41936</v>
      </c>
      <c r="M887" s="108" t="s">
        <v>428</v>
      </c>
      <c r="N887" s="134" t="n">
        <v>44.5</v>
      </c>
      <c r="O887" s="134" t="n">
        <v>40</v>
      </c>
      <c r="P887" s="135" t="n">
        <v>0.0756666666666667</v>
      </c>
      <c r="Q887" s="152" t="n">
        <v>666.679651282051</v>
      </c>
      <c r="R887" s="152" t="n">
        <v>59733.1642623077</v>
      </c>
      <c r="S887" s="136" t="n">
        <f aca="false">R887-Q887</f>
        <v>59066.4846110256</v>
      </c>
      <c r="T887" s="137" t="n">
        <f aca="false">((S887/1000000)*(0.473-P887))*0.8/(0.08206*296)*1000000/(O887*N887)*12</f>
        <v>5.21103670200377</v>
      </c>
      <c r="U887" s="138" t="n">
        <f aca="false">IF(N887&lt;=48,T887* 48,T887* 72)</f>
        <v>250.129761696181</v>
      </c>
      <c r="V887" s="139" t="n">
        <v>1030.92768670607</v>
      </c>
      <c r="W887" s="150" t="n">
        <f aca="false">W839</f>
        <v>-21.1954571106192</v>
      </c>
      <c r="X887" s="141" t="n">
        <v>1356.9</v>
      </c>
      <c r="Y887" s="142" t="n">
        <f aca="false">((V887/1000+1)*0.0112372)/((V887/1000+1)*0.0112372+1)</f>
        <v>0.0223127210075708</v>
      </c>
      <c r="Z887" s="142" t="n">
        <f aca="false">((W887/1000+1)*0.0112372)/((W887/1000+1)*0.0112372+1)</f>
        <v>0.0108793600839932</v>
      </c>
      <c r="AA887" s="142" t="n">
        <f aca="false">IF(ISNUMBER(X887),((X887/1000+1)*0.0112372)/((X887/1000+1)*0.0112372+1),"")</f>
        <v>0.0258016023592409</v>
      </c>
      <c r="AB887" s="143" t="n">
        <f aca="false">IF(ISNUMBER(AA887),(Y887-Y883)/(AA887-Y883),"")</f>
        <v>0.767533503837176</v>
      </c>
      <c r="AC887" s="143" t="n">
        <f aca="false">IF(ISNUMBER(AB887),1-AB887,"")</f>
        <v>0.232466496162824</v>
      </c>
      <c r="AD887" s="144" t="n">
        <f aca="false">IF(ISNUMBER(AB887),AB887*T887,"")</f>
        <v>3.99964525851307</v>
      </c>
      <c r="AE887" s="144" t="n">
        <f aca="false">IF(ISNUMBER(AC887),AC887*T887,T887)</f>
        <v>1.2113914434907</v>
      </c>
      <c r="AF887" s="149" t="n">
        <f aca="false">IF(ISNUMBER(AD887),AE887-AE883,"")</f>
        <v>0.72004611757415</v>
      </c>
      <c r="AG887" s="145" t="n">
        <f aca="false">IF(ISNUMBER(AD887),U887*AB887,"")</f>
        <v>191.982972408627</v>
      </c>
      <c r="AH887" s="146" t="n">
        <f aca="false">IF(ISNUMBER(AC887),AC887*U887,U887)</f>
        <v>58.1467892875534</v>
      </c>
      <c r="AI887" s="145" t="n">
        <f aca="false">AH887-AH883</f>
        <v>34.5622136435592</v>
      </c>
      <c r="AJ887" s="103" t="s">
        <v>690</v>
      </c>
      <c r="AK887" s="102"/>
      <c r="AL887" s="102"/>
      <c r="AM887" s="102"/>
      <c r="AN887" s="147" t="s">
        <v>772</v>
      </c>
      <c r="AO887" s="145" t="n">
        <f aca="false">SUMIF($AN$5:$AN$1444,$AN887,AG$5:AG$1444)</f>
        <v>447.292695551077</v>
      </c>
      <c r="AP887" s="145" t="n">
        <f aca="false">SUMIF($AN$5:$AN$1444,$AN887,AH$5:AH$1444)</f>
        <v>140.640010962697</v>
      </c>
      <c r="AQ887" s="145" t="n">
        <f aca="false">SUMIF($AN$5:$AN$1444,$AN887,AI$5:AI$1444)</f>
        <v>70.5324397527304</v>
      </c>
    </row>
    <row r="888" customFormat="false" ht="15" hidden="false" customHeight="false" outlineLevel="0" collapsed="false">
      <c r="A888" s="0" t="s">
        <v>652</v>
      </c>
      <c r="B888" s="0" t="s">
        <v>647</v>
      </c>
      <c r="C888" s="90" t="n">
        <f aca="false">C744+1</f>
        <v>2</v>
      </c>
      <c r="D888" s="90" t="n">
        <f aca="false">D744</f>
        <v>1</v>
      </c>
      <c r="E888" s="90" t="s">
        <v>353</v>
      </c>
      <c r="F888" s="90" t="n">
        <v>4</v>
      </c>
      <c r="G888" s="130" t="s">
        <v>659</v>
      </c>
      <c r="H888" s="130" t="s">
        <v>660</v>
      </c>
      <c r="I888" s="148" t="s">
        <v>335</v>
      </c>
      <c r="J888" s="131" t="n">
        <v>41934</v>
      </c>
      <c r="K888" s="132" t="s">
        <v>753</v>
      </c>
      <c r="L888" s="131" t="n">
        <v>41936</v>
      </c>
      <c r="M888" s="108" t="s">
        <v>428</v>
      </c>
      <c r="N888" s="134" t="n">
        <v>44.5</v>
      </c>
      <c r="O888" s="134" t="n">
        <v>40</v>
      </c>
      <c r="P888" s="135" t="n">
        <v>0.0756666666666667</v>
      </c>
      <c r="Q888" s="152" t="n">
        <v>666.679651282051</v>
      </c>
      <c r="R888" s="152" t="n">
        <v>63211.4988623077</v>
      </c>
      <c r="S888" s="136" t="n">
        <f aca="false">R888-Q888</f>
        <v>62544.8192110256</v>
      </c>
      <c r="T888" s="137" t="n">
        <f aca="false">((S888/1000000)*(0.473-P888))*0.8/(0.08206*296)*1000000/(O888*N888)*12</f>
        <v>5.51790665341215</v>
      </c>
      <c r="U888" s="138" t="n">
        <f aca="false">IF(N888&lt;=48,T888* 48,T888* 72)</f>
        <v>264.859519363783</v>
      </c>
      <c r="V888" s="139" t="n">
        <v>1118.73677452154</v>
      </c>
      <c r="W888" s="150" t="n">
        <f aca="false">W840</f>
        <v>-21.1954571106192</v>
      </c>
      <c r="X888" s="141" t="n">
        <v>1356.9</v>
      </c>
      <c r="Y888" s="142" t="n">
        <f aca="false">((V888/1000+1)*0.0112372)/((V888/1000+1)*0.0112372+1)</f>
        <v>0.0232549983276049</v>
      </c>
      <c r="Z888" s="142" t="n">
        <f aca="false">((W888/1000+1)*0.0112372)/((W888/1000+1)*0.0112372+1)</f>
        <v>0.0108793600839932</v>
      </c>
      <c r="AA888" s="142" t="n">
        <f aca="false">IF(ISNUMBER(X888),((X888/1000+1)*0.0112372)/((X888/1000+1)*0.0112372+1),"")</f>
        <v>0.0258016023592409</v>
      </c>
      <c r="AB888" s="143" t="n">
        <f aca="false">IF(ISNUMBER(AA888),(Y888-Y884)/(AA888-Y884),"")</f>
        <v>0.829802904555681</v>
      </c>
      <c r="AC888" s="143" t="n">
        <f aca="false">IF(ISNUMBER(AB888),1-AB888,"")</f>
        <v>0.170197095444319</v>
      </c>
      <c r="AD888" s="144" t="n">
        <f aca="false">IF(ISNUMBER(AB888),AB888*T888,"")</f>
        <v>4.57877496806852</v>
      </c>
      <c r="AE888" s="144" t="n">
        <f aca="false">IF(ISNUMBER(AC888),AC888*T888,T888)</f>
        <v>0.939131685343633</v>
      </c>
      <c r="AF888" s="149" t="n">
        <f aca="false">IF(ISNUMBER(AD888),AE888-AE884,"")</f>
        <v>0.486575507050695</v>
      </c>
      <c r="AG888" s="145" t="n">
        <f aca="false">IF(ISNUMBER(AD888),U888*AB888,"")</f>
        <v>219.781198467289</v>
      </c>
      <c r="AH888" s="146" t="n">
        <f aca="false">IF(ISNUMBER(AC888),AC888*U888,U888)</f>
        <v>45.0783208964944</v>
      </c>
      <c r="AI888" s="145" t="n">
        <f aca="false">AH888-AH884</f>
        <v>23.3556243384334</v>
      </c>
      <c r="AJ888" s="103" t="s">
        <v>692</v>
      </c>
      <c r="AK888" s="102"/>
      <c r="AL888" s="102"/>
      <c r="AM888" s="102"/>
      <c r="AN888" s="147" t="s">
        <v>773</v>
      </c>
      <c r="AO888" s="145" t="n">
        <f aca="false">SUMIF($AN$5:$AN$1444,$AN888,AG$5:AG$1444)</f>
        <v>550.276557698582</v>
      </c>
      <c r="AP888" s="145" t="n">
        <f aca="false">SUMIF($AN$5:$AN$1444,$AN888,AH$5:AH$1444)</f>
        <v>129.37384331328</v>
      </c>
      <c r="AQ888" s="145" t="n">
        <f aca="false">SUMIF($AN$5:$AN$1444,$AN888,AI$5:AI$1444)</f>
        <v>68.2960311200098</v>
      </c>
    </row>
    <row r="889" customFormat="false" ht="15" hidden="false" customHeight="false" outlineLevel="0" collapsed="false">
      <c r="A889" s="0" t="s">
        <v>652</v>
      </c>
      <c r="B889" s="0" t="s">
        <v>647</v>
      </c>
      <c r="C889" s="90" t="n">
        <f aca="false">C745+1</f>
        <v>2</v>
      </c>
      <c r="D889" s="90" t="n">
        <f aca="false">D745</f>
        <v>1</v>
      </c>
      <c r="E889" s="90" t="s">
        <v>353</v>
      </c>
      <c r="F889" s="90" t="n">
        <v>1</v>
      </c>
      <c r="G889" s="130" t="s">
        <v>669</v>
      </c>
      <c r="H889" s="130" t="s">
        <v>660</v>
      </c>
      <c r="I889" s="130" t="n">
        <v>10</v>
      </c>
      <c r="J889" s="131" t="n">
        <v>41934</v>
      </c>
      <c r="K889" s="132" t="s">
        <v>753</v>
      </c>
      <c r="L889" s="131" t="n">
        <v>41936</v>
      </c>
      <c r="M889" s="108" t="s">
        <v>428</v>
      </c>
      <c r="N889" s="134" t="n">
        <v>44.5</v>
      </c>
      <c r="O889" s="134" t="n">
        <v>40</v>
      </c>
      <c r="P889" s="135" t="n">
        <v>0.0756666666666667</v>
      </c>
      <c r="Q889" s="152" t="n">
        <v>666.679651282051</v>
      </c>
      <c r="R889" s="152" t="n">
        <v>38523.0750623077</v>
      </c>
      <c r="S889" s="136" t="n">
        <f aca="false">R889-Q889</f>
        <v>37856.3954110256</v>
      </c>
      <c r="T889" s="137" t="n">
        <f aca="false">((S889/1000000)*(0.473-P889))*0.8/(0.08206*296)*1000000/(O889*N889)*12</f>
        <v>3.33981389262496</v>
      </c>
      <c r="U889" s="138" t="n">
        <f aca="false">IF(N889&lt;=48,T889* 48,T889* 72)</f>
        <v>160.311066845998</v>
      </c>
      <c r="V889" s="139" t="n">
        <v>1161.21323854096</v>
      </c>
      <c r="W889" s="150" t="n">
        <f aca="false">W841</f>
        <v>-21.1954571106192</v>
      </c>
      <c r="X889" s="141" t="n">
        <v>1356.9</v>
      </c>
      <c r="Y889" s="142" t="n">
        <f aca="false">((V889/1000+1)*0.0112372)/((V889/1000+1)*0.0112372+1)</f>
        <v>0.0237101607853694</v>
      </c>
      <c r="Z889" s="142" t="n">
        <f aca="false">((W889/1000+1)*0.0112372)/((W889/1000+1)*0.0112372+1)</f>
        <v>0.0108793600839932</v>
      </c>
      <c r="AA889" s="142" t="n">
        <f aca="false">IF(ISNUMBER(X889),((X889/1000+1)*0.0112372)/((X889/1000+1)*0.0112372+1),"")</f>
        <v>0.0258016023592409</v>
      </c>
      <c r="AB889" s="143" t="n">
        <f aca="false">IF(ISNUMBER(AA889),(Y889-Y881)/(AA889-Y881),"")</f>
        <v>0.860648203544953</v>
      </c>
      <c r="AC889" s="143" t="n">
        <f aca="false">IF(ISNUMBER(AB889),1-AB889,"")</f>
        <v>0.139351796455047</v>
      </c>
      <c r="AD889" s="144" t="n">
        <f aca="false">IF(ISNUMBER(AB889),AB889*T889,"")</f>
        <v>2.87440482686214</v>
      </c>
      <c r="AE889" s="144" t="n">
        <f aca="false">IF(ISNUMBER(AC889),AC889*T889,T889)</f>
        <v>0.465409065762812</v>
      </c>
      <c r="AF889" s="149" t="n">
        <f aca="false">IF(ISNUMBER(AD889),AE889-AE881,"")</f>
        <v>0.211215278784048</v>
      </c>
      <c r="AG889" s="145" t="n">
        <f aca="false">IF(ISNUMBER(AD889),U889*AB889,"")</f>
        <v>137.971431689383</v>
      </c>
      <c r="AH889" s="146" t="n">
        <f aca="false">IF(ISNUMBER(AC889),AC889*U889,U889)</f>
        <v>22.339635156615</v>
      </c>
      <c r="AI889" s="145" t="n">
        <f aca="false">AH889-AH881</f>
        <v>10.1383333816343</v>
      </c>
      <c r="AJ889" s="103" t="s">
        <v>694</v>
      </c>
      <c r="AK889" s="102"/>
      <c r="AL889" s="102"/>
      <c r="AM889" s="102"/>
      <c r="AN889" s="147" t="s">
        <v>774</v>
      </c>
      <c r="AO889" s="145" t="n">
        <f aca="false">SUMIF($AN$5:$AN$1444,$AN889,AG$5:AG$1444)</f>
        <v>460.750002288326</v>
      </c>
      <c r="AP889" s="145" t="n">
        <f aca="false">SUMIF($AN$5:$AN$1444,$AN889,AH$5:AH$1444)</f>
        <v>68.0855190242457</v>
      </c>
      <c r="AQ889" s="145" t="n">
        <f aca="false">SUMIF($AN$5:$AN$1444,$AN889,AI$5:AI$1444)</f>
        <v>31.6663428541283</v>
      </c>
    </row>
    <row r="890" customFormat="false" ht="15" hidden="false" customHeight="false" outlineLevel="0" collapsed="false">
      <c r="A890" s="0" t="s">
        <v>652</v>
      </c>
      <c r="B890" s="0" t="s">
        <v>647</v>
      </c>
      <c r="C890" s="90" t="n">
        <f aca="false">C746+1</f>
        <v>2</v>
      </c>
      <c r="D890" s="90" t="n">
        <f aca="false">D746</f>
        <v>1</v>
      </c>
      <c r="E890" s="90" t="s">
        <v>353</v>
      </c>
      <c r="F890" s="90" t="n">
        <v>2</v>
      </c>
      <c r="G890" s="130" t="s">
        <v>669</v>
      </c>
      <c r="H890" s="130" t="s">
        <v>660</v>
      </c>
      <c r="I890" s="130" t="n">
        <v>10</v>
      </c>
      <c r="J890" s="131" t="n">
        <v>41934</v>
      </c>
      <c r="K890" s="132" t="s">
        <v>753</v>
      </c>
      <c r="L890" s="131" t="n">
        <v>41936</v>
      </c>
      <c r="M890" s="108" t="s">
        <v>428</v>
      </c>
      <c r="N890" s="134" t="n">
        <v>44.5</v>
      </c>
      <c r="O890" s="134" t="n">
        <v>40</v>
      </c>
      <c r="P890" s="135" t="n">
        <v>0.0756666666666667</v>
      </c>
      <c r="Q890" s="152" t="n">
        <v>666.679651282051</v>
      </c>
      <c r="R890" s="152" t="n">
        <v>49340.6706623077</v>
      </c>
      <c r="S890" s="136" t="n">
        <f aca="false">R890-Q890</f>
        <v>48673.9910110256</v>
      </c>
      <c r="T890" s="137" t="n">
        <f aca="false">((S890/1000000)*(0.473-P890))*0.8/(0.08206*296)*1000000/(O890*N890)*12</f>
        <v>4.29417723539468</v>
      </c>
      <c r="U890" s="138" t="n">
        <f aca="false">IF(N890&lt;=48,T890* 48,T890* 72)</f>
        <v>206.120507298944</v>
      </c>
      <c r="V890" s="139" t="n">
        <v>1170.20366757742</v>
      </c>
      <c r="W890" s="150" t="n">
        <f aca="false">W842</f>
        <v>-21.1954571106192</v>
      </c>
      <c r="X890" s="141" t="n">
        <v>1356.9</v>
      </c>
      <c r="Y890" s="142" t="n">
        <f aca="false">((V890/1000+1)*0.0112372)/((V890/1000+1)*0.0112372+1)</f>
        <v>0.0238064445879056</v>
      </c>
      <c r="Z890" s="142" t="n">
        <f aca="false">((W890/1000+1)*0.0112372)/((W890/1000+1)*0.0112372+1)</f>
        <v>0.0108793600839932</v>
      </c>
      <c r="AA890" s="142" t="n">
        <f aca="false">IF(ISNUMBER(X890),((X890/1000+1)*0.0112372)/((X890/1000+1)*0.0112372+1),"")</f>
        <v>0.0258016023592409</v>
      </c>
      <c r="AB890" s="143" t="n">
        <f aca="false">IF(ISNUMBER(AA890),(Y890-Y882)/(AA890-Y882),"")</f>
        <v>0.867079730272736</v>
      </c>
      <c r="AC890" s="143" t="n">
        <f aca="false">IF(ISNUMBER(AB890),1-AB890,"")</f>
        <v>0.132920269727264</v>
      </c>
      <c r="AD890" s="144" t="n">
        <f aca="false">IF(ISNUMBER(AB890),AB890*T890,"")</f>
        <v>3.72339403900934</v>
      </c>
      <c r="AE890" s="144" t="n">
        <f aca="false">IF(ISNUMBER(AC890),AC890*T890,T890)</f>
        <v>0.570783196385337</v>
      </c>
      <c r="AF890" s="149" t="n">
        <f aca="false">IF(ISNUMBER(AD890),AE890-AE882,"")</f>
        <v>0.193096789264848</v>
      </c>
      <c r="AG890" s="145" t="n">
        <f aca="false">IF(ISNUMBER(AD890),U890*AB890,"")</f>
        <v>178.722913872448</v>
      </c>
      <c r="AH890" s="146" t="n">
        <f aca="false">IF(ISNUMBER(AC890),AC890*U890,U890)</f>
        <v>27.3975934264962</v>
      </c>
      <c r="AI890" s="145" t="n">
        <f aca="false">AH890-AH882</f>
        <v>9.26864588471273</v>
      </c>
      <c r="AJ890" s="103" t="s">
        <v>696</v>
      </c>
      <c r="AK890" s="102"/>
      <c r="AL890" s="102"/>
      <c r="AM890" s="102"/>
      <c r="AN890" s="147" t="s">
        <v>775</v>
      </c>
      <c r="AO890" s="145" t="n">
        <f aca="false">SUMIF($AN$5:$AN$1444,$AN890,AG$5:AG$1444)</f>
        <v>494.520024722044</v>
      </c>
      <c r="AP890" s="145" t="n">
        <f aca="false">SUMIF($AN$5:$AN$1444,$AN890,AH$5:AH$1444)</f>
        <v>81.1120950596713</v>
      </c>
      <c r="AQ890" s="145" t="n">
        <f aca="false">SUMIF($AN$5:$AN$1444,$AN890,AI$5:AI$1444)</f>
        <v>26.2363127801354</v>
      </c>
    </row>
    <row r="891" customFormat="false" ht="15" hidden="false" customHeight="false" outlineLevel="0" collapsed="false">
      <c r="A891" s="0" t="s">
        <v>652</v>
      </c>
      <c r="B891" s="0" t="s">
        <v>647</v>
      </c>
      <c r="C891" s="90" t="n">
        <f aca="false">C747+1</f>
        <v>2</v>
      </c>
      <c r="D891" s="90" t="n">
        <f aca="false">D747</f>
        <v>1</v>
      </c>
      <c r="E891" s="90" t="s">
        <v>353</v>
      </c>
      <c r="F891" s="90" t="n">
        <v>3</v>
      </c>
      <c r="G891" s="130" t="s">
        <v>669</v>
      </c>
      <c r="H891" s="130" t="s">
        <v>660</v>
      </c>
      <c r="I891" s="130" t="n">
        <v>10</v>
      </c>
      <c r="J891" s="131" t="n">
        <v>41934</v>
      </c>
      <c r="K891" s="132" t="s">
        <v>753</v>
      </c>
      <c r="L891" s="131" t="n">
        <v>41936</v>
      </c>
      <c r="M891" s="108" t="s">
        <v>428</v>
      </c>
      <c r="N891" s="134" t="n">
        <v>44.5</v>
      </c>
      <c r="O891" s="134" t="n">
        <v>40</v>
      </c>
      <c r="P891" s="135" t="n">
        <v>0.0756666666666667</v>
      </c>
      <c r="Q891" s="152" t="n">
        <v>666.679651282051</v>
      </c>
      <c r="R891" s="152" t="n">
        <v>47206.4085623077</v>
      </c>
      <c r="S891" s="136" t="n">
        <f aca="false">R891-Q891</f>
        <v>46539.7289110256</v>
      </c>
      <c r="T891" s="137" t="n">
        <f aca="false">((S891/1000000)*(0.473-P891))*0.8/(0.08206*296)*1000000/(O891*N891)*12</f>
        <v>4.10588571596473</v>
      </c>
      <c r="U891" s="138" t="n">
        <f aca="false">IF(N891&lt;=48,T891* 48,T891* 72)</f>
        <v>197.082514366307</v>
      </c>
      <c r="V891" s="139" t="n">
        <v>1152.22645284814</v>
      </c>
      <c r="W891" s="150" t="n">
        <f aca="false">W843</f>
        <v>-21.1954571106192</v>
      </c>
      <c r="X891" s="141" t="n">
        <v>1356.9</v>
      </c>
      <c r="Y891" s="142" t="n">
        <f aca="false">((V891/1000+1)*0.0112372)/((V891/1000+1)*0.0112372+1)</f>
        <v>0.0236138970179151</v>
      </c>
      <c r="Z891" s="142" t="n">
        <f aca="false">((W891/1000+1)*0.0112372)/((W891/1000+1)*0.0112372+1)</f>
        <v>0.0108793600839932</v>
      </c>
      <c r="AA891" s="142" t="n">
        <f aca="false">IF(ISNUMBER(X891),((X891/1000+1)*0.0112372)/((X891/1000+1)*0.0112372+1),"")</f>
        <v>0.0258016023592409</v>
      </c>
      <c r="AB891" s="143" t="n">
        <f aca="false">IF(ISNUMBER(AA891),(Y891-Y883)/(AA891-Y883),"")</f>
        <v>0.854231731012791</v>
      </c>
      <c r="AC891" s="143" t="n">
        <f aca="false">IF(ISNUMBER(AB891),1-AB891,"")</f>
        <v>0.145768268987209</v>
      </c>
      <c r="AD891" s="144" t="n">
        <f aca="false">IF(ISNUMBER(AB891),AB891*T891,"")</f>
        <v>3.50737786248924</v>
      </c>
      <c r="AE891" s="144" t="n">
        <f aca="false">IF(ISNUMBER(AC891),AC891*T891,T891)</f>
        <v>0.598507853475485</v>
      </c>
      <c r="AF891" s="149" t="n">
        <f aca="false">IF(ISNUMBER(AD891),AE891-AE883,"")</f>
        <v>0.107162527558939</v>
      </c>
      <c r="AG891" s="145" t="n">
        <f aca="false">IF(ISNUMBER(AD891),U891*AB891,"")</f>
        <v>168.354137399484</v>
      </c>
      <c r="AH891" s="146" t="n">
        <f aca="false">IF(ISNUMBER(AC891),AC891*U891,U891)</f>
        <v>28.7283769668233</v>
      </c>
      <c r="AI891" s="145" t="n">
        <f aca="false">AH891-AH883</f>
        <v>5.14380132282905</v>
      </c>
      <c r="AJ891" s="103" t="s">
        <v>698</v>
      </c>
      <c r="AK891" s="102"/>
      <c r="AL891" s="102"/>
      <c r="AM891" s="102"/>
      <c r="AN891" s="147" t="s">
        <v>776</v>
      </c>
      <c r="AO891" s="145" t="n">
        <f aca="false">SUMIF($AN$5:$AN$1444,$AN891,AG$5:AG$1444)</f>
        <v>504.602733064844</v>
      </c>
      <c r="AP891" s="145" t="n">
        <f aca="false">SUMIF($AN$5:$AN$1444,$AN891,AH$5:AH$1444)</f>
        <v>94.485368794682</v>
      </c>
      <c r="AQ891" s="145" t="n">
        <f aca="false">SUMIF($AN$5:$AN$1444,$AN891,AI$5:AI$1444)</f>
        <v>24.3777975847158</v>
      </c>
    </row>
    <row r="892" customFormat="false" ht="15" hidden="false" customHeight="false" outlineLevel="0" collapsed="false">
      <c r="A892" s="0" t="s">
        <v>652</v>
      </c>
      <c r="B892" s="0" t="s">
        <v>647</v>
      </c>
      <c r="C892" s="90" t="n">
        <f aca="false">C748+1</f>
        <v>2</v>
      </c>
      <c r="D892" s="90" t="n">
        <f aca="false">D748</f>
        <v>1</v>
      </c>
      <c r="E892" s="90" t="s">
        <v>353</v>
      </c>
      <c r="F892" s="90" t="n">
        <v>4</v>
      </c>
      <c r="G892" s="130" t="s">
        <v>669</v>
      </c>
      <c r="H892" s="130" t="s">
        <v>660</v>
      </c>
      <c r="I892" s="130" t="n">
        <v>10</v>
      </c>
      <c r="J892" s="131" t="n">
        <v>41934</v>
      </c>
      <c r="K892" s="132" t="s">
        <v>753</v>
      </c>
      <c r="L892" s="131" t="n">
        <v>41936</v>
      </c>
      <c r="M892" s="108" t="s">
        <v>428</v>
      </c>
      <c r="N892" s="134" t="n">
        <v>44.5</v>
      </c>
      <c r="O892" s="134" t="n">
        <v>40</v>
      </c>
      <c r="P892" s="135" t="n">
        <v>0.0756666666666667</v>
      </c>
      <c r="Q892" s="152" t="n">
        <v>666.679651282051</v>
      </c>
      <c r="R892" s="152" t="n">
        <v>86143.2511623077</v>
      </c>
      <c r="S892" s="136" t="n">
        <f aca="false">R892-Q892</f>
        <v>85476.5715110256</v>
      </c>
      <c r="T892" s="137" t="n">
        <f aca="false">((S892/1000000)*(0.473-P892))*0.8/(0.08206*296)*1000000/(O892*N892)*12</f>
        <v>7.54102016124149</v>
      </c>
      <c r="U892" s="138" t="n">
        <f aca="false">IF(N892&lt;=48,T892* 48,T892* 72)</f>
        <v>361.968967739591</v>
      </c>
      <c r="V892" s="139" t="n">
        <v>1220.53191579059</v>
      </c>
      <c r="W892" s="150" t="n">
        <f aca="false">W844</f>
        <v>-21.1954571106192</v>
      </c>
      <c r="X892" s="141" t="n">
        <v>1356.9</v>
      </c>
      <c r="Y892" s="142" t="n">
        <f aca="false">((V892/1000+1)*0.0112372)/((V892/1000+1)*0.0112372+1)</f>
        <v>0.024345088921807</v>
      </c>
      <c r="Z892" s="142" t="n">
        <f aca="false">((W892/1000+1)*0.0112372)/((W892/1000+1)*0.0112372+1)</f>
        <v>0.0108793600839932</v>
      </c>
      <c r="AA892" s="142" t="n">
        <f aca="false">IF(ISNUMBER(X892),((X892/1000+1)*0.0112372)/((X892/1000+1)*0.0112372+1),"")</f>
        <v>0.0258016023592409</v>
      </c>
      <c r="AB892" s="143" t="n">
        <f aca="false">IF(ISNUMBER(AA892),(Y892-Y884)/(AA892-Y884),"")</f>
        <v>0.902656889941537</v>
      </c>
      <c r="AC892" s="143" t="n">
        <f aca="false">IF(ISNUMBER(AB892),1-AB892,"")</f>
        <v>0.0973431100584632</v>
      </c>
      <c r="AD892" s="144" t="n">
        <f aca="false">IF(ISNUMBER(AB892),AB892*T892,"")</f>
        <v>6.80695380573267</v>
      </c>
      <c r="AE892" s="144" t="n">
        <f aca="false">IF(ISNUMBER(AC892),AC892*T892,T892)</f>
        <v>0.73406635550882</v>
      </c>
      <c r="AF892" s="149" t="n">
        <f aca="false">IF(ISNUMBER(AD892),AE892-AE884,"")</f>
        <v>0.281510177215882</v>
      </c>
      <c r="AG892" s="145" t="n">
        <f aca="false">IF(ISNUMBER(AD892),U892*AB892,"")</f>
        <v>326.733782675168</v>
      </c>
      <c r="AH892" s="146" t="n">
        <f aca="false">IF(ISNUMBER(AC892),AC892*U892,U892)</f>
        <v>35.2351850644233</v>
      </c>
      <c r="AI892" s="145" t="n">
        <f aca="false">AH892-AH884</f>
        <v>13.5124885063623</v>
      </c>
      <c r="AJ892" s="103" t="s">
        <v>700</v>
      </c>
      <c r="AK892" s="102"/>
      <c r="AL892" s="102"/>
      <c r="AM892" s="102"/>
      <c r="AN892" s="147" t="s">
        <v>777</v>
      </c>
      <c r="AO892" s="145" t="n">
        <f aca="false">SUMIF($AN$5:$AN$1444,$AN892,AG$5:AG$1444)</f>
        <v>679.092061012365</v>
      </c>
      <c r="AP892" s="145" t="n">
        <f aca="false">SUMIF($AN$5:$AN$1444,$AN892,AH$5:AH$1444)</f>
        <v>93.1192600417027</v>
      </c>
      <c r="AQ892" s="145" t="n">
        <f aca="false">SUMIF($AN$5:$AN$1444,$AN892,AI$5:AI$1444)</f>
        <v>32.0414478484327</v>
      </c>
    </row>
    <row r="893" customFormat="false" ht="15" hidden="false" customHeight="false" outlineLevel="0" collapsed="false">
      <c r="A893" s="0" t="s">
        <v>652</v>
      </c>
      <c r="B893" s="0" t="s">
        <v>647</v>
      </c>
      <c r="C893" s="90" t="n">
        <f aca="false">C749+1</f>
        <v>2</v>
      </c>
      <c r="D893" s="90" t="n">
        <f aca="false">D749</f>
        <v>1</v>
      </c>
      <c r="E893" s="92" t="s">
        <v>378</v>
      </c>
      <c r="F893" s="90" t="n">
        <v>1</v>
      </c>
      <c r="G893" s="130" t="s">
        <v>321</v>
      </c>
      <c r="H893" s="130" t="s">
        <v>322</v>
      </c>
      <c r="I893" s="130" t="s">
        <v>322</v>
      </c>
      <c r="J893" s="131" t="n">
        <v>41934</v>
      </c>
      <c r="K893" s="132" t="s">
        <v>753</v>
      </c>
      <c r="L893" s="131" t="n">
        <v>41936</v>
      </c>
      <c r="M893" s="108" t="s">
        <v>428</v>
      </c>
      <c r="N893" s="134" t="n">
        <v>44.5</v>
      </c>
      <c r="O893" s="134" t="n">
        <v>40</v>
      </c>
      <c r="P893" s="135" t="n">
        <v>0.04875</v>
      </c>
      <c r="Q893" s="152" t="n">
        <v>666.679651282051</v>
      </c>
      <c r="R893" s="152" t="n">
        <v>2548.46550153846</v>
      </c>
      <c r="S893" s="136" t="n">
        <f aca="false">R893-Q893</f>
        <v>1881.78585025641</v>
      </c>
      <c r="T893" s="137" t="n">
        <f aca="false">((S893/1000000)*(0.473-P893))*0.8/(0.08206*296)*1000000/(O893*N893)*12</f>
        <v>0.177263800658244</v>
      </c>
      <c r="U893" s="138" t="n">
        <f aca="false">IF(N893&lt;=48,T893* 48,T893* 72)</f>
        <v>8.50866243159569</v>
      </c>
      <c r="V893" s="139" t="n">
        <v>-22.533692092801</v>
      </c>
      <c r="W893" s="150" t="n">
        <f aca="false">W845</f>
        <v>-16.6005784878389</v>
      </c>
      <c r="X893" s="141" t="s">
        <v>106</v>
      </c>
      <c r="Y893" s="142" t="n">
        <f aca="false">((V893/1000+1)*0.0112372)/((V893/1000+1)*0.0112372+1)</f>
        <v>0.0108646472790423</v>
      </c>
      <c r="Z893" s="142" t="n">
        <f aca="false">((W893/1000+1)*0.0112372)/((W893/1000+1)*0.0112372+1)</f>
        <v>0.0109298737052018</v>
      </c>
      <c r="AA893" s="142" t="str">
        <f aca="false">IF(ISNUMBER(X893),((X893/1000+1)*0.0112372)/((X893/1000+1)*0.0112372+1),"")</f>
        <v/>
      </c>
      <c r="AB893" s="143" t="str">
        <f aca="false">IF(ISNUMBER(AA893),(Y893-Z893)/(AA893-Z893),"")</f>
        <v/>
      </c>
      <c r="AC893" s="143" t="str">
        <f aca="false">IF(ISNUMBER(AB893),1-AB893,"")</f>
        <v/>
      </c>
      <c r="AD893" s="144" t="str">
        <f aca="false">IF(ISNUMBER(AB893),AB893*T893,"")</f>
        <v/>
      </c>
      <c r="AE893" s="144" t="n">
        <f aca="false">IF(ISNUMBER(AC893),AC893*T893,T893)</f>
        <v>0.177263800658244</v>
      </c>
      <c r="AF893" s="102"/>
      <c r="AG893" s="145" t="str">
        <f aca="false">IF(ISNUMBER(AD893),U893*AB893,"")</f>
        <v/>
      </c>
      <c r="AH893" s="146" t="n">
        <f aca="false">IF(ISNUMBER(AC893),AC893*U893,U893)</f>
        <v>8.50866243159569</v>
      </c>
      <c r="AI893" s="102"/>
      <c r="AJ893" s="103" t="s">
        <v>702</v>
      </c>
      <c r="AK893" s="102"/>
      <c r="AL893" s="102"/>
      <c r="AM893" s="102"/>
      <c r="AN893" s="147" t="s">
        <v>778</v>
      </c>
      <c r="AO893" s="145" t="n">
        <f aca="false">SUMIF($AN$5:$AN$1444,$AN893,AG$5:AG$1444)</f>
        <v>0</v>
      </c>
      <c r="AP893" s="145" t="n">
        <f aca="false">SUMIF($AN$5:$AN$1444,$AN893,AH$5:AH$1444)</f>
        <v>24.381412970634</v>
      </c>
      <c r="AQ893" s="145" t="n">
        <f aca="false">SUMIF($AN$5:$AN$1444,$AN893,AI$5:AI$1444)</f>
        <v>0</v>
      </c>
    </row>
    <row r="894" customFormat="false" ht="15" hidden="false" customHeight="false" outlineLevel="0" collapsed="false">
      <c r="A894" s="0" t="s">
        <v>652</v>
      </c>
      <c r="B894" s="0" t="s">
        <v>647</v>
      </c>
      <c r="C894" s="90" t="n">
        <f aca="false">C750+1</f>
        <v>2</v>
      </c>
      <c r="D894" s="90" t="n">
        <f aca="false">D750</f>
        <v>1</v>
      </c>
      <c r="E894" s="90" t="s">
        <v>378</v>
      </c>
      <c r="F894" s="90" t="n">
        <v>2</v>
      </c>
      <c r="G894" s="130" t="s">
        <v>321</v>
      </c>
      <c r="H894" s="130" t="s">
        <v>322</v>
      </c>
      <c r="I894" s="130" t="s">
        <v>322</v>
      </c>
      <c r="J894" s="131" t="n">
        <v>41934</v>
      </c>
      <c r="K894" s="132" t="s">
        <v>753</v>
      </c>
      <c r="L894" s="131" t="n">
        <v>41936</v>
      </c>
      <c r="M894" s="108" t="s">
        <v>428</v>
      </c>
      <c r="N894" s="134" t="n">
        <v>44.5</v>
      </c>
      <c r="O894" s="134" t="n">
        <v>40</v>
      </c>
      <c r="P894" s="135" t="n">
        <v>0.04875</v>
      </c>
      <c r="Q894" s="152" t="n">
        <v>666.679651282051</v>
      </c>
      <c r="R894" s="152" t="n">
        <v>2338.00110153846</v>
      </c>
      <c r="S894" s="136" t="n">
        <f aca="false">R894-Q894</f>
        <v>1671.32145025641</v>
      </c>
      <c r="T894" s="137" t="n">
        <f aca="false">((S894/1000000)*(0.473-P894))*0.8/(0.08206*296)*1000000/(O894*N894)*12</f>
        <v>0.157438101872075</v>
      </c>
      <c r="U894" s="138" t="n">
        <f aca="false">IF(N894&lt;=48,T894* 48,T894* 72)</f>
        <v>7.55702888985962</v>
      </c>
      <c r="V894" s="139" t="n">
        <v>-21.4143620297404</v>
      </c>
      <c r="W894" s="150" t="n">
        <f aca="false">W846</f>
        <v>-16.6005784878389</v>
      </c>
      <c r="X894" s="141" t="s">
        <v>106</v>
      </c>
      <c r="Y894" s="142" t="n">
        <f aca="false">((V894/1000+1)*0.0112372)/((V894/1000+1)*0.0112372+1)</f>
        <v>0.0108769534324329</v>
      </c>
      <c r="Z894" s="142" t="n">
        <f aca="false">((W894/1000+1)*0.0112372)/((W894/1000+1)*0.0112372+1)</f>
        <v>0.0109298737052018</v>
      </c>
      <c r="AA894" s="142" t="str">
        <f aca="false">IF(ISNUMBER(X894),((X894/1000+1)*0.0112372)/((X894/1000+1)*0.0112372+1),"")</f>
        <v/>
      </c>
      <c r="AB894" s="143" t="str">
        <f aca="false">IF(ISNUMBER(AA894),(Y894-Z894)/(AA894-Z894),"")</f>
        <v/>
      </c>
      <c r="AC894" s="143" t="str">
        <f aca="false">IF(ISNUMBER(AB894),1-AB894,"")</f>
        <v/>
      </c>
      <c r="AD894" s="144" t="str">
        <f aca="false">IF(ISNUMBER(AB894),AB894*T894,"")</f>
        <v/>
      </c>
      <c r="AE894" s="144" t="n">
        <f aca="false">IF(ISNUMBER(AC894),AC894*T894,T894)</f>
        <v>0.157438101872075</v>
      </c>
      <c r="AF894" s="102"/>
      <c r="AG894" s="145" t="str">
        <f aca="false">IF(ISNUMBER(AD894),U894*AB894,"")</f>
        <v/>
      </c>
      <c r="AH894" s="146" t="n">
        <f aca="false">IF(ISNUMBER(AC894),AC894*U894,U894)</f>
        <v>7.55702888985962</v>
      </c>
      <c r="AI894" s="102"/>
      <c r="AJ894" s="103" t="s">
        <v>704</v>
      </c>
      <c r="AK894" s="102"/>
      <c r="AL894" s="102"/>
      <c r="AM894" s="102"/>
      <c r="AN894" s="147" t="s">
        <v>779</v>
      </c>
      <c r="AO894" s="145" t="n">
        <f aca="false">SUMIF($AN$5:$AN$1444,$AN894,AG$5:AG$1444)</f>
        <v>0</v>
      </c>
      <c r="AP894" s="145" t="n">
        <f aca="false">SUMIF($AN$5:$AN$1444,$AN894,AH$5:AH$1444)</f>
        <v>19.991837022678</v>
      </c>
      <c r="AQ894" s="145" t="n">
        <f aca="false">SUMIF($AN$5:$AN$1444,$AN894,AI$5:AI$1444)</f>
        <v>0</v>
      </c>
    </row>
    <row r="895" customFormat="false" ht="15" hidden="false" customHeight="false" outlineLevel="0" collapsed="false">
      <c r="A895" s="0" t="s">
        <v>652</v>
      </c>
      <c r="B895" s="0" t="s">
        <v>647</v>
      </c>
      <c r="C895" s="90" t="n">
        <f aca="false">C751+1</f>
        <v>2</v>
      </c>
      <c r="D895" s="90" t="n">
        <f aca="false">D751</f>
        <v>1</v>
      </c>
      <c r="E895" s="90" t="s">
        <v>378</v>
      </c>
      <c r="F895" s="90" t="n">
        <v>3</v>
      </c>
      <c r="G895" s="130" t="s">
        <v>321</v>
      </c>
      <c r="H895" s="130" t="s">
        <v>322</v>
      </c>
      <c r="I895" s="130" t="s">
        <v>322</v>
      </c>
      <c r="J895" s="131" t="n">
        <v>41934</v>
      </c>
      <c r="K895" s="132" t="s">
        <v>753</v>
      </c>
      <c r="L895" s="131" t="n">
        <v>41936</v>
      </c>
      <c r="M895" s="108" t="s">
        <v>428</v>
      </c>
      <c r="N895" s="134" t="n">
        <v>44.5</v>
      </c>
      <c r="O895" s="134" t="n">
        <v>40</v>
      </c>
      <c r="P895" s="135" t="n">
        <v>0.04875</v>
      </c>
      <c r="Q895" s="152" t="n">
        <v>666.679651282051</v>
      </c>
      <c r="R895" s="152" t="n">
        <v>2036.05926153846</v>
      </c>
      <c r="S895" s="136" t="n">
        <f aca="false">R895-Q895</f>
        <v>1369.37961025641</v>
      </c>
      <c r="T895" s="137" t="n">
        <f aca="false">((S895/1000000)*(0.473-P895))*0.8/(0.08206*296)*1000000/(O895*N895)*12</f>
        <v>0.128995248967825</v>
      </c>
      <c r="U895" s="138" t="n">
        <f aca="false">IF(N895&lt;=48,T895* 48,T895* 72)</f>
        <v>6.19177195045559</v>
      </c>
      <c r="V895" s="139" t="n">
        <v>-3.47717767939338</v>
      </c>
      <c r="W895" s="150" t="n">
        <f aca="false">W847</f>
        <v>-16.6005784878389</v>
      </c>
      <c r="X895" s="141" t="s">
        <v>106</v>
      </c>
      <c r="Y895" s="142" t="n">
        <f aca="false">((V895/1000+1)*0.0112372)/((V895/1000+1)*0.0112372+1)</f>
        <v>0.0110741168997312</v>
      </c>
      <c r="Z895" s="142" t="n">
        <f aca="false">((W895/1000+1)*0.0112372)/((W895/1000+1)*0.0112372+1)</f>
        <v>0.0109298737052018</v>
      </c>
      <c r="AA895" s="142" t="str">
        <f aca="false">IF(ISNUMBER(X895),((X895/1000+1)*0.0112372)/((X895/1000+1)*0.0112372+1),"")</f>
        <v/>
      </c>
      <c r="AB895" s="143" t="str">
        <f aca="false">IF(ISNUMBER(AA895),(Y895-Z895)/(AA895-Z895),"")</f>
        <v/>
      </c>
      <c r="AC895" s="143" t="str">
        <f aca="false">IF(ISNUMBER(AB895),1-AB895,"")</f>
        <v/>
      </c>
      <c r="AD895" s="144" t="str">
        <f aca="false">IF(ISNUMBER(AB895),AB895*T895,"")</f>
        <v/>
      </c>
      <c r="AE895" s="144" t="n">
        <f aca="false">IF(ISNUMBER(AC895),AC895*T895,T895)</f>
        <v>0.128995248967825</v>
      </c>
      <c r="AF895" s="102"/>
      <c r="AG895" s="145" t="str">
        <f aca="false">IF(ISNUMBER(AD895),U895*AB895,"")</f>
        <v/>
      </c>
      <c r="AH895" s="146" t="n">
        <f aca="false">IF(ISNUMBER(AC895),AC895*U895,U895)</f>
        <v>6.19177195045559</v>
      </c>
      <c r="AI895" s="102"/>
      <c r="AJ895" s="103" t="s">
        <v>706</v>
      </c>
      <c r="AK895" s="102"/>
      <c r="AL895" s="102"/>
      <c r="AM895" s="102"/>
      <c r="AN895" s="147" t="s">
        <v>780</v>
      </c>
      <c r="AO895" s="145" t="n">
        <f aca="false">SUMIF($AN$5:$AN$1444,$AN895,AG$5:AG$1444)</f>
        <v>0</v>
      </c>
      <c r="AP895" s="145" t="n">
        <f aca="false">SUMIF($AN$5:$AN$1444,$AN895,AH$5:AH$1444)</f>
        <v>16.3794476170974</v>
      </c>
      <c r="AQ895" s="145" t="n">
        <f aca="false">SUMIF($AN$5:$AN$1444,$AN895,AI$5:AI$1444)</f>
        <v>0</v>
      </c>
    </row>
    <row r="896" customFormat="false" ht="15" hidden="false" customHeight="false" outlineLevel="0" collapsed="false">
      <c r="A896" s="0" t="s">
        <v>652</v>
      </c>
      <c r="B896" s="0" t="s">
        <v>647</v>
      </c>
      <c r="C896" s="90" t="n">
        <f aca="false">C752+1</f>
        <v>2</v>
      </c>
      <c r="D896" s="90" t="n">
        <f aca="false">D752</f>
        <v>1</v>
      </c>
      <c r="E896" s="90" t="s">
        <v>378</v>
      </c>
      <c r="F896" s="90" t="n">
        <v>4</v>
      </c>
      <c r="G896" s="130" t="s">
        <v>321</v>
      </c>
      <c r="H896" s="130" t="s">
        <v>322</v>
      </c>
      <c r="I896" s="130" t="s">
        <v>322</v>
      </c>
      <c r="J896" s="131" t="n">
        <v>41934</v>
      </c>
      <c r="K896" s="132" t="s">
        <v>753</v>
      </c>
      <c r="L896" s="131" t="n">
        <v>41936</v>
      </c>
      <c r="M896" s="108" t="s">
        <v>428</v>
      </c>
      <c r="N896" s="134" t="n">
        <v>44.5</v>
      </c>
      <c r="O896" s="134" t="n">
        <v>40</v>
      </c>
      <c r="P896" s="135" t="n">
        <v>0.04875</v>
      </c>
      <c r="Q896" s="152" t="n">
        <v>666.679651282051</v>
      </c>
      <c r="R896" s="152" t="n">
        <v>2572.55014153846</v>
      </c>
      <c r="S896" s="136" t="n">
        <f aca="false">R896-Q896</f>
        <v>1905.87049025641</v>
      </c>
      <c r="T896" s="137" t="n">
        <f aca="false">((S896/1000000)*(0.473-P896))*0.8/(0.08206*296)*1000000/(O896*N896)*12</f>
        <v>0.179532568288367</v>
      </c>
      <c r="U896" s="138" t="n">
        <f aca="false">IF(N896&lt;=48,T896* 48,T896* 72)</f>
        <v>8.6175632778416</v>
      </c>
      <c r="V896" s="139" t="n">
        <v>-15.8915260257483</v>
      </c>
      <c r="W896" s="150" t="n">
        <f aca="false">W848</f>
        <v>-16.6005784878389</v>
      </c>
      <c r="X896" s="141" t="s">
        <v>106</v>
      </c>
      <c r="Y896" s="142" t="n">
        <f aca="false">((V896/1000+1)*0.0112372)/((V896/1000+1)*0.0112372+1)</f>
        <v>0.0109376681866336</v>
      </c>
      <c r="Z896" s="142" t="n">
        <f aca="false">((W896/1000+1)*0.0112372)/((W896/1000+1)*0.0112372+1)</f>
        <v>0.0109298737052018</v>
      </c>
      <c r="AA896" s="142" t="str">
        <f aca="false">IF(ISNUMBER(X896),((X896/1000+1)*0.0112372)/((X896/1000+1)*0.0112372+1),"")</f>
        <v/>
      </c>
      <c r="AB896" s="143" t="str">
        <f aca="false">IF(ISNUMBER(AA896),(Y896-Z896)/(AA896-Z896),"")</f>
        <v/>
      </c>
      <c r="AC896" s="143" t="str">
        <f aca="false">IF(ISNUMBER(AB896),1-AB896,"")</f>
        <v/>
      </c>
      <c r="AD896" s="144" t="str">
        <f aca="false">IF(ISNUMBER(AB896),AB896*T896,"")</f>
        <v/>
      </c>
      <c r="AE896" s="144" t="n">
        <f aca="false">IF(ISNUMBER(AC896),AC896*T896,T896)</f>
        <v>0.179532568288367</v>
      </c>
      <c r="AF896" s="102"/>
      <c r="AG896" s="145" t="str">
        <f aca="false">IF(ISNUMBER(AD896),U896*AB896,"")</f>
        <v/>
      </c>
      <c r="AH896" s="146" t="n">
        <f aca="false">IF(ISNUMBER(AC896),AC896*U896,U896)</f>
        <v>8.6175632778416</v>
      </c>
      <c r="AI896" s="102"/>
      <c r="AJ896" s="103" t="s">
        <v>708</v>
      </c>
      <c r="AK896" s="102"/>
      <c r="AL896" s="102"/>
      <c r="AM896" s="102"/>
      <c r="AN896" s="147" t="s">
        <v>781</v>
      </c>
      <c r="AO896" s="145" t="n">
        <f aca="false">SUMIF($AN$5:$AN$1444,$AN896,AG$5:AG$1444)</f>
        <v>0</v>
      </c>
      <c r="AP896" s="145" t="n">
        <f aca="false">SUMIF($AN$5:$AN$1444,$AN896,AH$5:AH$1444)</f>
        <v>23.9431639457539</v>
      </c>
      <c r="AQ896" s="145" t="n">
        <f aca="false">SUMIF($AN$5:$AN$1444,$AN896,AI$5:AI$1444)</f>
        <v>0</v>
      </c>
    </row>
    <row r="897" customFormat="false" ht="15" hidden="false" customHeight="false" outlineLevel="0" collapsed="false">
      <c r="A897" s="0" t="s">
        <v>652</v>
      </c>
      <c r="B897" s="0" t="s">
        <v>647</v>
      </c>
      <c r="C897" s="90" t="n">
        <f aca="false">C753+1</f>
        <v>2</v>
      </c>
      <c r="D897" s="90" t="n">
        <f aca="false">D753</f>
        <v>1</v>
      </c>
      <c r="E897" s="90" t="s">
        <v>378</v>
      </c>
      <c r="F897" s="90" t="n">
        <v>1</v>
      </c>
      <c r="G897" s="130" t="s">
        <v>659</v>
      </c>
      <c r="H897" s="130" t="s">
        <v>660</v>
      </c>
      <c r="I897" s="148" t="s">
        <v>335</v>
      </c>
      <c r="J897" s="131" t="n">
        <v>41934</v>
      </c>
      <c r="K897" s="132" t="s">
        <v>753</v>
      </c>
      <c r="L897" s="131" t="n">
        <v>41936</v>
      </c>
      <c r="M897" s="108" t="s">
        <v>428</v>
      </c>
      <c r="N897" s="134" t="n">
        <v>44.5</v>
      </c>
      <c r="O897" s="134" t="n">
        <v>40</v>
      </c>
      <c r="P897" s="135" t="n">
        <v>0.04875</v>
      </c>
      <c r="Q897" s="152" t="n">
        <v>666.679651282051</v>
      </c>
      <c r="R897" s="152" t="n">
        <v>51543.6992623077</v>
      </c>
      <c r="S897" s="136" t="n">
        <f aca="false">R897-Q897</f>
        <v>50877.0196110257</v>
      </c>
      <c r="T897" s="137" t="n">
        <f aca="false">((S897/1000000)*(0.473-P897))*0.8/(0.08206*296)*1000000/(O897*N897)*12</f>
        <v>4.79260371799773</v>
      </c>
      <c r="U897" s="138" t="n">
        <f aca="false">IF(N897&lt;=48,T897* 48,T897* 72)</f>
        <v>230.044978463891</v>
      </c>
      <c r="V897" s="139" t="n">
        <v>1122.24534068716</v>
      </c>
      <c r="W897" s="150" t="n">
        <f aca="false">W849</f>
        <v>-16.6005784878389</v>
      </c>
      <c r="X897" s="141" t="n">
        <v>1356.9</v>
      </c>
      <c r="Y897" s="142" t="n">
        <f aca="false">((V897/1000+1)*0.0112372)/((V897/1000+1)*0.0112372+1)</f>
        <v>0.0232926109359955</v>
      </c>
      <c r="Z897" s="142" t="n">
        <f aca="false">((W897/1000+1)*0.0112372)/((W897/1000+1)*0.0112372+1)</f>
        <v>0.0109298737052018</v>
      </c>
      <c r="AA897" s="142" t="n">
        <f aca="false">IF(ISNUMBER(X897),((X897/1000+1)*0.0112372)/((X897/1000+1)*0.0112372+1),"")</f>
        <v>0.0258016023592409</v>
      </c>
      <c r="AB897" s="143" t="n">
        <f aca="false">IF(ISNUMBER(AA897),(Y897-Y893)/(AA897-Y893),"")</f>
        <v>0.832027919360115</v>
      </c>
      <c r="AC897" s="143" t="n">
        <f aca="false">IF(ISNUMBER(AB897),1-AB897,"")</f>
        <v>0.167972080639885</v>
      </c>
      <c r="AD897" s="144" t="n">
        <f aca="false">IF(ISNUMBER(AB897),AB897*T897,"")</f>
        <v>3.98758009980321</v>
      </c>
      <c r="AE897" s="144" t="n">
        <f aca="false">IF(ISNUMBER(AC897),AC897*T897,T897)</f>
        <v>0.805023618194526</v>
      </c>
      <c r="AF897" s="149" t="n">
        <f aca="false">IF(ISNUMBER(AD897),AE897-AE893,"")</f>
        <v>0.627759817536282</v>
      </c>
      <c r="AG897" s="145" t="n">
        <f aca="false">IF(ISNUMBER(AD897),U897*AB897,"")</f>
        <v>191.403844790554</v>
      </c>
      <c r="AH897" s="146" t="n">
        <f aca="false">IF(ISNUMBER(AC897),AC897*U897,U897)</f>
        <v>38.6411336733372</v>
      </c>
      <c r="AI897" s="145" t="n">
        <f aca="false">AH897-AH893</f>
        <v>30.1324712417415</v>
      </c>
      <c r="AJ897" s="103" t="s">
        <v>710</v>
      </c>
      <c r="AK897" s="102"/>
      <c r="AL897" s="102"/>
      <c r="AM897" s="102"/>
      <c r="AN897" s="147" t="s">
        <v>782</v>
      </c>
      <c r="AO897" s="145" t="n">
        <f aca="false">SUMIF($AN$5:$AN$1444,$AN897,AG$5:AG$1444)</f>
        <v>570.713294947169</v>
      </c>
      <c r="AP897" s="145" t="n">
        <f aca="false">SUMIF($AN$5:$AN$1444,$AN897,AH$5:AH$1444)</f>
        <v>112.738383737423</v>
      </c>
      <c r="AQ897" s="145" t="n">
        <f aca="false">SUMIF($AN$5:$AN$1444,$AN897,AI$5:AI$1444)</f>
        <v>88.3569707667895</v>
      </c>
    </row>
    <row r="898" customFormat="false" ht="15" hidden="false" customHeight="false" outlineLevel="0" collapsed="false">
      <c r="A898" s="0" t="s">
        <v>652</v>
      </c>
      <c r="B898" s="0" t="s">
        <v>647</v>
      </c>
      <c r="C898" s="90" t="n">
        <f aca="false">C754+1</f>
        <v>2</v>
      </c>
      <c r="D898" s="90" t="n">
        <f aca="false">D754</f>
        <v>1</v>
      </c>
      <c r="E898" s="90" t="s">
        <v>378</v>
      </c>
      <c r="F898" s="90" t="n">
        <v>2</v>
      </c>
      <c r="G898" s="130" t="s">
        <v>659</v>
      </c>
      <c r="H898" s="130" t="s">
        <v>660</v>
      </c>
      <c r="I898" s="148" t="s">
        <v>335</v>
      </c>
      <c r="J898" s="131" t="n">
        <v>41934</v>
      </c>
      <c r="K898" s="132" t="s">
        <v>753</v>
      </c>
      <c r="L898" s="131" t="n">
        <v>41936</v>
      </c>
      <c r="M898" s="108" t="s">
        <v>428</v>
      </c>
      <c r="N898" s="134" t="n">
        <v>44.5</v>
      </c>
      <c r="O898" s="134" t="n">
        <v>40</v>
      </c>
      <c r="P898" s="135" t="n">
        <v>0.04875</v>
      </c>
      <c r="Q898" s="152" t="n">
        <v>666.679651282051</v>
      </c>
      <c r="R898" s="152" t="n">
        <v>55552.1610623077</v>
      </c>
      <c r="S898" s="136" t="n">
        <f aca="false">R898-Q898</f>
        <v>54885.4814110256</v>
      </c>
      <c r="T898" s="137" t="n">
        <f aca="false">((S898/1000000)*(0.473-P898))*0.8/(0.08206*296)*1000000/(O898*N898)*12</f>
        <v>5.17019991119079</v>
      </c>
      <c r="U898" s="138" t="n">
        <f aca="false">IF(N898&lt;=48,T898* 48,T898* 72)</f>
        <v>248.169595737158</v>
      </c>
      <c r="V898" s="139" t="n">
        <v>1118.57944309029</v>
      </c>
      <c r="W898" s="150" t="n">
        <f aca="false">W850</f>
        <v>-16.6005784878389</v>
      </c>
      <c r="X898" s="141" t="n">
        <v>1356.9</v>
      </c>
      <c r="Y898" s="142" t="n">
        <f aca="false">((V898/1000+1)*0.0112372)/((V898/1000+1)*0.0112372+1)</f>
        <v>0.0232533116318615</v>
      </c>
      <c r="Z898" s="142" t="n">
        <f aca="false">((W898/1000+1)*0.0112372)/((W898/1000+1)*0.0112372+1)</f>
        <v>0.0109298737052018</v>
      </c>
      <c r="AA898" s="142" t="n">
        <f aca="false">IF(ISNUMBER(X898),((X898/1000+1)*0.0112372)/((X898/1000+1)*0.0112372+1),"")</f>
        <v>0.0258016023592409</v>
      </c>
      <c r="AB898" s="143" t="n">
        <f aca="false">IF(ISNUMBER(AA898),(Y898-Y894)/(AA898-Y894),"")</f>
        <v>0.829256236453102</v>
      </c>
      <c r="AC898" s="143" t="n">
        <f aca="false">IF(ISNUMBER(AB898),1-AB898,"")</f>
        <v>0.170743763546898</v>
      </c>
      <c r="AD898" s="144" t="n">
        <f aca="false">IF(ISNUMBER(AB898),AB898*T898,"")</f>
        <v>4.28742052006424</v>
      </c>
      <c r="AE898" s="144" t="n">
        <f aca="false">IF(ISNUMBER(AC898),AC898*T898,T898)</f>
        <v>0.882779391126554</v>
      </c>
      <c r="AF898" s="149" t="n">
        <f aca="false">IF(ISNUMBER(AD898),AE898-AE894,"")</f>
        <v>0.725341289254479</v>
      </c>
      <c r="AG898" s="145" t="n">
        <f aca="false">IF(ISNUMBER(AD898),U898*AB898,"")</f>
        <v>205.796184963083</v>
      </c>
      <c r="AH898" s="146" t="n">
        <f aca="false">IF(ISNUMBER(AC898),AC898*U898,U898)</f>
        <v>42.3734107740746</v>
      </c>
      <c r="AI898" s="145" t="n">
        <f aca="false">AH898-AH894</f>
        <v>34.816381884215</v>
      </c>
      <c r="AJ898" s="103" t="s">
        <v>712</v>
      </c>
      <c r="AK898" s="102"/>
      <c r="AL898" s="102"/>
      <c r="AM898" s="102"/>
      <c r="AN898" s="147" t="s">
        <v>783</v>
      </c>
      <c r="AO898" s="145" t="n">
        <f aca="false">SUMIF($AN$5:$AN$1444,$AN898,AG$5:AG$1444)</f>
        <v>532.018375249633</v>
      </c>
      <c r="AP898" s="145" t="n">
        <f aca="false">SUMIF($AN$5:$AN$1444,$AN898,AH$5:AH$1444)</f>
        <v>84.2651569146642</v>
      </c>
      <c r="AQ898" s="145" t="n">
        <f aca="false">SUMIF($AN$5:$AN$1444,$AN898,AI$5:AI$1444)</f>
        <v>64.2733198919862</v>
      </c>
    </row>
    <row r="899" customFormat="false" ht="15" hidden="false" customHeight="false" outlineLevel="0" collapsed="false">
      <c r="A899" s="0" t="s">
        <v>652</v>
      </c>
      <c r="B899" s="0" t="s">
        <v>647</v>
      </c>
      <c r="C899" s="90" t="n">
        <f aca="false">C755+1</f>
        <v>2</v>
      </c>
      <c r="D899" s="90" t="n">
        <f aca="false">D755</f>
        <v>1</v>
      </c>
      <c r="E899" s="90" t="s">
        <v>378</v>
      </c>
      <c r="F899" s="90" t="n">
        <v>3</v>
      </c>
      <c r="G899" s="130" t="s">
        <v>659</v>
      </c>
      <c r="H899" s="130" t="s">
        <v>660</v>
      </c>
      <c r="I899" s="148" t="s">
        <v>335</v>
      </c>
      <c r="J899" s="131" t="n">
        <v>41934</v>
      </c>
      <c r="K899" s="132" t="s">
        <v>753</v>
      </c>
      <c r="L899" s="131" t="n">
        <v>41936</v>
      </c>
      <c r="M899" s="108" t="s">
        <v>428</v>
      </c>
      <c r="N899" s="134" t="n">
        <v>44.5</v>
      </c>
      <c r="O899" s="134" t="n">
        <v>40</v>
      </c>
      <c r="P899" s="135" t="n">
        <v>0.04875</v>
      </c>
      <c r="Q899" s="152" t="n">
        <v>666.679651282051</v>
      </c>
      <c r="R899" s="152" t="n">
        <v>44665.7989623077</v>
      </c>
      <c r="S899" s="136" t="n">
        <f aca="false">R899-Q899</f>
        <v>43999.1193110256</v>
      </c>
      <c r="T899" s="137" t="n">
        <f aca="false">((S899/1000000)*(0.473-P899))*0.8/(0.08206*296)*1000000/(O899*N899)*12</f>
        <v>4.14470706835487</v>
      </c>
      <c r="U899" s="138" t="n">
        <f aca="false">IF(N899&lt;=48,T899* 48,T899* 72)</f>
        <v>198.945939281034</v>
      </c>
      <c r="V899" s="139" t="n">
        <v>1170.84617407648</v>
      </c>
      <c r="W899" s="150" t="n">
        <f aca="false">W851</f>
        <v>-16.6005784878389</v>
      </c>
      <c r="X899" s="141" t="n">
        <v>1356.9</v>
      </c>
      <c r="Y899" s="142" t="n">
        <f aca="false">((V899/1000+1)*0.0112372)/((V899/1000+1)*0.0112372+1)</f>
        <v>0.0238133248415179</v>
      </c>
      <c r="Z899" s="142" t="n">
        <f aca="false">((W899/1000+1)*0.0112372)/((W899/1000+1)*0.0112372+1)</f>
        <v>0.0109298737052018</v>
      </c>
      <c r="AA899" s="142" t="n">
        <f aca="false">IF(ISNUMBER(X899),((X899/1000+1)*0.0112372)/((X899/1000+1)*0.0112372+1),"")</f>
        <v>0.0258016023592409</v>
      </c>
      <c r="AB899" s="143" t="n">
        <f aca="false">IF(ISNUMBER(AA899),(Y899-Y895)/(AA899-Y895),"")</f>
        <v>0.864995451994209</v>
      </c>
      <c r="AC899" s="143" t="n">
        <f aca="false">IF(ISNUMBER(AB899),1-AB899,"")</f>
        <v>0.135004548005791</v>
      </c>
      <c r="AD899" s="144" t="n">
        <f aca="false">IF(ISNUMBER(AB899),AB899*T899,"")</f>
        <v>3.58515276397521</v>
      </c>
      <c r="AE899" s="144" t="n">
        <f aca="false">IF(ISNUMBER(AC899),AC899*T899,T899)</f>
        <v>0.559554304379656</v>
      </c>
      <c r="AF899" s="149" t="n">
        <f aca="false">IF(ISNUMBER(AD899),AE899-AE895,"")</f>
        <v>0.430559055411831</v>
      </c>
      <c r="AG899" s="145" t="n">
        <f aca="false">IF(ISNUMBER(AD899),U899*AB899,"")</f>
        <v>172.08733267081</v>
      </c>
      <c r="AH899" s="146" t="n">
        <f aca="false">IF(ISNUMBER(AC899),AC899*U899,U899)</f>
        <v>26.8586066102235</v>
      </c>
      <c r="AI899" s="145" t="n">
        <f aca="false">AH899-AH895</f>
        <v>20.6668346597679</v>
      </c>
      <c r="AJ899" s="103" t="s">
        <v>714</v>
      </c>
      <c r="AK899" s="102"/>
      <c r="AL899" s="102"/>
      <c r="AM899" s="102"/>
      <c r="AN899" s="147" t="s">
        <v>784</v>
      </c>
      <c r="AO899" s="145" t="n">
        <f aca="false">SUMIF($AN$5:$AN$1444,$AN899,AG$5:AG$1444)</f>
        <v>538.859069768305</v>
      </c>
      <c r="AP899" s="145" t="n">
        <f aca="false">SUMIF($AN$5:$AN$1444,$AN899,AH$5:AH$1444)</f>
        <v>74.984180002009</v>
      </c>
      <c r="AQ899" s="145" t="n">
        <f aca="false">SUMIF($AN$5:$AN$1444,$AN899,AI$5:AI$1444)</f>
        <v>58.6047323849117</v>
      </c>
    </row>
    <row r="900" customFormat="false" ht="15" hidden="false" customHeight="false" outlineLevel="0" collapsed="false">
      <c r="A900" s="0" t="s">
        <v>652</v>
      </c>
      <c r="B900" s="0" t="s">
        <v>647</v>
      </c>
      <c r="C900" s="90" t="n">
        <f aca="false">C756+1</f>
        <v>2</v>
      </c>
      <c r="D900" s="90" t="n">
        <f aca="false">D756</f>
        <v>1</v>
      </c>
      <c r="E900" s="90" t="s">
        <v>378</v>
      </c>
      <c r="F900" s="90" t="n">
        <v>4</v>
      </c>
      <c r="G900" s="130" t="s">
        <v>659</v>
      </c>
      <c r="H900" s="130" t="s">
        <v>660</v>
      </c>
      <c r="I900" s="148" t="s">
        <v>335</v>
      </c>
      <c r="J900" s="131" t="n">
        <v>41934</v>
      </c>
      <c r="K900" s="132" t="s">
        <v>753</v>
      </c>
      <c r="L900" s="131" t="n">
        <v>41936</v>
      </c>
      <c r="M900" s="108" t="s">
        <v>428</v>
      </c>
      <c r="N900" s="134" t="n">
        <v>44.5</v>
      </c>
      <c r="O900" s="134" t="n">
        <v>40</v>
      </c>
      <c r="P900" s="135" t="n">
        <v>0.04875</v>
      </c>
      <c r="Q900" s="152" t="n">
        <v>666.679651282051</v>
      </c>
      <c r="R900" s="152" t="n">
        <v>46378.7099623077</v>
      </c>
      <c r="S900" s="136" t="n">
        <f aca="false">R900-Q900</f>
        <v>45712.0303110256</v>
      </c>
      <c r="T900" s="137" t="n">
        <f aca="false">((S900/1000000)*(0.473-P900))*0.8/(0.08206*296)*1000000/(O900*N900)*12</f>
        <v>4.30606289638809</v>
      </c>
      <c r="U900" s="138" t="n">
        <f aca="false">IF(N900&lt;=48,T900* 48,T900* 72)</f>
        <v>206.691019026628</v>
      </c>
      <c r="V900" s="139" t="n">
        <v>1137.82125080587</v>
      </c>
      <c r="W900" s="150" t="n">
        <f aca="false">W852</f>
        <v>-16.6005784878389</v>
      </c>
      <c r="X900" s="141" t="n">
        <v>1356.9</v>
      </c>
      <c r="Y900" s="142" t="n">
        <f aca="false">((V900/1000+1)*0.0112372)/((V900/1000+1)*0.0112372+1)</f>
        <v>0.0234595531819699</v>
      </c>
      <c r="Z900" s="142" t="n">
        <f aca="false">((W900/1000+1)*0.0112372)/((W900/1000+1)*0.0112372+1)</f>
        <v>0.0109298737052018</v>
      </c>
      <c r="AA900" s="142" t="n">
        <f aca="false">IF(ISNUMBER(X900),((X900/1000+1)*0.0112372)/((X900/1000+1)*0.0112372+1),"")</f>
        <v>0.0258016023592409</v>
      </c>
      <c r="AB900" s="143" t="n">
        <f aca="false">IF(ISNUMBER(AA900),(Y900-Y896)/(AA900-Y896),"")</f>
        <v>0.842434099204558</v>
      </c>
      <c r="AC900" s="143" t="n">
        <f aca="false">IF(ISNUMBER(AB900),1-AB900,"")</f>
        <v>0.157565900795442</v>
      </c>
      <c r="AD900" s="144" t="n">
        <f aca="false">IF(ISNUMBER(AB900),AB900*T900,"")</f>
        <v>3.62757421723687</v>
      </c>
      <c r="AE900" s="144" t="n">
        <f aca="false">IF(ISNUMBER(AC900),AC900*T900,T900)</f>
        <v>0.678488679151219</v>
      </c>
      <c r="AF900" s="149" t="n">
        <f aca="false">IF(ISNUMBER(AD900),AE900-AE896,"")</f>
        <v>0.498956110862853</v>
      </c>
      <c r="AG900" s="145" t="n">
        <f aca="false">IF(ISNUMBER(AD900),U900*AB900,"")</f>
        <v>174.12356242737</v>
      </c>
      <c r="AH900" s="146" t="n">
        <f aca="false">IF(ISNUMBER(AC900),AC900*U900,U900)</f>
        <v>32.5674565992585</v>
      </c>
      <c r="AI900" s="145" t="n">
        <f aca="false">AH900-AH896</f>
        <v>23.9498933214169</v>
      </c>
      <c r="AJ900" s="103" t="s">
        <v>716</v>
      </c>
      <c r="AK900" s="102"/>
      <c r="AL900" s="102"/>
      <c r="AM900" s="102"/>
      <c r="AN900" s="147" t="s">
        <v>785</v>
      </c>
      <c r="AO900" s="145" t="n">
        <f aca="false">SUMIF($AN$5:$AN$1444,$AN900,AG$5:AG$1444)</f>
        <v>595.227329127055</v>
      </c>
      <c r="AP900" s="145" t="n">
        <f aca="false">SUMIF($AN$5:$AN$1444,$AN900,AH$5:AH$1444)</f>
        <v>95.6952608795509</v>
      </c>
      <c r="AQ900" s="145" t="n">
        <f aca="false">SUMIF($AN$5:$AN$1444,$AN900,AI$5:AI$1444)</f>
        <v>71.752096933797</v>
      </c>
    </row>
    <row r="901" customFormat="false" ht="15" hidden="false" customHeight="false" outlineLevel="0" collapsed="false">
      <c r="A901" s="0" t="s">
        <v>652</v>
      </c>
      <c r="B901" s="0" t="s">
        <v>647</v>
      </c>
      <c r="C901" s="90" t="n">
        <f aca="false">C757+1</f>
        <v>2</v>
      </c>
      <c r="D901" s="90" t="n">
        <f aca="false">D757</f>
        <v>1</v>
      </c>
      <c r="E901" s="90" t="s">
        <v>378</v>
      </c>
      <c r="F901" s="90" t="n">
        <v>1</v>
      </c>
      <c r="G901" s="130" t="s">
        <v>669</v>
      </c>
      <c r="H901" s="130" t="s">
        <v>660</v>
      </c>
      <c r="I901" s="130" t="n">
        <v>10</v>
      </c>
      <c r="J901" s="131" t="n">
        <v>41934</v>
      </c>
      <c r="K901" s="132" t="s">
        <v>753</v>
      </c>
      <c r="L901" s="131" t="n">
        <v>41936</v>
      </c>
      <c r="M901" s="108" t="s">
        <v>428</v>
      </c>
      <c r="N901" s="134" t="n">
        <v>44.5</v>
      </c>
      <c r="O901" s="134" t="n">
        <v>40</v>
      </c>
      <c r="P901" s="135" t="n">
        <v>0.04875</v>
      </c>
      <c r="Q901" s="152" t="n">
        <v>666.679651282051</v>
      </c>
      <c r="R901" s="152" t="n">
        <v>78274.0810346154</v>
      </c>
      <c r="S901" s="136" t="n">
        <f aca="false">R901-Q901</f>
        <v>77607.4013833333</v>
      </c>
      <c r="T901" s="137" t="n">
        <f aca="false">((S901/1000000)*(0.473-P901))*0.8/(0.08206*296)*1000000/(O901*N901)*12</f>
        <v>7.31059962351453</v>
      </c>
      <c r="U901" s="138" t="n">
        <f aca="false">IF(N901&lt;=48,T901* 48,T901* 72)</f>
        <v>350.908781928698</v>
      </c>
      <c r="V901" s="139" t="n">
        <v>1289.17698719996</v>
      </c>
      <c r="W901" s="150" t="n">
        <f aca="false">W853</f>
        <v>-16.6005784878389</v>
      </c>
      <c r="X901" s="141" t="n">
        <v>1356.9</v>
      </c>
      <c r="Y901" s="142" t="n">
        <f aca="false">((V901/1000+1)*0.0112372)/((V901/1000+1)*0.0112372+1)</f>
        <v>0.0250788137494165</v>
      </c>
      <c r="Z901" s="142" t="n">
        <f aca="false">((W901/1000+1)*0.0112372)/((W901/1000+1)*0.0112372+1)</f>
        <v>0.0109298737052018</v>
      </c>
      <c r="AA901" s="142" t="n">
        <f aca="false">IF(ISNUMBER(X901),((X901/1000+1)*0.0112372)/((X901/1000+1)*0.0112372+1),"")</f>
        <v>0.0258016023592409</v>
      </c>
      <c r="AB901" s="143" t="n">
        <f aca="false">IF(ISNUMBER(AA901),(Y901-Y893)/(AA901-Y893),"")</f>
        <v>0.951610712762833</v>
      </c>
      <c r="AC901" s="143" t="n">
        <f aca="false">IF(ISNUMBER(AB901),1-AB901,"")</f>
        <v>0.0483892872371672</v>
      </c>
      <c r="AD901" s="144" t="n">
        <f aca="false">IF(ISNUMBER(AB901),AB901*T901,"")</f>
        <v>6.95684491845636</v>
      </c>
      <c r="AE901" s="144" t="n">
        <f aca="false">IF(ISNUMBER(AC901),AC901*T901,T901)</f>
        <v>0.353754705058171</v>
      </c>
      <c r="AF901" s="149" t="n">
        <f aca="false">IF(ISNUMBER(AD901),AE901-AE893,"")</f>
        <v>0.176490904399927</v>
      </c>
      <c r="AG901" s="145" t="n">
        <f aca="false">IF(ISNUMBER(AD901),U901*AB901,"")</f>
        <v>333.928556085905</v>
      </c>
      <c r="AH901" s="146" t="n">
        <f aca="false">IF(ISNUMBER(AC901),AC901*U901,U901)</f>
        <v>16.9802258427922</v>
      </c>
      <c r="AI901" s="145" t="n">
        <f aca="false">AH901-AH893</f>
        <v>8.47156341119648</v>
      </c>
      <c r="AJ901" s="103" t="s">
        <v>718</v>
      </c>
      <c r="AK901" s="102"/>
      <c r="AL901" s="102"/>
      <c r="AM901" s="102"/>
      <c r="AN901" s="147" t="s">
        <v>786</v>
      </c>
      <c r="AO901" s="145" t="n">
        <f aca="false">SUMIF($AN$5:$AN$1444,$AN901,AG$5:AG$1444)</f>
        <v>660.997412154372</v>
      </c>
      <c r="AP901" s="145" t="n">
        <f aca="false">SUMIF($AN$5:$AN$1444,$AN901,AH$5:AH$1444)</f>
        <v>47.2880166731733</v>
      </c>
      <c r="AQ901" s="145" t="n">
        <f aca="false">SUMIF($AN$5:$AN$1444,$AN901,AI$5:AI$1444)</f>
        <v>22.9066037025393</v>
      </c>
    </row>
    <row r="902" customFormat="false" ht="15" hidden="false" customHeight="false" outlineLevel="0" collapsed="false">
      <c r="A902" s="0" t="s">
        <v>652</v>
      </c>
      <c r="B902" s="0" t="s">
        <v>647</v>
      </c>
      <c r="C902" s="90" t="n">
        <f aca="false">C758+1</f>
        <v>2</v>
      </c>
      <c r="D902" s="90" t="n">
        <f aca="false">D758</f>
        <v>1</v>
      </c>
      <c r="E902" s="90" t="s">
        <v>378</v>
      </c>
      <c r="F902" s="90" t="n">
        <v>2</v>
      </c>
      <c r="G902" s="130" t="s">
        <v>669</v>
      </c>
      <c r="H902" s="130" t="s">
        <v>660</v>
      </c>
      <c r="I902" s="130" t="n">
        <v>10</v>
      </c>
      <c r="J902" s="131" t="n">
        <v>41934</v>
      </c>
      <c r="K902" s="132" t="s">
        <v>753</v>
      </c>
      <c r="L902" s="131" t="n">
        <v>41936</v>
      </c>
      <c r="M902" s="108" t="s">
        <v>428</v>
      </c>
      <c r="N902" s="134" t="n">
        <v>44.5</v>
      </c>
      <c r="O902" s="134" t="n">
        <v>40</v>
      </c>
      <c r="P902" s="135" t="n">
        <v>0.04875</v>
      </c>
      <c r="Q902" s="152" t="n">
        <v>666.679651282051</v>
      </c>
      <c r="R902" s="152" t="n">
        <v>76870.1695346154</v>
      </c>
      <c r="S902" s="136" t="n">
        <f aca="false">R902-Q902</f>
        <v>76203.4898833333</v>
      </c>
      <c r="T902" s="137" t="n">
        <f aca="false">((S902/1000000)*(0.473-P902))*0.8/(0.08206*296)*1000000/(O902*N902)*12</f>
        <v>7.17835147835822</v>
      </c>
      <c r="U902" s="138" t="n">
        <f aca="false">IF(N902&lt;=48,T902* 48,T902* 72)</f>
        <v>344.560870961194</v>
      </c>
      <c r="V902" s="139" t="n">
        <v>1300.21702504069</v>
      </c>
      <c r="W902" s="150" t="n">
        <f aca="false">W854</f>
        <v>-16.6005784878389</v>
      </c>
      <c r="X902" s="141" t="n">
        <v>1356.9</v>
      </c>
      <c r="Y902" s="142" t="n">
        <f aca="false">((V902/1000+1)*0.0112372)/((V902/1000+1)*0.0112372+1)</f>
        <v>0.0251967141186489</v>
      </c>
      <c r="Z902" s="142" t="n">
        <f aca="false">((W902/1000+1)*0.0112372)/((W902/1000+1)*0.0112372+1)</f>
        <v>0.0109298737052018</v>
      </c>
      <c r="AA902" s="142" t="n">
        <f aca="false">IF(ISNUMBER(X902),((X902/1000+1)*0.0112372)/((X902/1000+1)*0.0112372+1),"")</f>
        <v>0.0258016023592409</v>
      </c>
      <c r="AB902" s="143" t="n">
        <f aca="false">IF(ISNUMBER(AA902),(Y902-Y894)/(AA902-Y894),"")</f>
        <v>0.959470521312868</v>
      </c>
      <c r="AC902" s="143" t="n">
        <f aca="false">IF(ISNUMBER(AB902),1-AB902,"")</f>
        <v>0.040529478687132</v>
      </c>
      <c r="AD902" s="144" t="n">
        <f aca="false">IF(ISNUMBER(AB902),AB902*T902,"")</f>
        <v>6.88741663510736</v>
      </c>
      <c r="AE902" s="144" t="n">
        <f aca="false">IF(ISNUMBER(AC902),AC902*T902,T902)</f>
        <v>0.290934843250862</v>
      </c>
      <c r="AF902" s="149" t="n">
        <f aca="false">IF(ISNUMBER(AD902),AE902-AE894,"")</f>
        <v>0.133496741378785</v>
      </c>
      <c r="AG902" s="145" t="n">
        <f aca="false">IF(ISNUMBER(AD902),U902*AB902,"")</f>
        <v>330.595998485153</v>
      </c>
      <c r="AH902" s="146" t="n">
        <f aca="false">IF(ISNUMBER(AC902),AC902*U902,U902)</f>
        <v>13.9648724760414</v>
      </c>
      <c r="AI902" s="145" t="n">
        <f aca="false">AH902-AH894</f>
        <v>6.4078435861817</v>
      </c>
      <c r="AJ902" s="103" t="s">
        <v>720</v>
      </c>
      <c r="AK902" s="102"/>
      <c r="AL902" s="102"/>
      <c r="AM902" s="102"/>
      <c r="AN902" s="147" t="s">
        <v>787</v>
      </c>
      <c r="AO902" s="145" t="n">
        <f aca="false">SUMIF($AN$5:$AN$1444,$AN902,AG$5:AG$1444)</f>
        <v>582.681262350789</v>
      </c>
      <c r="AP902" s="145" t="n">
        <f aca="false">SUMIF($AN$5:$AN$1444,$AN902,AH$5:AH$1444)</f>
        <v>34.5553274023484</v>
      </c>
      <c r="AQ902" s="145" t="n">
        <f aca="false">SUMIF($AN$5:$AN$1444,$AN902,AI$5:AI$1444)</f>
        <v>14.5634903796704</v>
      </c>
    </row>
    <row r="903" customFormat="false" ht="15" hidden="false" customHeight="false" outlineLevel="0" collapsed="false">
      <c r="A903" s="0" t="s">
        <v>652</v>
      </c>
      <c r="B903" s="0" t="s">
        <v>647</v>
      </c>
      <c r="C903" s="90" t="n">
        <f aca="false">C759+1</f>
        <v>2</v>
      </c>
      <c r="D903" s="90" t="n">
        <f aca="false">D759</f>
        <v>1</v>
      </c>
      <c r="E903" s="90" t="s">
        <v>378</v>
      </c>
      <c r="F903" s="90" t="n">
        <v>3</v>
      </c>
      <c r="G903" s="130" t="s">
        <v>669</v>
      </c>
      <c r="H903" s="130" t="s">
        <v>660</v>
      </c>
      <c r="I903" s="130" t="n">
        <v>10</v>
      </c>
      <c r="J903" s="131" t="n">
        <v>41934</v>
      </c>
      <c r="K903" s="132" t="s">
        <v>753</v>
      </c>
      <c r="L903" s="131" t="n">
        <v>41936</v>
      </c>
      <c r="M903" s="108" t="s">
        <v>428</v>
      </c>
      <c r="N903" s="134" t="n">
        <v>44.5</v>
      </c>
      <c r="O903" s="134" t="n">
        <v>40</v>
      </c>
      <c r="P903" s="135" t="n">
        <v>0.04875</v>
      </c>
      <c r="Q903" s="152" t="n">
        <v>666.679651282051</v>
      </c>
      <c r="R903" s="152" t="n">
        <v>77587.6690346154</v>
      </c>
      <c r="S903" s="136" t="n">
        <f aca="false">R903-Q903</f>
        <v>76920.9893833333</v>
      </c>
      <c r="T903" s="137" t="n">
        <f aca="false">((S903/1000000)*(0.473-P903))*0.8/(0.08206*296)*1000000/(O903*N903)*12</f>
        <v>7.24593976866397</v>
      </c>
      <c r="U903" s="138" t="n">
        <f aca="false">IF(N903&lt;=48,T903* 48,T903* 72)</f>
        <v>347.805108895871</v>
      </c>
      <c r="V903" s="139" t="n">
        <v>1305.2546107235</v>
      </c>
      <c r="W903" s="150" t="n">
        <f aca="false">W855</f>
        <v>-16.6005784878389</v>
      </c>
      <c r="X903" s="141" t="n">
        <v>1356.9</v>
      </c>
      <c r="Y903" s="142" t="n">
        <f aca="false">((V903/1000+1)*0.0112372)/((V903/1000+1)*0.0112372+1)</f>
        <v>0.0252505027582975</v>
      </c>
      <c r="Z903" s="142" t="n">
        <f aca="false">((W903/1000+1)*0.0112372)/((W903/1000+1)*0.0112372+1)</f>
        <v>0.0109298737052018</v>
      </c>
      <c r="AA903" s="142" t="n">
        <f aca="false">IF(ISNUMBER(X903),((X903/1000+1)*0.0112372)/((X903/1000+1)*0.0112372+1),"")</f>
        <v>0.0258016023592409</v>
      </c>
      <c r="AB903" s="143" t="n">
        <f aca="false">IF(ISNUMBER(AA903),(Y903-Y895)/(AA903-Y895),"")</f>
        <v>0.96258019724694</v>
      </c>
      <c r="AC903" s="143" t="n">
        <f aca="false">IF(ISNUMBER(AB903),1-AB903,"")</f>
        <v>0.0374198027530598</v>
      </c>
      <c r="AD903" s="144" t="n">
        <f aca="false">IF(ISNUMBER(AB903),AB903*T903,"")</f>
        <v>6.97479813176001</v>
      </c>
      <c r="AE903" s="144" t="n">
        <f aca="false">IF(ISNUMBER(AC903),AC903*T903,T903)</f>
        <v>0.271141636903957</v>
      </c>
      <c r="AF903" s="149" t="n">
        <f aca="false">IF(ISNUMBER(AD903),AE903-AE895,"")</f>
        <v>0.142146387936134</v>
      </c>
      <c r="AG903" s="145" t="n">
        <f aca="false">IF(ISNUMBER(AD903),U903*AB903,"")</f>
        <v>334.790310324481</v>
      </c>
      <c r="AH903" s="146" t="n">
        <f aca="false">IF(ISNUMBER(AC903),AC903*U903,U903)</f>
        <v>13.01479857139</v>
      </c>
      <c r="AI903" s="145" t="n">
        <f aca="false">AH903-AH895</f>
        <v>6.82302662093445</v>
      </c>
      <c r="AJ903" s="103" t="s">
        <v>722</v>
      </c>
      <c r="AK903" s="102"/>
      <c r="AL903" s="102"/>
      <c r="AM903" s="102"/>
      <c r="AN903" s="147" t="s">
        <v>788</v>
      </c>
      <c r="AO903" s="145" t="n">
        <f aca="false">SUMIF($AN$5:$AN$1444,$AN903,AG$5:AG$1444)</f>
        <v>695.575780542069</v>
      </c>
      <c r="AP903" s="145" t="n">
        <f aca="false">SUMIF($AN$5:$AN$1444,$AN903,AH$5:AH$1444)</f>
        <v>38.3016242025716</v>
      </c>
      <c r="AQ903" s="145" t="n">
        <f aca="false">SUMIF($AN$5:$AN$1444,$AN903,AI$5:AI$1444)</f>
        <v>21.9221765854743</v>
      </c>
    </row>
    <row r="904" customFormat="false" ht="15" hidden="false" customHeight="false" outlineLevel="0" collapsed="false">
      <c r="A904" s="0" t="s">
        <v>652</v>
      </c>
      <c r="B904" s="0" t="s">
        <v>647</v>
      </c>
      <c r="C904" s="90" t="n">
        <f aca="false">C760+1</f>
        <v>2</v>
      </c>
      <c r="D904" s="90" t="n">
        <f aca="false">D760</f>
        <v>1</v>
      </c>
      <c r="E904" s="90" t="s">
        <v>378</v>
      </c>
      <c r="F904" s="90" t="n">
        <v>4</v>
      </c>
      <c r="G904" s="130" t="s">
        <v>669</v>
      </c>
      <c r="H904" s="130" t="s">
        <v>660</v>
      </c>
      <c r="I904" s="130" t="n">
        <v>10</v>
      </c>
      <c r="J904" s="131" t="n">
        <v>41934</v>
      </c>
      <c r="K904" s="132" t="s">
        <v>753</v>
      </c>
      <c r="L904" s="131" t="n">
        <v>41936</v>
      </c>
      <c r="M904" s="108" t="s">
        <v>428</v>
      </c>
      <c r="N904" s="134" t="n">
        <v>44.5</v>
      </c>
      <c r="O904" s="134" t="n">
        <v>40</v>
      </c>
      <c r="P904" s="135" t="n">
        <v>0.04875</v>
      </c>
      <c r="Q904" s="152" t="n">
        <v>666.679651282051</v>
      </c>
      <c r="R904" s="152" t="n">
        <v>53323.2535346154</v>
      </c>
      <c r="S904" s="136" t="n">
        <f aca="false">R904-Q904</f>
        <v>52656.5738833333</v>
      </c>
      <c r="T904" s="137" t="n">
        <f aca="false">((S904/1000000)*(0.473-P904))*0.8/(0.08206*296)*1000000/(O904*N904)*12</f>
        <v>4.96023732718015</v>
      </c>
      <c r="U904" s="138" t="n">
        <f aca="false">IF(N904&lt;=48,T904* 48,T904* 72)</f>
        <v>238.091391704647</v>
      </c>
      <c r="V904" s="139" t="n">
        <v>1306.73589128301</v>
      </c>
      <c r="W904" s="150" t="n">
        <f aca="false">W856</f>
        <v>-16.6005784878389</v>
      </c>
      <c r="X904" s="141" t="n">
        <v>1356.9</v>
      </c>
      <c r="Y904" s="142" t="n">
        <f aca="false">((V904/1000+1)*0.0112372)/((V904/1000+1)*0.0112372+1)</f>
        <v>0.0252663179487765</v>
      </c>
      <c r="Z904" s="142" t="n">
        <f aca="false">((W904/1000+1)*0.0112372)/((W904/1000+1)*0.0112372+1)</f>
        <v>0.0109298737052018</v>
      </c>
      <c r="AA904" s="142" t="n">
        <f aca="false">IF(ISNUMBER(X904),((X904/1000+1)*0.0112372)/((X904/1000+1)*0.0112372+1),"")</f>
        <v>0.0258016023592409</v>
      </c>
      <c r="AB904" s="143" t="n">
        <f aca="false">IF(ISNUMBER(AA904),(Y904-Y896)/(AA904-Y896),"")</f>
        <v>0.963987703104143</v>
      </c>
      <c r="AC904" s="143" t="n">
        <f aca="false">IF(ISNUMBER(AB904),1-AB904,"")</f>
        <v>0.0360122968958572</v>
      </c>
      <c r="AD904" s="144" t="n">
        <f aca="false">IF(ISNUMBER(AB904),AB904*T904,"")</f>
        <v>4.78160778787982</v>
      </c>
      <c r="AE904" s="144" t="n">
        <f aca="false">IF(ISNUMBER(AC904),AC904*T904,T904)</f>
        <v>0.178629539300324</v>
      </c>
      <c r="AF904" s="149" t="n">
        <f aca="false">IF(ISNUMBER(AD904),AE904-AE896,"")</f>
        <v>-0.000903028988042315</v>
      </c>
      <c r="AG904" s="145" t="n">
        <f aca="false">IF(ISNUMBER(AD904),U904*AB904,"")</f>
        <v>229.517173818231</v>
      </c>
      <c r="AH904" s="146" t="n">
        <f aca="false">IF(ISNUMBER(AC904),AC904*U904,U904)</f>
        <v>8.57421788641557</v>
      </c>
      <c r="AI904" s="145" t="n">
        <f aca="false">AH904-AH896</f>
        <v>-0.0433453914260316</v>
      </c>
      <c r="AJ904" s="103" t="s">
        <v>724</v>
      </c>
      <c r="AK904" s="102"/>
      <c r="AL904" s="102"/>
      <c r="AM904" s="102"/>
      <c r="AN904" s="147" t="s">
        <v>789</v>
      </c>
      <c r="AO904" s="145" t="n">
        <f aca="false">SUMIF($AN$5:$AN$1444,$AN904,AG$5:AG$1444)</f>
        <v>713.576752288743</v>
      </c>
      <c r="AP904" s="145" t="n">
        <f aca="false">SUMIF($AN$5:$AN$1444,$AN904,AH$5:AH$1444)</f>
        <v>29.1310064593788</v>
      </c>
      <c r="AQ904" s="145" t="n">
        <f aca="false">SUMIF($AN$5:$AN$1444,$AN904,AI$5:AI$1444)</f>
        <v>5.18784251362498</v>
      </c>
    </row>
    <row r="905" customFormat="false" ht="15" hidden="false" customHeight="false" outlineLevel="0" collapsed="false">
      <c r="A905" s="0" t="s">
        <v>652</v>
      </c>
      <c r="B905" s="0" t="s">
        <v>647</v>
      </c>
      <c r="C905" s="90" t="n">
        <f aca="false">C761+1</f>
        <v>2</v>
      </c>
      <c r="D905" s="90" t="n">
        <f aca="false">D761</f>
        <v>1</v>
      </c>
      <c r="E905" s="90" t="s">
        <v>403</v>
      </c>
      <c r="F905" s="90" t="n">
        <v>1</v>
      </c>
      <c r="G905" s="130" t="s">
        <v>321</v>
      </c>
      <c r="H905" s="130" t="s">
        <v>322</v>
      </c>
      <c r="I905" s="130" t="s">
        <v>322</v>
      </c>
      <c r="J905" s="131" t="n">
        <v>41934</v>
      </c>
      <c r="K905" s="132" t="s">
        <v>753</v>
      </c>
      <c r="L905" s="131" t="n">
        <v>41936</v>
      </c>
      <c r="M905" s="108" t="s">
        <v>428</v>
      </c>
      <c r="N905" s="134" t="n">
        <v>44.5</v>
      </c>
      <c r="O905" s="134" t="n">
        <v>40</v>
      </c>
      <c r="P905" s="135" t="n">
        <v>0.0481666666666667</v>
      </c>
      <c r="Q905" s="152" t="n">
        <v>666.679651282051</v>
      </c>
      <c r="R905" s="152" t="n">
        <v>5126.06398461538</v>
      </c>
      <c r="S905" s="136" t="n">
        <f aca="false">R905-Q905</f>
        <v>4459.38433333333</v>
      </c>
      <c r="T905" s="137" t="n">
        <f aca="false">((S905/1000000)*(0.473-P905))*0.8/(0.08206*296)*1000000/(O905*N905)*12</f>
        <v>0.420650583700603</v>
      </c>
      <c r="U905" s="138" t="n">
        <f aca="false">IF(N905&lt;=48,T905* 48,T905* 72)</f>
        <v>20.191228017629</v>
      </c>
      <c r="V905" s="139" t="n">
        <v>-25.0707085602382</v>
      </c>
      <c r="W905" s="150" t="n">
        <f aca="false">W857</f>
        <v>-20.4524273330183</v>
      </c>
      <c r="X905" s="141" t="s">
        <v>106</v>
      </c>
      <c r="Y905" s="142" t="n">
        <f aca="false">((V905/1000+1)*0.0112372)/((V905/1000+1)*0.0112372+1)</f>
        <v>0.0108367536454227</v>
      </c>
      <c r="Z905" s="142" t="n">
        <f aca="false">((W905/1000+1)*0.0112372)/((W905/1000+1)*0.0112372+1)</f>
        <v>0.0108875289029567</v>
      </c>
      <c r="AA905" s="142" t="str">
        <f aca="false">IF(ISNUMBER(X905),((X905/1000+1)*0.0112372)/((X905/1000+1)*0.0112372+1),"")</f>
        <v/>
      </c>
      <c r="AB905" s="143" t="str">
        <f aca="false">IF(ISNUMBER(AA905),(Y905-Z905)/(AA905-Z905),"")</f>
        <v/>
      </c>
      <c r="AC905" s="143" t="str">
        <f aca="false">IF(ISNUMBER(AB905),1-AB905,"")</f>
        <v/>
      </c>
      <c r="AD905" s="144" t="str">
        <f aca="false">IF(ISNUMBER(AB905),AB905*T905,"")</f>
        <v/>
      </c>
      <c r="AE905" s="144" t="n">
        <f aca="false">IF(ISNUMBER(AC905),AC905*T905,T905)</f>
        <v>0.420650583700603</v>
      </c>
      <c r="AF905" s="102"/>
      <c r="AG905" s="145" t="str">
        <f aca="false">IF(ISNUMBER(AD905),U905*AB905,"")</f>
        <v/>
      </c>
      <c r="AH905" s="146" t="n">
        <f aca="false">IF(ISNUMBER(AC905),AC905*U905,U905)</f>
        <v>20.191228017629</v>
      </c>
      <c r="AI905" s="102"/>
      <c r="AJ905" s="103" t="s">
        <v>726</v>
      </c>
      <c r="AK905" s="102"/>
      <c r="AL905" s="102"/>
      <c r="AM905" s="102"/>
      <c r="AN905" s="147" t="s">
        <v>790</v>
      </c>
      <c r="AO905" s="145" t="n">
        <f aca="false">SUMIF($AN$5:$AN$1444,$AN905,AG$5:AG$1444)</f>
        <v>0</v>
      </c>
      <c r="AP905" s="145" t="n">
        <f aca="false">SUMIF($AN$5:$AN$1444,$AN905,AH$5:AH$1444)</f>
        <v>57.3721410875459</v>
      </c>
      <c r="AQ905" s="145" t="n">
        <f aca="false">SUMIF($AN$5:$AN$1444,$AN905,AI$5:AI$1444)</f>
        <v>0</v>
      </c>
    </row>
    <row r="906" customFormat="false" ht="15" hidden="false" customHeight="false" outlineLevel="0" collapsed="false">
      <c r="A906" s="0" t="s">
        <v>652</v>
      </c>
      <c r="B906" s="0" t="s">
        <v>647</v>
      </c>
      <c r="C906" s="90" t="n">
        <f aca="false">C762+1</f>
        <v>2</v>
      </c>
      <c r="D906" s="90" t="n">
        <f aca="false">D762</f>
        <v>1</v>
      </c>
      <c r="E906" s="90" t="s">
        <v>403</v>
      </c>
      <c r="F906" s="90" t="n">
        <v>2</v>
      </c>
      <c r="G906" s="130" t="s">
        <v>321</v>
      </c>
      <c r="H906" s="130" t="s">
        <v>322</v>
      </c>
      <c r="I906" s="130" t="s">
        <v>322</v>
      </c>
      <c r="J906" s="131" t="n">
        <v>41934</v>
      </c>
      <c r="K906" s="132" t="s">
        <v>753</v>
      </c>
      <c r="L906" s="131" t="n">
        <v>41936</v>
      </c>
      <c r="M906" s="108" t="s">
        <v>428</v>
      </c>
      <c r="N906" s="134" t="n">
        <v>44.5</v>
      </c>
      <c r="O906" s="134" t="n">
        <v>40</v>
      </c>
      <c r="P906" s="135" t="n">
        <v>0.0481666666666667</v>
      </c>
      <c r="Q906" s="152" t="n">
        <v>666.679651282051</v>
      </c>
      <c r="R906" s="152" t="n">
        <v>6673.10233461539</v>
      </c>
      <c r="S906" s="136" t="n">
        <f aca="false">R906-Q906</f>
        <v>6006.42268333333</v>
      </c>
      <c r="T906" s="137" t="n">
        <f aca="false">((S906/1000000)*(0.473-P906))*0.8/(0.08206*296)*1000000/(O906*N906)*12</f>
        <v>0.566581621774705</v>
      </c>
      <c r="U906" s="138" t="n">
        <f aca="false">IF(N906&lt;=48,T906* 48,T906* 72)</f>
        <v>27.1959178451858</v>
      </c>
      <c r="V906" s="139" t="n">
        <v>-19.5454450463988</v>
      </c>
      <c r="W906" s="150" t="n">
        <f aca="false">W858</f>
        <v>-20.4524273330183</v>
      </c>
      <c r="X906" s="141" t="s">
        <v>106</v>
      </c>
      <c r="Y906" s="142" t="n">
        <f aca="false">((V906/1000+1)*0.0112372)/((V906/1000+1)*0.0112372+1)</f>
        <v>0.0108975000218124</v>
      </c>
      <c r="Z906" s="142" t="n">
        <f aca="false">((W906/1000+1)*0.0112372)/((W906/1000+1)*0.0112372+1)</f>
        <v>0.0108875289029567</v>
      </c>
      <c r="AA906" s="142" t="str">
        <f aca="false">IF(ISNUMBER(X906),((X906/1000+1)*0.0112372)/((X906/1000+1)*0.0112372+1),"")</f>
        <v/>
      </c>
      <c r="AB906" s="143" t="str">
        <f aca="false">IF(ISNUMBER(AA906),(Y906-Z906)/(AA906-Z906),"")</f>
        <v/>
      </c>
      <c r="AC906" s="143" t="str">
        <f aca="false">IF(ISNUMBER(AB906),1-AB906,"")</f>
        <v/>
      </c>
      <c r="AD906" s="144" t="str">
        <f aca="false">IF(ISNUMBER(AB906),AB906*T906,"")</f>
        <v/>
      </c>
      <c r="AE906" s="144" t="n">
        <f aca="false">IF(ISNUMBER(AC906),AC906*T906,T906)</f>
        <v>0.566581621774705</v>
      </c>
      <c r="AF906" s="102"/>
      <c r="AG906" s="145" t="str">
        <f aca="false">IF(ISNUMBER(AD906),U906*AB906,"")</f>
        <v/>
      </c>
      <c r="AH906" s="146" t="n">
        <f aca="false">IF(ISNUMBER(AC906),AC906*U906,U906)</f>
        <v>27.1959178451858</v>
      </c>
      <c r="AI906" s="102"/>
      <c r="AJ906" s="103" t="s">
        <v>728</v>
      </c>
      <c r="AK906" s="102"/>
      <c r="AL906" s="102"/>
      <c r="AM906" s="102"/>
      <c r="AN906" s="147" t="s">
        <v>791</v>
      </c>
      <c r="AO906" s="145" t="n">
        <f aca="false">SUMIF($AN$5:$AN$1444,$AN906,AG$5:AG$1444)</f>
        <v>0</v>
      </c>
      <c r="AP906" s="145" t="n">
        <f aca="false">SUMIF($AN$5:$AN$1444,$AN906,AH$5:AH$1444)</f>
        <v>78.1258932033577</v>
      </c>
      <c r="AQ906" s="145" t="n">
        <f aca="false">SUMIF($AN$5:$AN$1444,$AN906,AI$5:AI$1444)</f>
        <v>0</v>
      </c>
    </row>
    <row r="907" customFormat="false" ht="15" hidden="false" customHeight="false" outlineLevel="0" collapsed="false">
      <c r="A907" s="0" t="s">
        <v>652</v>
      </c>
      <c r="B907" s="0" t="s">
        <v>647</v>
      </c>
      <c r="C907" s="90" t="n">
        <f aca="false">C763+1</f>
        <v>2</v>
      </c>
      <c r="D907" s="90" t="n">
        <f aca="false">D763</f>
        <v>1</v>
      </c>
      <c r="E907" s="90" t="s">
        <v>403</v>
      </c>
      <c r="F907" s="90" t="n">
        <v>3</v>
      </c>
      <c r="G907" s="130" t="s">
        <v>321</v>
      </c>
      <c r="H907" s="130" t="s">
        <v>322</v>
      </c>
      <c r="I907" s="130" t="s">
        <v>322</v>
      </c>
      <c r="J907" s="131" t="n">
        <v>41934</v>
      </c>
      <c r="K907" s="132" t="s">
        <v>753</v>
      </c>
      <c r="L907" s="131" t="n">
        <v>41936</v>
      </c>
      <c r="M907" s="108" t="s">
        <v>428</v>
      </c>
      <c r="N907" s="134" t="n">
        <v>44.5</v>
      </c>
      <c r="O907" s="134" t="n">
        <v>40</v>
      </c>
      <c r="P907" s="135" t="n">
        <v>0.0481666666666667</v>
      </c>
      <c r="Q907" s="152" t="n">
        <v>666.679651282051</v>
      </c>
      <c r="R907" s="152" t="n">
        <v>2924.26824</v>
      </c>
      <c r="S907" s="136" t="n">
        <f aca="false">R907-Q907</f>
        <v>2257.58858871795</v>
      </c>
      <c r="T907" s="137" t="n">
        <f aca="false">((S907/1000000)*(0.473-P907))*0.8/(0.08206*296)*1000000/(O907*N907)*12</f>
        <v>0.212956741696711</v>
      </c>
      <c r="U907" s="138" t="n">
        <f aca="false">IF(N907&lt;=48,T907* 48,T907* 72)</f>
        <v>10.2219236014421</v>
      </c>
      <c r="V907" s="139" t="n">
        <v>-11.8648675594421</v>
      </c>
      <c r="W907" s="150" t="n">
        <f aca="false">W859</f>
        <v>-20.4524273330183</v>
      </c>
      <c r="X907" s="141" t="s">
        <v>106</v>
      </c>
      <c r="Y907" s="142" t="n">
        <f aca="false">((V907/1000+1)*0.0112372)/((V907/1000+1)*0.0112372+1)</f>
        <v>0.010981930162216</v>
      </c>
      <c r="Z907" s="142" t="n">
        <f aca="false">((W907/1000+1)*0.0112372)/((W907/1000+1)*0.0112372+1)</f>
        <v>0.0108875289029567</v>
      </c>
      <c r="AA907" s="142" t="str">
        <f aca="false">IF(ISNUMBER(X907),((X907/1000+1)*0.0112372)/((X907/1000+1)*0.0112372+1),"")</f>
        <v/>
      </c>
      <c r="AB907" s="143" t="str">
        <f aca="false">IF(ISNUMBER(AA907),(Y907-Z907)/(AA907-Z907),"")</f>
        <v/>
      </c>
      <c r="AC907" s="143" t="str">
        <f aca="false">IF(ISNUMBER(AB907),1-AB907,"")</f>
        <v/>
      </c>
      <c r="AD907" s="144" t="str">
        <f aca="false">IF(ISNUMBER(AB907),AB907*T907,"")</f>
        <v/>
      </c>
      <c r="AE907" s="144" t="n">
        <f aca="false">IF(ISNUMBER(AC907),AC907*T907,T907)</f>
        <v>0.212956741696711</v>
      </c>
      <c r="AF907" s="102"/>
      <c r="AG907" s="145" t="str">
        <f aca="false">IF(ISNUMBER(AD907),U907*AB907,"")</f>
        <v/>
      </c>
      <c r="AH907" s="146" t="n">
        <f aca="false">IF(ISNUMBER(AC907),AC907*U907,U907)</f>
        <v>10.2219236014421</v>
      </c>
      <c r="AI907" s="102"/>
      <c r="AJ907" s="103" t="s">
        <v>730</v>
      </c>
      <c r="AK907" s="102"/>
      <c r="AL907" s="102"/>
      <c r="AM907" s="102"/>
      <c r="AN907" s="147" t="s">
        <v>792</v>
      </c>
      <c r="AO907" s="145" t="n">
        <f aca="false">SUMIF($AN$5:$AN$1444,$AN907,AG$5:AG$1444)</f>
        <v>0</v>
      </c>
      <c r="AP907" s="145" t="n">
        <f aca="false">SUMIF($AN$5:$AN$1444,$AN907,AH$5:AH$1444)</f>
        <v>32.2105531786263</v>
      </c>
      <c r="AQ907" s="145" t="n">
        <f aca="false">SUMIF($AN$5:$AN$1444,$AN907,AI$5:AI$1444)</f>
        <v>0</v>
      </c>
    </row>
    <row r="908" customFormat="false" ht="15" hidden="false" customHeight="false" outlineLevel="0" collapsed="false">
      <c r="A908" s="0" t="s">
        <v>652</v>
      </c>
      <c r="B908" s="0" t="s">
        <v>647</v>
      </c>
      <c r="C908" s="90" t="n">
        <f aca="false">C764+1</f>
        <v>2</v>
      </c>
      <c r="D908" s="90" t="n">
        <f aca="false">D764</f>
        <v>1</v>
      </c>
      <c r="E908" s="90" t="s">
        <v>403</v>
      </c>
      <c r="F908" s="90" t="n">
        <v>4</v>
      </c>
      <c r="G908" s="130" t="s">
        <v>321</v>
      </c>
      <c r="H908" s="130" t="s">
        <v>322</v>
      </c>
      <c r="I908" s="130" t="s">
        <v>322</v>
      </c>
      <c r="J908" s="131" t="n">
        <v>41934</v>
      </c>
      <c r="K908" s="132" t="s">
        <v>753</v>
      </c>
      <c r="L908" s="131" t="n">
        <v>41936</v>
      </c>
      <c r="M908" s="108" t="s">
        <v>428</v>
      </c>
      <c r="N908" s="134" t="n">
        <v>44.5</v>
      </c>
      <c r="O908" s="134" t="n">
        <v>40</v>
      </c>
      <c r="P908" s="135" t="n">
        <v>0.0481666666666667</v>
      </c>
      <c r="Q908" s="152" t="n">
        <v>666.679651282051</v>
      </c>
      <c r="R908" s="152" t="n">
        <v>2534.68008</v>
      </c>
      <c r="S908" s="136" t="n">
        <f aca="false">R908-Q908</f>
        <v>1868.00042871795</v>
      </c>
      <c r="T908" s="137" t="n">
        <f aca="false">((S908/1000000)*(0.473-P908))*0.8/(0.08206*296)*1000000/(O908*N908)*12</f>
        <v>0.176207164926246</v>
      </c>
      <c r="U908" s="138" t="n">
        <f aca="false">IF(N908&lt;=48,T908* 48,T908* 72)</f>
        <v>8.45794391645979</v>
      </c>
      <c r="V908" s="139" t="n">
        <v>-23.2567519031366</v>
      </c>
      <c r="W908" s="150" t="n">
        <f aca="false">W860</f>
        <v>-20.4524273330183</v>
      </c>
      <c r="X908" s="141" t="s">
        <v>106</v>
      </c>
      <c r="Y908" s="142" t="n">
        <f aca="false">((V908/1000+1)*0.0112372)/((V908/1000+1)*0.0112372+1)</f>
        <v>0.0108566976425142</v>
      </c>
      <c r="Z908" s="142" t="n">
        <f aca="false">((W908/1000+1)*0.0112372)/((W908/1000+1)*0.0112372+1)</f>
        <v>0.0108875289029567</v>
      </c>
      <c r="AA908" s="142" t="str">
        <f aca="false">IF(ISNUMBER(X908),((X908/1000+1)*0.0112372)/((X908/1000+1)*0.0112372+1),"")</f>
        <v/>
      </c>
      <c r="AB908" s="143" t="str">
        <f aca="false">IF(ISNUMBER(AA908),(Y908-Z908)/(AA908-Z908),"")</f>
        <v/>
      </c>
      <c r="AC908" s="143" t="str">
        <f aca="false">IF(ISNUMBER(AB908),1-AB908,"")</f>
        <v/>
      </c>
      <c r="AD908" s="144" t="str">
        <f aca="false">IF(ISNUMBER(AB908),AB908*T908,"")</f>
        <v/>
      </c>
      <c r="AE908" s="144" t="n">
        <f aca="false">IF(ISNUMBER(AC908),AC908*T908,T908)</f>
        <v>0.176207164926246</v>
      </c>
      <c r="AF908" s="102"/>
      <c r="AG908" s="145" t="str">
        <f aca="false">IF(ISNUMBER(AD908),U908*AB908,"")</f>
        <v/>
      </c>
      <c r="AH908" s="146" t="n">
        <f aca="false">IF(ISNUMBER(AC908),AC908*U908,U908)</f>
        <v>8.45794391645979</v>
      </c>
      <c r="AI908" s="102"/>
      <c r="AJ908" s="103" t="s">
        <v>732</v>
      </c>
      <c r="AK908" s="102"/>
      <c r="AL908" s="102"/>
      <c r="AM908" s="102"/>
      <c r="AN908" s="147" t="s">
        <v>793</v>
      </c>
      <c r="AO908" s="145" t="n">
        <f aca="false">SUMIF($AN$5:$AN$1444,$AN908,AG$5:AG$1444)</f>
        <v>0</v>
      </c>
      <c r="AP908" s="145" t="n">
        <f aca="false">SUMIF($AN$5:$AN$1444,$AN908,AH$5:AH$1444)</f>
        <v>28.0035328222764</v>
      </c>
      <c r="AQ908" s="145" t="n">
        <f aca="false">SUMIF($AN$5:$AN$1444,$AN908,AI$5:AI$1444)</f>
        <v>0</v>
      </c>
    </row>
    <row r="909" customFormat="false" ht="15" hidden="false" customHeight="false" outlineLevel="0" collapsed="false">
      <c r="A909" s="0" t="s">
        <v>652</v>
      </c>
      <c r="B909" s="0" t="s">
        <v>647</v>
      </c>
      <c r="C909" s="90" t="n">
        <f aca="false">C765+1</f>
        <v>2</v>
      </c>
      <c r="D909" s="90" t="n">
        <f aca="false">D765</f>
        <v>1</v>
      </c>
      <c r="E909" s="90" t="s">
        <v>403</v>
      </c>
      <c r="F909" s="90" t="n">
        <v>1</v>
      </c>
      <c r="G909" s="130" t="s">
        <v>659</v>
      </c>
      <c r="H909" s="130" t="s">
        <v>660</v>
      </c>
      <c r="I909" s="148" t="s">
        <v>335</v>
      </c>
      <c r="J909" s="131" t="n">
        <v>41934</v>
      </c>
      <c r="K909" s="132" t="s">
        <v>753</v>
      </c>
      <c r="L909" s="131" t="n">
        <v>41936</v>
      </c>
      <c r="M909" s="108" t="s">
        <v>428</v>
      </c>
      <c r="N909" s="134" t="n">
        <v>44.5</v>
      </c>
      <c r="O909" s="134" t="n">
        <v>40</v>
      </c>
      <c r="P909" s="135" t="n">
        <v>0.0481666666666667</v>
      </c>
      <c r="Q909" s="152" t="n">
        <v>666.679651282051</v>
      </c>
      <c r="R909" s="152" t="n">
        <v>64211.3395346154</v>
      </c>
      <c r="S909" s="136" t="n">
        <f aca="false">R909-Q909</f>
        <v>63544.6598833333</v>
      </c>
      <c r="T909" s="137" t="n">
        <f aca="false">((S909/1000000)*(0.473-P909))*0.8/(0.08206*296)*1000000/(O909*N909)*12</f>
        <v>5.99412301630438</v>
      </c>
      <c r="U909" s="138" t="n">
        <f aca="false">IF(N909&lt;=48,T909* 48,T909* 72)</f>
        <v>287.71790478261</v>
      </c>
      <c r="V909" s="139" t="n">
        <v>1127.80125566473</v>
      </c>
      <c r="W909" s="150" t="n">
        <f aca="false">W861</f>
        <v>-20.4524273330183</v>
      </c>
      <c r="X909" s="141" t="n">
        <v>1356.9</v>
      </c>
      <c r="Y909" s="142" t="n">
        <f aca="false">((V909/1000+1)*0.0112372)/((V909/1000+1)*0.0112372+1)</f>
        <v>0.023352165653137</v>
      </c>
      <c r="Z909" s="142" t="n">
        <f aca="false">((W909/1000+1)*0.0112372)/((W909/1000+1)*0.0112372+1)</f>
        <v>0.0108875289029567</v>
      </c>
      <c r="AA909" s="142" t="n">
        <f aca="false">IF(ISNUMBER(X909),((X909/1000+1)*0.0112372)/((X909/1000+1)*0.0112372+1),"")</f>
        <v>0.0258016023592409</v>
      </c>
      <c r="AB909" s="143" t="n">
        <f aca="false">IF(ISNUMBER(AA909),(Y909-Y905)/(AA909-Y905),"")</f>
        <v>0.836320650282141</v>
      </c>
      <c r="AC909" s="143" t="n">
        <f aca="false">IF(ISNUMBER(AB909),1-AB909,"")</f>
        <v>0.163679349717859</v>
      </c>
      <c r="AD909" s="144" t="n">
        <f aca="false">IF(ISNUMBER(AB909),AB909*T909,"")</f>
        <v>5.01300885886683</v>
      </c>
      <c r="AE909" s="144" t="n">
        <f aca="false">IF(ISNUMBER(AC909),AC909*T909,T909)</f>
        <v>0.981114157437551</v>
      </c>
      <c r="AF909" s="149" t="n">
        <f aca="false">IF(ISNUMBER(AD909),AE909-AE905,"")</f>
        <v>0.560463573736947</v>
      </c>
      <c r="AG909" s="145" t="n">
        <f aca="false">IF(ISNUMBER(AD909),U909*AB909,"")</f>
        <v>240.624425225608</v>
      </c>
      <c r="AH909" s="146" t="n">
        <f aca="false">IF(ISNUMBER(AC909),AC909*U909,U909)</f>
        <v>47.0934795570024</v>
      </c>
      <c r="AI909" s="145" t="n">
        <f aca="false">AH909-AH905</f>
        <v>26.9022515393735</v>
      </c>
      <c r="AJ909" s="103" t="s">
        <v>734</v>
      </c>
      <c r="AK909" s="102"/>
      <c r="AL909" s="102"/>
      <c r="AM909" s="102"/>
      <c r="AN909" s="147" t="s">
        <v>794</v>
      </c>
      <c r="AO909" s="145" t="n">
        <f aca="false">SUMIF($AN$5:$AN$1444,$AN909,AG$5:AG$1444)</f>
        <v>593.388175886913</v>
      </c>
      <c r="AP909" s="145" t="n">
        <f aca="false">SUMIF($AN$5:$AN$1444,$AN909,AH$5:AH$1444)</f>
        <v>118.772191486275</v>
      </c>
      <c r="AQ909" s="145" t="n">
        <f aca="false">SUMIF($AN$5:$AN$1444,$AN909,AI$5:AI$1444)</f>
        <v>61.4000503987295</v>
      </c>
    </row>
    <row r="910" customFormat="false" ht="15" hidden="false" customHeight="false" outlineLevel="0" collapsed="false">
      <c r="A910" s="0" t="s">
        <v>652</v>
      </c>
      <c r="B910" s="0" t="s">
        <v>647</v>
      </c>
      <c r="C910" s="90" t="n">
        <f aca="false">C766+1</f>
        <v>2</v>
      </c>
      <c r="D910" s="90" t="n">
        <f aca="false">D766</f>
        <v>1</v>
      </c>
      <c r="E910" s="90" t="s">
        <v>403</v>
      </c>
      <c r="F910" s="90" t="n">
        <v>2</v>
      </c>
      <c r="G910" s="130" t="s">
        <v>659</v>
      </c>
      <c r="H910" s="130" t="s">
        <v>660</v>
      </c>
      <c r="I910" s="148" t="s">
        <v>335</v>
      </c>
      <c r="J910" s="131" t="n">
        <v>41934</v>
      </c>
      <c r="K910" s="132" t="s">
        <v>753</v>
      </c>
      <c r="L910" s="131" t="n">
        <v>41936</v>
      </c>
      <c r="M910" s="108" t="s">
        <v>428</v>
      </c>
      <c r="N910" s="134" t="n">
        <v>44.5</v>
      </c>
      <c r="O910" s="134" t="n">
        <v>40</v>
      </c>
      <c r="P910" s="135" t="n">
        <v>0.0481666666666667</v>
      </c>
      <c r="Q910" s="152" t="n">
        <v>666.679651282051</v>
      </c>
      <c r="R910" s="152" t="n">
        <v>66933.3610346154</v>
      </c>
      <c r="S910" s="136" t="n">
        <f aca="false">R910-Q910</f>
        <v>66266.6813833333</v>
      </c>
      <c r="T910" s="137" t="n">
        <f aca="false">((S910/1000000)*(0.473-P910))*0.8/(0.08206*296)*1000000/(O910*N910)*12</f>
        <v>6.25088938745156</v>
      </c>
      <c r="U910" s="138" t="n">
        <f aca="false">IF(N910&lt;=48,T910* 48,T910* 72)</f>
        <v>300.042690597675</v>
      </c>
      <c r="V910" s="139" t="n">
        <v>1109.00133127114</v>
      </c>
      <c r="W910" s="150" t="n">
        <f aca="false">W862</f>
        <v>-20.4524273330183</v>
      </c>
      <c r="X910" s="141" t="n">
        <v>1356.9</v>
      </c>
      <c r="Y910" s="142" t="n">
        <f aca="false">((V910/1000+1)*0.0112372)/((V910/1000+1)*0.0112372+1)</f>
        <v>0.0231506170413912</v>
      </c>
      <c r="Z910" s="142" t="n">
        <f aca="false">((W910/1000+1)*0.0112372)/((W910/1000+1)*0.0112372+1)</f>
        <v>0.0108875289029567</v>
      </c>
      <c r="AA910" s="142" t="n">
        <f aca="false">IF(ISNUMBER(X910),((X910/1000+1)*0.0112372)/((X910/1000+1)*0.0112372+1),"")</f>
        <v>0.0258016023592409</v>
      </c>
      <c r="AB910" s="143" t="n">
        <f aca="false">IF(ISNUMBER(AA910),(Y910-Y906)/(AA910-Y906),"")</f>
        <v>0.822130494153121</v>
      </c>
      <c r="AC910" s="143" t="n">
        <f aca="false">IF(ISNUMBER(AB910),1-AB910,"")</f>
        <v>0.177869505846879</v>
      </c>
      <c r="AD910" s="144" t="n">
        <f aca="false">IF(ISNUMBER(AB910),AB910*T910,"")</f>
        <v>5.13904678100205</v>
      </c>
      <c r="AE910" s="144" t="n">
        <f aca="false">IF(ISNUMBER(AC910),AC910*T910,T910)</f>
        <v>1.11184260644951</v>
      </c>
      <c r="AF910" s="149" t="n">
        <f aca="false">IF(ISNUMBER(AD910),AE910-AE906,"")</f>
        <v>0.545260984674801</v>
      </c>
      <c r="AG910" s="145" t="n">
        <f aca="false">IF(ISNUMBER(AD910),U910*AB910,"")</f>
        <v>246.674245488099</v>
      </c>
      <c r="AH910" s="146" t="n">
        <f aca="false">IF(ISNUMBER(AC910),AC910*U910,U910)</f>
        <v>53.3684451095763</v>
      </c>
      <c r="AI910" s="145" t="n">
        <f aca="false">AH910-AH906</f>
        <v>26.1725272643905</v>
      </c>
      <c r="AJ910" s="103" t="s">
        <v>736</v>
      </c>
      <c r="AK910" s="102"/>
      <c r="AL910" s="102"/>
      <c r="AM910" s="102"/>
      <c r="AN910" s="147" t="s">
        <v>795</v>
      </c>
      <c r="AO910" s="145" t="n">
        <f aca="false">SUMIF($AN$5:$AN$1444,$AN910,AG$5:AG$1444)</f>
        <v>576.755347409291</v>
      </c>
      <c r="AP910" s="145" t="n">
        <f aca="false">SUMIF($AN$5:$AN$1444,$AN910,AH$5:AH$1444)</f>
        <v>111.811654258183</v>
      </c>
      <c r="AQ910" s="145" t="n">
        <f aca="false">SUMIF($AN$5:$AN$1444,$AN910,AI$5:AI$1444)</f>
        <v>33.685761054825</v>
      </c>
    </row>
    <row r="911" customFormat="false" ht="15" hidden="false" customHeight="false" outlineLevel="0" collapsed="false">
      <c r="A911" s="0" t="s">
        <v>652</v>
      </c>
      <c r="B911" s="0" t="s">
        <v>647</v>
      </c>
      <c r="C911" s="90" t="n">
        <f aca="false">C767+1</f>
        <v>2</v>
      </c>
      <c r="D911" s="90" t="n">
        <f aca="false">D767</f>
        <v>1</v>
      </c>
      <c r="E911" s="90" t="s">
        <v>403</v>
      </c>
      <c r="F911" s="90" t="n">
        <v>3</v>
      </c>
      <c r="G911" s="130" t="s">
        <v>659</v>
      </c>
      <c r="H911" s="130" t="s">
        <v>660</v>
      </c>
      <c r="I911" s="148" t="s">
        <v>335</v>
      </c>
      <c r="J911" s="131" t="n">
        <v>41934</v>
      </c>
      <c r="K911" s="132" t="s">
        <v>753</v>
      </c>
      <c r="L911" s="131" t="n">
        <v>41936</v>
      </c>
      <c r="M911" s="108" t="s">
        <v>428</v>
      </c>
      <c r="N911" s="134" t="n">
        <v>44.5</v>
      </c>
      <c r="O911" s="134" t="n">
        <v>40</v>
      </c>
      <c r="P911" s="135" t="n">
        <v>0.0481666666666667</v>
      </c>
      <c r="Q911" s="152" t="n">
        <v>666.679651282051</v>
      </c>
      <c r="R911" s="152" t="n">
        <v>47242.5385346154</v>
      </c>
      <c r="S911" s="136" t="n">
        <f aca="false">R911-Q911</f>
        <v>46575.8588833333</v>
      </c>
      <c r="T911" s="137" t="n">
        <f aca="false">((S911/1000000)*(0.473-P911))*0.8/(0.08206*296)*1000000/(O911*N911)*12</f>
        <v>4.39346796802917</v>
      </c>
      <c r="U911" s="138" t="n">
        <f aca="false">IF(N911&lt;=48,T911* 48,T911* 72)</f>
        <v>210.8864624654</v>
      </c>
      <c r="V911" s="139" t="n">
        <v>1132.7915544839</v>
      </c>
      <c r="W911" s="150" t="n">
        <f aca="false">W863</f>
        <v>-20.4524273330183</v>
      </c>
      <c r="X911" s="141" t="n">
        <v>1356.9</v>
      </c>
      <c r="Y911" s="142" t="n">
        <f aca="false">((V911/1000+1)*0.0112372)/((V911/1000+1)*0.0112372+1)</f>
        <v>0.0234056512517354</v>
      </c>
      <c r="Z911" s="142" t="n">
        <f aca="false">((W911/1000+1)*0.0112372)/((W911/1000+1)*0.0112372+1)</f>
        <v>0.0108875289029567</v>
      </c>
      <c r="AA911" s="142" t="n">
        <f aca="false">IF(ISNUMBER(X911),((X911/1000+1)*0.0112372)/((X911/1000+1)*0.0112372+1),"")</f>
        <v>0.0258016023592409</v>
      </c>
      <c r="AB911" s="143" t="n">
        <f aca="false">IF(ISNUMBER(AA911),(Y911-Y907)/(AA911-Y907),"")</f>
        <v>0.838326308729929</v>
      </c>
      <c r="AC911" s="143" t="n">
        <f aca="false">IF(ISNUMBER(AB911),1-AB911,"")</f>
        <v>0.161673691270071</v>
      </c>
      <c r="AD911" s="144" t="n">
        <f aca="false">IF(ISNUMBER(AB911),AB911*T911,"")</f>
        <v>3.68315978416107</v>
      </c>
      <c r="AE911" s="144" t="n">
        <f aca="false">IF(ISNUMBER(AC911),AC911*T911,T911)</f>
        <v>0.710308183868094</v>
      </c>
      <c r="AF911" s="149" t="n">
        <f aca="false">IF(ISNUMBER(AD911),AE911-AE907,"")</f>
        <v>0.497351442171382</v>
      </c>
      <c r="AG911" s="145" t="n">
        <f aca="false">IF(ISNUMBER(AD911),U911*AB911,"")</f>
        <v>176.791669639731</v>
      </c>
      <c r="AH911" s="146" t="n">
        <f aca="false">IF(ISNUMBER(AC911),AC911*U911,U911)</f>
        <v>34.0947928256685</v>
      </c>
      <c r="AI911" s="145" t="n">
        <f aca="false">AH911-AH907</f>
        <v>23.8728692242263</v>
      </c>
      <c r="AJ911" s="103" t="s">
        <v>738</v>
      </c>
      <c r="AK911" s="102"/>
      <c r="AL911" s="102"/>
      <c r="AM911" s="102"/>
      <c r="AN911" s="147" t="s">
        <v>796</v>
      </c>
      <c r="AO911" s="145" t="n">
        <f aca="false">SUMIF($AN$5:$AN$1444,$AN911,AG$5:AG$1444)</f>
        <v>482.317060825563</v>
      </c>
      <c r="AP911" s="145" t="n">
        <f aca="false">SUMIF($AN$5:$AN$1444,$AN911,AH$5:AH$1444)</f>
        <v>126.020856496443</v>
      </c>
      <c r="AQ911" s="145" t="n">
        <f aca="false">SUMIF($AN$5:$AN$1444,$AN911,AI$5:AI$1444)</f>
        <v>93.8103033178165</v>
      </c>
    </row>
    <row r="912" customFormat="false" ht="15" hidden="false" customHeight="false" outlineLevel="0" collapsed="false">
      <c r="A912" s="0" t="s">
        <v>652</v>
      </c>
      <c r="B912" s="0" t="s">
        <v>647</v>
      </c>
      <c r="C912" s="90" t="n">
        <f aca="false">C768+1</f>
        <v>2</v>
      </c>
      <c r="D912" s="90" t="n">
        <f aca="false">D768</f>
        <v>1</v>
      </c>
      <c r="E912" s="90" t="s">
        <v>403</v>
      </c>
      <c r="F912" s="90" t="n">
        <v>4</v>
      </c>
      <c r="G912" s="130" t="s">
        <v>659</v>
      </c>
      <c r="H912" s="130" t="s">
        <v>660</v>
      </c>
      <c r="I912" s="148" t="s">
        <v>335</v>
      </c>
      <c r="J912" s="131" t="n">
        <v>41934</v>
      </c>
      <c r="K912" s="132" t="s">
        <v>753</v>
      </c>
      <c r="L912" s="131" t="n">
        <v>41936</v>
      </c>
      <c r="M912" s="108" t="s">
        <v>428</v>
      </c>
      <c r="N912" s="134" t="n">
        <v>44.5</v>
      </c>
      <c r="O912" s="134" t="n">
        <v>40</v>
      </c>
      <c r="P912" s="135" t="n">
        <v>0.0481666666666667</v>
      </c>
      <c r="Q912" s="152" t="n">
        <v>666.679651282051</v>
      </c>
      <c r="R912" s="152" t="n">
        <v>61218.2350346154</v>
      </c>
      <c r="S912" s="136" t="n">
        <f aca="false">R912-Q912</f>
        <v>60551.5553833333</v>
      </c>
      <c r="T912" s="137" t="n">
        <f aca="false">((S912/1000000)*(0.473-P912))*0.8/(0.08206*296)*1000000/(O912*N912)*12</f>
        <v>5.71178557667383</v>
      </c>
      <c r="U912" s="138" t="n">
        <f aca="false">IF(N912&lt;=48,T912* 48,T912* 72)</f>
        <v>274.165707680344</v>
      </c>
      <c r="V912" s="139" t="n">
        <v>1183.85518435461</v>
      </c>
      <c r="W912" s="150" t="n">
        <f aca="false">W864</f>
        <v>-20.4524273330183</v>
      </c>
      <c r="X912" s="141" t="n">
        <v>1356.9</v>
      </c>
      <c r="Y912" s="142" t="n">
        <f aca="false">((V912/1000+1)*0.0112372)/((V912/1000+1)*0.0112372+1)</f>
        <v>0.0239526104182859</v>
      </c>
      <c r="Z912" s="142" t="n">
        <f aca="false">((W912/1000+1)*0.0112372)/((W912/1000+1)*0.0112372+1)</f>
        <v>0.0108875289029567</v>
      </c>
      <c r="AA912" s="142" t="n">
        <f aca="false">IF(ISNUMBER(X912),((X912/1000+1)*0.0112372)/((X912/1000+1)*0.0112372+1),"")</f>
        <v>0.0258016023592409</v>
      </c>
      <c r="AB912" s="143" t="n">
        <f aca="false">IF(ISNUMBER(AA912),(Y912-Y908)/(AA912-Y908),"")</f>
        <v>0.876279442659439</v>
      </c>
      <c r="AC912" s="143" t="n">
        <f aca="false">IF(ISNUMBER(AB912),1-AB912,"")</f>
        <v>0.123720557340561</v>
      </c>
      <c r="AD912" s="144" t="n">
        <f aca="false">IF(ISNUMBER(AB912),AB912*T912,"")</f>
        <v>5.00512028171796</v>
      </c>
      <c r="AE912" s="144" t="n">
        <f aca="false">IF(ISNUMBER(AC912),AC912*T912,T912)</f>
        <v>0.706665294955865</v>
      </c>
      <c r="AF912" s="149" t="n">
        <f aca="false">IF(ISNUMBER(AD912),AE912-AE908,"")</f>
        <v>0.530458130029621</v>
      </c>
      <c r="AG912" s="145" t="n">
        <f aca="false">IF(ISNUMBER(AD912),U912*AB912,"")</f>
        <v>240.245773522462</v>
      </c>
      <c r="AH912" s="146" t="n">
        <f aca="false">IF(ISNUMBER(AC912),AC912*U912,U912)</f>
        <v>33.9199341578815</v>
      </c>
      <c r="AI912" s="145" t="n">
        <f aca="false">AH912-AH908</f>
        <v>25.4619902414218</v>
      </c>
      <c r="AJ912" s="103" t="s">
        <v>740</v>
      </c>
      <c r="AK912" s="102"/>
      <c r="AL912" s="102"/>
      <c r="AM912" s="102"/>
      <c r="AN912" s="147" t="s">
        <v>797</v>
      </c>
      <c r="AO912" s="145" t="n">
        <f aca="false">SUMIF($AN$5:$AN$1444,$AN912,AG$5:AG$1444)</f>
        <v>554.966911101224</v>
      </c>
      <c r="AP912" s="145" t="n">
        <f aca="false">SUMIF($AN$5:$AN$1444,$AN912,AH$5:AH$1444)</f>
        <v>85.5958232965594</v>
      </c>
      <c r="AQ912" s="145" t="n">
        <f aca="false">SUMIF($AN$5:$AN$1444,$AN912,AI$5:AI$1444)</f>
        <v>57.592290474283</v>
      </c>
    </row>
    <row r="913" customFormat="false" ht="15" hidden="false" customHeight="false" outlineLevel="0" collapsed="false">
      <c r="A913" s="0" t="s">
        <v>652</v>
      </c>
      <c r="B913" s="0" t="s">
        <v>647</v>
      </c>
      <c r="C913" s="90" t="n">
        <f aca="false">C769+1</f>
        <v>2</v>
      </c>
      <c r="D913" s="90" t="n">
        <f aca="false">D769</f>
        <v>1</v>
      </c>
      <c r="E913" s="90" t="s">
        <v>403</v>
      </c>
      <c r="F913" s="90" t="n">
        <v>1</v>
      </c>
      <c r="G913" s="130" t="s">
        <v>669</v>
      </c>
      <c r="H913" s="130" t="s">
        <v>660</v>
      </c>
      <c r="I913" s="130" t="n">
        <v>10</v>
      </c>
      <c r="J913" s="131" t="n">
        <v>41934</v>
      </c>
      <c r="K913" s="132" t="s">
        <v>753</v>
      </c>
      <c r="L913" s="131" t="n">
        <v>41936</v>
      </c>
      <c r="M913" s="108" t="s">
        <v>428</v>
      </c>
      <c r="N913" s="134" t="n">
        <v>44.5</v>
      </c>
      <c r="O913" s="134" t="n">
        <v>40</v>
      </c>
      <c r="P913" s="135" t="n">
        <v>0.0481666666666667</v>
      </c>
      <c r="Q913" s="152" t="n">
        <v>666.679651282051</v>
      </c>
      <c r="R913" s="152" t="n">
        <v>48560.6485346154</v>
      </c>
      <c r="S913" s="136" t="n">
        <f aca="false">R913-Q913</f>
        <v>47893.9688833333</v>
      </c>
      <c r="T913" s="137" t="n">
        <f aca="false">((S913/1000000)*(0.473-P913))*0.8/(0.08206*296)*1000000/(O913*N913)*12</f>
        <v>4.51780435606755</v>
      </c>
      <c r="U913" s="138" t="n">
        <f aca="false">IF(N913&lt;=48,T913* 48,T913* 72)</f>
        <v>216.854609091242</v>
      </c>
      <c r="V913" s="139" t="n">
        <v>1263.24483089253</v>
      </c>
      <c r="W913" s="150" t="n">
        <f aca="false">W865</f>
        <v>-20.4524273330183</v>
      </c>
      <c r="X913" s="141" t="n">
        <v>1356.9</v>
      </c>
      <c r="Y913" s="142" t="n">
        <f aca="false">((V913/1000+1)*0.0112372)/((V913/1000+1)*0.0112372+1)</f>
        <v>0.0248017631099699</v>
      </c>
      <c r="Z913" s="142" t="n">
        <f aca="false">((W913/1000+1)*0.0112372)/((W913/1000+1)*0.0112372+1)</f>
        <v>0.0108875289029567</v>
      </c>
      <c r="AA913" s="142" t="n">
        <f aca="false">IF(ISNUMBER(X913),((X913/1000+1)*0.0112372)/((X913/1000+1)*0.0112372+1),"")</f>
        <v>0.0258016023592409</v>
      </c>
      <c r="AB913" s="143" t="n">
        <f aca="false">IF(ISNUMBER(AA913),(Y913-Y905)/(AA913-Y905),"")</f>
        <v>0.93318748031527</v>
      </c>
      <c r="AC913" s="143" t="n">
        <f aca="false">IF(ISNUMBER(AB913),1-AB913,"")</f>
        <v>0.0668125196847296</v>
      </c>
      <c r="AD913" s="144" t="n">
        <f aca="false">IF(ISNUMBER(AB913),AB913*T913,"")</f>
        <v>4.21595846359603</v>
      </c>
      <c r="AE913" s="144" t="n">
        <f aca="false">IF(ISNUMBER(AC913),AC913*T913,T913)</f>
        <v>0.30184589247152</v>
      </c>
      <c r="AF913" s="149" t="n">
        <f aca="false">IF(ISNUMBER(AD913),AE913-AE905,"")</f>
        <v>-0.118804691229084</v>
      </c>
      <c r="AG913" s="145" t="n">
        <f aca="false">IF(ISNUMBER(AD913),U913*AB913,"")</f>
        <v>202.366006252609</v>
      </c>
      <c r="AH913" s="146" t="n">
        <f aca="false">IF(ISNUMBER(AC913),AC913*U913,U913)</f>
        <v>14.488602838633</v>
      </c>
      <c r="AI913" s="145" t="n">
        <f aca="false">AH913-AH905</f>
        <v>-5.70262517899601</v>
      </c>
      <c r="AJ913" s="103" t="s">
        <v>742</v>
      </c>
      <c r="AK913" s="102"/>
      <c r="AL913" s="102"/>
      <c r="AM913" s="102"/>
      <c r="AN913" s="147" t="s">
        <v>798</v>
      </c>
      <c r="AO913" s="145" t="n">
        <f aca="false">SUMIF($AN$5:$AN$1444,$AN913,AG$5:AG$1444)</f>
        <v>547.440978529483</v>
      </c>
      <c r="AP913" s="145" t="n">
        <f aca="false">SUMIF($AN$5:$AN$1444,$AN913,AH$5:AH$1444)</f>
        <v>49.6571418672428</v>
      </c>
      <c r="AQ913" s="145" t="n">
        <f aca="false">SUMIF($AN$5:$AN$1444,$AN913,AI$5:AI$1444)</f>
        <v>-7.71499922030313</v>
      </c>
    </row>
    <row r="914" customFormat="false" ht="15" hidden="false" customHeight="false" outlineLevel="0" collapsed="false">
      <c r="A914" s="0" t="s">
        <v>652</v>
      </c>
      <c r="B914" s="0" t="s">
        <v>647</v>
      </c>
      <c r="C914" s="90" t="n">
        <f aca="false">C770+1</f>
        <v>2</v>
      </c>
      <c r="D914" s="90" t="n">
        <f aca="false">D770</f>
        <v>1</v>
      </c>
      <c r="E914" s="90" t="s">
        <v>403</v>
      </c>
      <c r="F914" s="90" t="n">
        <v>2</v>
      </c>
      <c r="G914" s="130" t="s">
        <v>669</v>
      </c>
      <c r="H914" s="130" t="s">
        <v>660</v>
      </c>
      <c r="I914" s="130" t="n">
        <v>10</v>
      </c>
      <c r="J914" s="131" t="n">
        <v>41934</v>
      </c>
      <c r="K914" s="132" t="s">
        <v>753</v>
      </c>
      <c r="L914" s="131" t="n">
        <v>41936</v>
      </c>
      <c r="M914" s="108" t="s">
        <v>428</v>
      </c>
      <c r="N914" s="134" t="n">
        <v>44.5</v>
      </c>
      <c r="O914" s="134" t="n">
        <v>40</v>
      </c>
      <c r="P914" s="135" t="n">
        <v>0.0481666666666667</v>
      </c>
      <c r="Q914" s="152" t="n">
        <v>666.679651282051</v>
      </c>
      <c r="R914" s="152" t="n">
        <v>60181.1560346154</v>
      </c>
      <c r="S914" s="136" t="n">
        <f aca="false">R914-Q914</f>
        <v>59514.4763833333</v>
      </c>
      <c r="T914" s="137" t="n">
        <f aca="false">((S914/1000000)*(0.473-P914))*0.8/(0.08206*296)*1000000/(O914*N914)*12</f>
        <v>5.61395864495307</v>
      </c>
      <c r="U914" s="138" t="n">
        <f aca="false">IF(N914&lt;=48,T914* 48,T914* 72)</f>
        <v>269.470014957747</v>
      </c>
      <c r="V914" s="139" t="n">
        <v>1254.45477013611</v>
      </c>
      <c r="W914" s="150" t="n">
        <f aca="false">W866</f>
        <v>-20.4524273330183</v>
      </c>
      <c r="X914" s="141" t="n">
        <v>1356.9</v>
      </c>
      <c r="Y914" s="142" t="n">
        <f aca="false">((V914/1000+1)*0.0112372)/((V914/1000+1)*0.0112372+1)</f>
        <v>0.0247078172517686</v>
      </c>
      <c r="Z914" s="142" t="n">
        <f aca="false">((W914/1000+1)*0.0112372)/((W914/1000+1)*0.0112372+1)</f>
        <v>0.0108875289029567</v>
      </c>
      <c r="AA914" s="142" t="n">
        <f aca="false">IF(ISNUMBER(X914),((X914/1000+1)*0.0112372)/((X914/1000+1)*0.0112372+1),"")</f>
        <v>0.0258016023592409</v>
      </c>
      <c r="AB914" s="143" t="n">
        <f aca="false">IF(ISNUMBER(AA914),(Y914-Y906)/(AA914-Y906),"")</f>
        <v>0.926611809104029</v>
      </c>
      <c r="AC914" s="143" t="n">
        <f aca="false">IF(ISNUMBER(AB914),1-AB914,"")</f>
        <v>0.0733881908959715</v>
      </c>
      <c r="AD914" s="144" t="n">
        <f aca="false">IF(ISNUMBER(AB914),AB914*T914,"")</f>
        <v>5.20196037623516</v>
      </c>
      <c r="AE914" s="144" t="n">
        <f aca="false">IF(ISNUMBER(AC914),AC914*T914,T914)</f>
        <v>0.411998268717905</v>
      </c>
      <c r="AF914" s="149" t="n">
        <f aca="false">IF(ISNUMBER(AD914),AE914-AE906,"")</f>
        <v>-0.154583353056799</v>
      </c>
      <c r="AG914" s="145" t="n">
        <f aca="false">IF(ISNUMBER(AD914),U914*AB914,"")</f>
        <v>249.694098059288</v>
      </c>
      <c r="AH914" s="146" t="n">
        <f aca="false">IF(ISNUMBER(AC914),AC914*U914,U914)</f>
        <v>19.7759168984594</v>
      </c>
      <c r="AI914" s="145" t="n">
        <f aca="false">AH914-AH906</f>
        <v>-7.42000094672635</v>
      </c>
      <c r="AJ914" s="103" t="s">
        <v>744</v>
      </c>
      <c r="AK914" s="102"/>
      <c r="AL914" s="102"/>
      <c r="AM914" s="102"/>
      <c r="AN914" s="147" t="s">
        <v>799</v>
      </c>
      <c r="AO914" s="145" t="n">
        <f aca="false">SUMIF($AN$5:$AN$1444,$AN914,AG$5:AG$1444)</f>
        <v>597.694931163848</v>
      </c>
      <c r="AP914" s="145" t="n">
        <f aca="false">SUMIF($AN$5:$AN$1444,$AN914,AH$5:AH$1444)</f>
        <v>61.8605232243887</v>
      </c>
      <c r="AQ914" s="145" t="n">
        <f aca="false">SUMIF($AN$5:$AN$1444,$AN914,AI$5:AI$1444)</f>
        <v>-16.265369978969</v>
      </c>
    </row>
    <row r="915" customFormat="false" ht="15" hidden="false" customHeight="false" outlineLevel="0" collapsed="false">
      <c r="A915" s="0" t="s">
        <v>652</v>
      </c>
      <c r="B915" s="0" t="s">
        <v>647</v>
      </c>
      <c r="C915" s="90" t="n">
        <f aca="false">C771+1</f>
        <v>2</v>
      </c>
      <c r="D915" s="90" t="n">
        <f aca="false">D771</f>
        <v>1</v>
      </c>
      <c r="E915" s="90" t="s">
        <v>403</v>
      </c>
      <c r="F915" s="90" t="n">
        <v>3</v>
      </c>
      <c r="G915" s="130" t="s">
        <v>669</v>
      </c>
      <c r="H915" s="130" t="s">
        <v>660</v>
      </c>
      <c r="I915" s="130" t="n">
        <v>10</v>
      </c>
      <c r="J915" s="131" t="n">
        <v>41934</v>
      </c>
      <c r="K915" s="132" t="s">
        <v>753</v>
      </c>
      <c r="L915" s="131" t="n">
        <v>41936</v>
      </c>
      <c r="M915" s="108" t="s">
        <v>428</v>
      </c>
      <c r="N915" s="134" t="n">
        <v>44.5</v>
      </c>
      <c r="O915" s="134" t="n">
        <v>40</v>
      </c>
      <c r="P915" s="135" t="n">
        <v>0.0481666666666667</v>
      </c>
      <c r="Q915" s="152" t="n">
        <v>666.679651282051</v>
      </c>
      <c r="R915" s="152" t="n">
        <v>42841.7920346154</v>
      </c>
      <c r="S915" s="136" t="n">
        <f aca="false">R915-Q915</f>
        <v>42175.1123833333</v>
      </c>
      <c r="T915" s="137" t="n">
        <f aca="false">((S915/1000000)*(0.473-P915))*0.8/(0.08206*296)*1000000/(O915*N915)*12</f>
        <v>3.97834864985197</v>
      </c>
      <c r="U915" s="138" t="n">
        <f aca="false">IF(N915&lt;=48,T915* 48,T915* 72)</f>
        <v>190.960735192895</v>
      </c>
      <c r="V915" s="139" t="n">
        <v>1299.77783054718</v>
      </c>
      <c r="W915" s="150" t="n">
        <f aca="false">W867</f>
        <v>-20.4524273330183</v>
      </c>
      <c r="X915" s="141" t="n">
        <v>1356.9</v>
      </c>
      <c r="Y915" s="142" t="n">
        <f aca="false">((V915/1000+1)*0.0112372)/((V915/1000+1)*0.0112372+1)</f>
        <v>0.0251920243539291</v>
      </c>
      <c r="Z915" s="142" t="n">
        <f aca="false">((W915/1000+1)*0.0112372)/((W915/1000+1)*0.0112372+1)</f>
        <v>0.0108875289029567</v>
      </c>
      <c r="AA915" s="142" t="n">
        <f aca="false">IF(ISNUMBER(X915),((X915/1000+1)*0.0112372)/((X915/1000+1)*0.0112372+1),"")</f>
        <v>0.0258016023592409</v>
      </c>
      <c r="AB915" s="143" t="n">
        <f aca="false">IF(ISNUMBER(AA915),(Y915-Y907)/(AA915-Y907),"")</f>
        <v>0.958866971063352</v>
      </c>
      <c r="AC915" s="143" t="n">
        <f aca="false">IF(ISNUMBER(AB915),1-AB915,"")</f>
        <v>0.0411330289366479</v>
      </c>
      <c r="AD915" s="144" t="n">
        <f aca="false">IF(ISNUMBER(AB915),AB915*T915,"")</f>
        <v>3.81470711971754</v>
      </c>
      <c r="AE915" s="144" t="n">
        <f aca="false">IF(ISNUMBER(AC915),AC915*T915,T915)</f>
        <v>0.163641530134435</v>
      </c>
      <c r="AF915" s="149" t="n">
        <f aca="false">IF(ISNUMBER(AD915),AE915-AE907,"")</f>
        <v>-0.0493152115622759</v>
      </c>
      <c r="AG915" s="145" t="n">
        <f aca="false">IF(ISNUMBER(AD915),U915*AB915,"")</f>
        <v>183.105941746442</v>
      </c>
      <c r="AH915" s="146" t="n">
        <f aca="false">IF(ISNUMBER(AC915),AC915*U915,U915)</f>
        <v>7.8547934464529</v>
      </c>
      <c r="AI915" s="145" t="n">
        <f aca="false">AH915-AH907</f>
        <v>-2.36713015498924</v>
      </c>
      <c r="AJ915" s="103" t="s">
        <v>746</v>
      </c>
      <c r="AK915" s="102"/>
      <c r="AL915" s="102"/>
      <c r="AM915" s="102"/>
      <c r="AN915" s="147" t="s">
        <v>800</v>
      </c>
      <c r="AO915" s="145" t="n">
        <f aca="false">SUMIF($AN$5:$AN$1444,$AN915,AG$5:AG$1444)</f>
        <v>608.37233667655</v>
      </c>
      <c r="AP915" s="145" t="n">
        <f aca="false">SUMIF($AN$5:$AN$1444,$AN915,AH$5:AH$1444)</f>
        <v>33.7546824516408</v>
      </c>
      <c r="AQ915" s="145" t="n">
        <f aca="false">SUMIF($AN$5:$AN$1444,$AN915,AI$5:AI$1444)</f>
        <v>1.54412927301447</v>
      </c>
    </row>
    <row r="916" customFormat="false" ht="15" hidden="false" customHeight="false" outlineLevel="0" collapsed="false">
      <c r="A916" s="0" t="s">
        <v>652</v>
      </c>
      <c r="B916" s="0" t="s">
        <v>647</v>
      </c>
      <c r="C916" s="90" t="n">
        <f aca="false">C772+1</f>
        <v>2</v>
      </c>
      <c r="D916" s="90" t="n">
        <f aca="false">D772</f>
        <v>1</v>
      </c>
      <c r="E916" s="90" t="s">
        <v>403</v>
      </c>
      <c r="F916" s="90" t="n">
        <v>4</v>
      </c>
      <c r="G916" s="130" t="s">
        <v>669</v>
      </c>
      <c r="H916" s="130" t="s">
        <v>660</v>
      </c>
      <c r="I916" s="130" t="n">
        <v>10</v>
      </c>
      <c r="J916" s="131" t="n">
        <v>41934</v>
      </c>
      <c r="K916" s="132" t="s">
        <v>753</v>
      </c>
      <c r="L916" s="131" t="n">
        <v>41936</v>
      </c>
      <c r="M916" s="108" t="s">
        <v>428</v>
      </c>
      <c r="N916" s="134" t="n">
        <v>44.5</v>
      </c>
      <c r="O916" s="134" t="n">
        <v>40</v>
      </c>
      <c r="P916" s="135" t="n">
        <v>0.0481666666666667</v>
      </c>
      <c r="Q916" s="152" t="n">
        <v>666.679651282051</v>
      </c>
      <c r="R916" s="152" t="n">
        <v>79099.7650346154</v>
      </c>
      <c r="S916" s="136" t="n">
        <f aca="false">R916-Q916</f>
        <v>78433.0853833333</v>
      </c>
      <c r="T916" s="137" t="n">
        <f aca="false">((S916/1000000)*(0.473-P916))*0.8/(0.08206*296)*1000000/(O916*N916)*12</f>
        <v>7.39853770874166</v>
      </c>
      <c r="U916" s="138" t="n">
        <f aca="false">IF(N916&lt;=48,T916* 48,T916* 72)</f>
        <v>355.129810019599</v>
      </c>
      <c r="V916" s="139" t="n">
        <v>1293.80580951957</v>
      </c>
      <c r="W916" s="150" t="n">
        <f aca="false">W868</f>
        <v>-20.4524273330183</v>
      </c>
      <c r="X916" s="141" t="n">
        <v>1356.9</v>
      </c>
      <c r="Y916" s="142" t="n">
        <f aca="false">((V916/1000+1)*0.0112372)/((V916/1000+1)*0.0112372+1)</f>
        <v>0.0251282500102186</v>
      </c>
      <c r="Z916" s="142" t="n">
        <f aca="false">((W916/1000+1)*0.0112372)/((W916/1000+1)*0.0112372+1)</f>
        <v>0.0108875289029567</v>
      </c>
      <c r="AA916" s="142" t="n">
        <f aca="false">IF(ISNUMBER(X916),((X916/1000+1)*0.0112372)/((X916/1000+1)*0.0112372+1),"")</f>
        <v>0.0258016023592409</v>
      </c>
      <c r="AB916" s="143" t="n">
        <f aca="false">IF(ISNUMBER(AA916),(Y916-Y908)/(AA916-Y908),"")</f>
        <v>0.954944353156789</v>
      </c>
      <c r="AC916" s="143" t="n">
        <f aca="false">IF(ISNUMBER(AB916),1-AB916,"")</f>
        <v>0.0450556468432115</v>
      </c>
      <c r="AD916" s="144" t="n">
        <f aca="false">IF(ISNUMBER(AB916),AB916*T916,"")</f>
        <v>7.06519180658041</v>
      </c>
      <c r="AE916" s="144" t="n">
        <f aca="false">IF(ISNUMBER(AC916),AC916*T916,T916)</f>
        <v>0.333345902161247</v>
      </c>
      <c r="AF916" s="149" t="n">
        <f aca="false">IF(ISNUMBER(AD916),AE916-AE908,"")</f>
        <v>0.157138737235003</v>
      </c>
      <c r="AG916" s="145" t="n">
        <f aca="false">IF(ISNUMBER(AD916),U916*AB916,"")</f>
        <v>339.12920671586</v>
      </c>
      <c r="AH916" s="146" t="n">
        <f aca="false">IF(ISNUMBER(AC916),AC916*U916,U916)</f>
        <v>16.0006033037399</v>
      </c>
      <c r="AI916" s="145" t="n">
        <f aca="false">AH916-AH908</f>
        <v>7.54265938728012</v>
      </c>
      <c r="AJ916" s="103" t="s">
        <v>748</v>
      </c>
      <c r="AK916" s="102"/>
      <c r="AL916" s="102"/>
      <c r="AM916" s="102"/>
      <c r="AN916" s="147" t="s">
        <v>801</v>
      </c>
      <c r="AO916" s="145" t="n">
        <f aca="false">SUMIF($AN$5:$AN$1444,$AN916,AG$5:AG$1444)</f>
        <v>652.282439029947</v>
      </c>
      <c r="AP916" s="145" t="n">
        <f aca="false">SUMIF($AN$5:$AN$1444,$AN916,AH$5:AH$1444)</f>
        <v>40.2097976228683</v>
      </c>
      <c r="AQ916" s="145" t="n">
        <f aca="false">SUMIF($AN$5:$AN$1444,$AN916,AI$5:AI$1444)</f>
        <v>12.2062648005919</v>
      </c>
    </row>
    <row r="917" customFormat="false" ht="15" hidden="false" customHeight="false" outlineLevel="0" collapsed="false">
      <c r="A917" s="0" t="s">
        <v>652</v>
      </c>
      <c r="B917" s="0" t="s">
        <v>647</v>
      </c>
      <c r="C917" s="90" t="n">
        <f aca="false">C773+1</f>
        <v>2</v>
      </c>
      <c r="D917" s="90" t="n">
        <f aca="false">D773</f>
        <v>2</v>
      </c>
      <c r="E917" s="90" t="s">
        <v>320</v>
      </c>
      <c r="F917" s="90" t="n">
        <v>1</v>
      </c>
      <c r="G917" s="130" t="s">
        <v>321</v>
      </c>
      <c r="H917" s="130" t="s">
        <v>322</v>
      </c>
      <c r="I917" s="130" t="s">
        <v>322</v>
      </c>
      <c r="J917" s="131" t="n">
        <v>41936</v>
      </c>
      <c r="K917" s="132" t="s">
        <v>802</v>
      </c>
      <c r="L917" s="131" t="n">
        <v>41938</v>
      </c>
      <c r="M917" s="108" t="s">
        <v>803</v>
      </c>
      <c r="N917" s="133" t="n">
        <v>47.6666666666667</v>
      </c>
      <c r="O917" s="134" t="n">
        <v>40</v>
      </c>
      <c r="P917" s="135" t="n">
        <v>0.0514166666666667</v>
      </c>
      <c r="Q917" s="152" t="n">
        <v>511.72096</v>
      </c>
      <c r="R917" s="152" t="n">
        <v>3323.95929961538</v>
      </c>
      <c r="S917" s="136" t="n">
        <f aca="false">R917-Q917</f>
        <v>2812.23833961538</v>
      </c>
      <c r="T917" s="137" t="n">
        <f aca="false">((S917/1000000)*(0.473-P917))*0.8/(0.08206*296)*1000000/(O917*N917)*12</f>
        <v>0.245758639067948</v>
      </c>
      <c r="U917" s="138" t="n">
        <f aca="false">IF(N917&lt;=48,T917* 48,T917* 72)</f>
        <v>11.7964146752615</v>
      </c>
      <c r="V917" s="139" t="n">
        <v>-22.3811279988905</v>
      </c>
      <c r="W917" s="150" t="n">
        <f aca="false">W869</f>
        <v>-15.9672479479958</v>
      </c>
      <c r="X917" s="141" t="s">
        <v>106</v>
      </c>
      <c r="Y917" s="142" t="n">
        <f aca="false">((V917/1000+1)*0.0112372)/((V917/1000+1)*0.0112372+1)</f>
        <v>0.0108663246192463</v>
      </c>
      <c r="Z917" s="142" t="n">
        <f aca="false">((W917/1000+1)*0.0112372)/((W917/1000+1)*0.0112372+1)</f>
        <v>0.0109368357955286</v>
      </c>
      <c r="AA917" s="142" t="str">
        <f aca="false">IF(ISNUMBER(X917),((X917/1000+1)*0.0112372)/((X917/1000+1)*0.0112372+1),"")</f>
        <v/>
      </c>
      <c r="AB917" s="143" t="str">
        <f aca="false">IF(ISNUMBER(AA917),(Y917-Z917)/(AA917-Z917),"")</f>
        <v/>
      </c>
      <c r="AC917" s="143" t="str">
        <f aca="false">IF(ISNUMBER(AB917),1-AB917,"")</f>
        <v/>
      </c>
      <c r="AD917" s="144" t="str">
        <f aca="false">IF(ISNUMBER(AB917),AB917*T917,"")</f>
        <v/>
      </c>
      <c r="AE917" s="144" t="n">
        <f aca="false">IF(ISNUMBER(AC917),AC917*T917,T917)</f>
        <v>0.245758639067948</v>
      </c>
      <c r="AF917" s="102"/>
      <c r="AG917" s="145" t="str">
        <f aca="false">IF(ISNUMBER(AD917),U917*AB917,"")</f>
        <v/>
      </c>
      <c r="AH917" s="146" t="n">
        <f aca="false">IF(ISNUMBER(AC917),AC917*U917,U917)</f>
        <v>11.7964146752615</v>
      </c>
      <c r="AI917" s="102"/>
      <c r="AJ917" s="103" t="s">
        <v>650</v>
      </c>
      <c r="AK917" s="102"/>
      <c r="AL917" s="102"/>
      <c r="AM917" s="102"/>
      <c r="AN917" s="147" t="s">
        <v>754</v>
      </c>
    </row>
    <row r="918" customFormat="false" ht="15" hidden="false" customHeight="false" outlineLevel="0" collapsed="false">
      <c r="A918" s="0" t="s">
        <v>652</v>
      </c>
      <c r="B918" s="0" t="s">
        <v>647</v>
      </c>
      <c r="C918" s="90" t="n">
        <f aca="false">C774+1</f>
        <v>2</v>
      </c>
      <c r="D918" s="90" t="n">
        <f aca="false">D774</f>
        <v>2</v>
      </c>
      <c r="E918" s="90" t="s">
        <v>320</v>
      </c>
      <c r="F918" s="90" t="n">
        <v>2</v>
      </c>
      <c r="G918" s="130" t="s">
        <v>321</v>
      </c>
      <c r="H918" s="130" t="s">
        <v>322</v>
      </c>
      <c r="I918" s="130" t="s">
        <v>322</v>
      </c>
      <c r="J918" s="131" t="n">
        <v>41936</v>
      </c>
      <c r="K918" s="132" t="s">
        <v>802</v>
      </c>
      <c r="L918" s="131" t="n">
        <v>41938</v>
      </c>
      <c r="M918" s="108" t="s">
        <v>803</v>
      </c>
      <c r="N918" s="134" t="n">
        <v>47.6666666666667</v>
      </c>
      <c r="O918" s="134" t="n">
        <v>40</v>
      </c>
      <c r="P918" s="135" t="n">
        <v>0.0514166666666667</v>
      </c>
      <c r="Q918" s="152" t="n">
        <v>511.72096</v>
      </c>
      <c r="R918" s="152" t="n">
        <v>1183.29618961538</v>
      </c>
      <c r="S918" s="136" t="n">
        <f aca="false">R918-Q918</f>
        <v>671.575229615385</v>
      </c>
      <c r="T918" s="137" t="n">
        <f aca="false">((S918/1000000)*(0.473-P918))*0.8/(0.08206*296)*1000000/(O918*N918)*12</f>
        <v>0.0586882740829835</v>
      </c>
      <c r="U918" s="138" t="n">
        <f aca="false">IF(N918&lt;=48,T918* 48,T918* 72)</f>
        <v>2.81703715598321</v>
      </c>
      <c r="V918" s="139" t="n">
        <v>-15.0455985704378</v>
      </c>
      <c r="W918" s="150" t="n">
        <f aca="false">W870</f>
        <v>-15.9672479479958</v>
      </c>
      <c r="X918" s="141" t="s">
        <v>106</v>
      </c>
      <c r="Y918" s="142" t="n">
        <f aca="false">((V918/1000+1)*0.0112372)/((V918/1000+1)*0.0112372+1)</f>
        <v>0.0109469671486192</v>
      </c>
      <c r="Z918" s="142" t="n">
        <f aca="false">((W918/1000+1)*0.0112372)/((W918/1000+1)*0.0112372+1)</f>
        <v>0.0109368357955286</v>
      </c>
      <c r="AA918" s="142" t="str">
        <f aca="false">IF(ISNUMBER(X918),((X918/1000+1)*0.0112372)/((X918/1000+1)*0.0112372+1),"")</f>
        <v/>
      </c>
      <c r="AB918" s="143" t="str">
        <f aca="false">IF(ISNUMBER(AA918),(Y918-Z918)/(AA918-Z918),"")</f>
        <v/>
      </c>
      <c r="AC918" s="143" t="str">
        <f aca="false">IF(ISNUMBER(AB918),1-AB918,"")</f>
        <v/>
      </c>
      <c r="AD918" s="144" t="str">
        <f aca="false">IF(ISNUMBER(AB918),AB918*T918,"")</f>
        <v/>
      </c>
      <c r="AE918" s="144" t="n">
        <f aca="false">IF(ISNUMBER(AC918),AC918*T918,T918)</f>
        <v>0.0586882740829835</v>
      </c>
      <c r="AF918" s="102"/>
      <c r="AG918" s="145" t="str">
        <f aca="false">IF(ISNUMBER(AD918),U918*AB918,"")</f>
        <v/>
      </c>
      <c r="AH918" s="146" t="n">
        <f aca="false">IF(ISNUMBER(AC918),AC918*U918,U918)</f>
        <v>2.81703715598321</v>
      </c>
      <c r="AI918" s="102"/>
      <c r="AJ918" s="103" t="s">
        <v>653</v>
      </c>
      <c r="AK918" s="102"/>
      <c r="AL918" s="102"/>
      <c r="AM918" s="102"/>
      <c r="AN918" s="147" t="s">
        <v>755</v>
      </c>
    </row>
    <row r="919" customFormat="false" ht="15" hidden="false" customHeight="false" outlineLevel="0" collapsed="false">
      <c r="A919" s="0" t="s">
        <v>652</v>
      </c>
      <c r="B919" s="0" t="s">
        <v>647</v>
      </c>
      <c r="C919" s="90" t="n">
        <f aca="false">C775+1</f>
        <v>2</v>
      </c>
      <c r="D919" s="90" t="n">
        <f aca="false">D775</f>
        <v>2</v>
      </c>
      <c r="E919" s="90" t="s">
        <v>320</v>
      </c>
      <c r="F919" s="90" t="n">
        <v>3</v>
      </c>
      <c r="G919" s="130" t="s">
        <v>321</v>
      </c>
      <c r="H919" s="130" t="s">
        <v>322</v>
      </c>
      <c r="I919" s="130" t="s">
        <v>322</v>
      </c>
      <c r="J919" s="131" t="n">
        <v>41936</v>
      </c>
      <c r="K919" s="132" t="s">
        <v>802</v>
      </c>
      <c r="L919" s="131" t="n">
        <v>41938</v>
      </c>
      <c r="M919" s="108" t="s">
        <v>803</v>
      </c>
      <c r="N919" s="134" t="n">
        <v>47.6666666666667</v>
      </c>
      <c r="O919" s="134" t="n">
        <v>40</v>
      </c>
      <c r="P919" s="135" t="n">
        <v>0.0514166666666667</v>
      </c>
      <c r="Q919" s="152" t="n">
        <v>511.72096</v>
      </c>
      <c r="R919" s="152" t="n">
        <v>3297.06732961538</v>
      </c>
      <c r="S919" s="136" t="n">
        <f aca="false">R919-Q919</f>
        <v>2785.34636961538</v>
      </c>
      <c r="T919" s="137" t="n">
        <f aca="false">((S919/1000000)*(0.473-P919))*0.8/(0.08206*296)*1000000/(O919*N919)*12</f>
        <v>0.243408577248522</v>
      </c>
      <c r="U919" s="138" t="n">
        <f aca="false">IF(N919&lt;=48,T919* 48,T919* 72)</f>
        <v>11.6836117079291</v>
      </c>
      <c r="V919" s="139" t="n">
        <v>-13.9446943555916</v>
      </c>
      <c r="W919" s="150" t="n">
        <f aca="false">W871</f>
        <v>-15.9672479479958</v>
      </c>
      <c r="X919" s="141" t="s">
        <v>106</v>
      </c>
      <c r="Y919" s="142" t="n">
        <f aca="false">((V919/1000+1)*0.0112372)/((V919/1000+1)*0.0112372+1)</f>
        <v>0.0109590687122625</v>
      </c>
      <c r="Z919" s="142" t="n">
        <f aca="false">((W919/1000+1)*0.0112372)/((W919/1000+1)*0.0112372+1)</f>
        <v>0.0109368357955286</v>
      </c>
      <c r="AA919" s="142" t="str">
        <f aca="false">IF(ISNUMBER(X919),((X919/1000+1)*0.0112372)/((X919/1000+1)*0.0112372+1),"")</f>
        <v/>
      </c>
      <c r="AB919" s="143" t="str">
        <f aca="false">IF(ISNUMBER(AA919),(Y919-Z919)/(AA919-Z919),"")</f>
        <v/>
      </c>
      <c r="AC919" s="143" t="str">
        <f aca="false">IF(ISNUMBER(AB919),1-AB919,"")</f>
        <v/>
      </c>
      <c r="AD919" s="144" t="str">
        <f aca="false">IF(ISNUMBER(AB919),AB919*T919,"")</f>
        <v/>
      </c>
      <c r="AE919" s="144" t="n">
        <f aca="false">IF(ISNUMBER(AC919),AC919*T919,T919)</f>
        <v>0.243408577248522</v>
      </c>
      <c r="AF919" s="102"/>
      <c r="AG919" s="145" t="str">
        <f aca="false">IF(ISNUMBER(AD919),U919*AB919,"")</f>
        <v/>
      </c>
      <c r="AH919" s="146" t="n">
        <f aca="false">IF(ISNUMBER(AC919),AC919*U919,U919)</f>
        <v>11.6836117079291</v>
      </c>
      <c r="AI919" s="102"/>
      <c r="AJ919" s="103" t="s">
        <v>655</v>
      </c>
      <c r="AK919" s="102"/>
      <c r="AL919" s="102"/>
      <c r="AM919" s="102"/>
      <c r="AN919" s="147" t="s">
        <v>756</v>
      </c>
    </row>
    <row r="920" customFormat="false" ht="15" hidden="false" customHeight="false" outlineLevel="0" collapsed="false">
      <c r="A920" s="0" t="s">
        <v>652</v>
      </c>
      <c r="B920" s="0" t="s">
        <v>647</v>
      </c>
      <c r="C920" s="90" t="n">
        <f aca="false">C776+1</f>
        <v>2</v>
      </c>
      <c r="D920" s="90" t="n">
        <f aca="false">D776</f>
        <v>2</v>
      </c>
      <c r="E920" s="90" t="s">
        <v>320</v>
      </c>
      <c r="F920" s="90" t="n">
        <v>4</v>
      </c>
      <c r="G920" s="130" t="s">
        <v>321</v>
      </c>
      <c r="H920" s="130" t="s">
        <v>322</v>
      </c>
      <c r="I920" s="130" t="s">
        <v>322</v>
      </c>
      <c r="J920" s="131" t="n">
        <v>41936</v>
      </c>
      <c r="K920" s="132" t="s">
        <v>802</v>
      </c>
      <c r="L920" s="131" t="n">
        <v>41938</v>
      </c>
      <c r="M920" s="108" t="s">
        <v>803</v>
      </c>
      <c r="N920" s="134" t="n">
        <v>47.6666666666667</v>
      </c>
      <c r="O920" s="134" t="n">
        <v>40</v>
      </c>
      <c r="P920" s="135" t="n">
        <v>0.0514166666666667</v>
      </c>
      <c r="Q920" s="152" t="n">
        <v>511.72096</v>
      </c>
      <c r="R920" s="152" t="n">
        <v>1834.20645961538</v>
      </c>
      <c r="S920" s="136" t="n">
        <f aca="false">R920-Q920</f>
        <v>1322.48549961538</v>
      </c>
      <c r="T920" s="137" t="n">
        <f aca="false">((S920/1000000)*(0.473-P920))*0.8/(0.08206*296)*1000000/(O920*N920)*12</f>
        <v>0.115570658430403</v>
      </c>
      <c r="U920" s="138" t="n">
        <f aca="false">IF(N920&lt;=48,T920* 48,T920* 72)</f>
        <v>5.54739160465933</v>
      </c>
      <c r="V920" s="139" t="n">
        <v>-5.03924872101237</v>
      </c>
      <c r="W920" s="150" t="n">
        <f aca="false">W872</f>
        <v>-15.9672479479958</v>
      </c>
      <c r="X920" s="141" t="s">
        <v>106</v>
      </c>
      <c r="Y920" s="142" t="n">
        <f aca="false">((V920/1000+1)*0.0112372)/((V920/1000+1)*0.0112372+1)</f>
        <v>0.0110569499190506</v>
      </c>
      <c r="Z920" s="142" t="n">
        <f aca="false">((W920/1000+1)*0.0112372)/((W920/1000+1)*0.0112372+1)</f>
        <v>0.0109368357955286</v>
      </c>
      <c r="AA920" s="142" t="str">
        <f aca="false">IF(ISNUMBER(X920),((X920/1000+1)*0.0112372)/((X920/1000+1)*0.0112372+1),"")</f>
        <v/>
      </c>
      <c r="AB920" s="143" t="str">
        <f aca="false">IF(ISNUMBER(AA920),(Y920-Z920)/(AA920-Z920),"")</f>
        <v/>
      </c>
      <c r="AC920" s="143" t="str">
        <f aca="false">IF(ISNUMBER(AB920),1-AB920,"")</f>
        <v/>
      </c>
      <c r="AD920" s="144" t="str">
        <f aca="false">IF(ISNUMBER(AB920),AB920*T920,"")</f>
        <v/>
      </c>
      <c r="AE920" s="144" t="n">
        <f aca="false">IF(ISNUMBER(AC920),AC920*T920,T920)</f>
        <v>0.115570658430403</v>
      </c>
      <c r="AF920" s="102"/>
      <c r="AG920" s="145" t="str">
        <f aca="false">IF(ISNUMBER(AD920),U920*AB920,"")</f>
        <v/>
      </c>
      <c r="AH920" s="146" t="n">
        <f aca="false">IF(ISNUMBER(AC920),AC920*U920,U920)</f>
        <v>5.54739160465933</v>
      </c>
      <c r="AI920" s="102"/>
      <c r="AJ920" s="103" t="s">
        <v>657</v>
      </c>
      <c r="AK920" s="102"/>
      <c r="AL920" s="102"/>
      <c r="AM920" s="102"/>
      <c r="AN920" s="147" t="s">
        <v>757</v>
      </c>
    </row>
    <row r="921" customFormat="false" ht="15" hidden="false" customHeight="false" outlineLevel="0" collapsed="false">
      <c r="A921" s="0" t="s">
        <v>652</v>
      </c>
      <c r="B921" s="0" t="s">
        <v>647</v>
      </c>
      <c r="C921" s="90" t="n">
        <f aca="false">C777+1</f>
        <v>2</v>
      </c>
      <c r="D921" s="90" t="n">
        <f aca="false">D777</f>
        <v>2</v>
      </c>
      <c r="E921" s="90" t="s">
        <v>320</v>
      </c>
      <c r="F921" s="90" t="n">
        <v>1</v>
      </c>
      <c r="G921" s="130" t="s">
        <v>659</v>
      </c>
      <c r="H921" s="130" t="s">
        <v>660</v>
      </c>
      <c r="I921" s="148" t="s">
        <v>335</v>
      </c>
      <c r="J921" s="131" t="n">
        <v>41936</v>
      </c>
      <c r="K921" s="132" t="s">
        <v>802</v>
      </c>
      <c r="L921" s="131" t="n">
        <v>41938</v>
      </c>
      <c r="M921" s="108" t="s">
        <v>803</v>
      </c>
      <c r="N921" s="134" t="n">
        <v>47.6666666666667</v>
      </c>
      <c r="O921" s="134" t="n">
        <v>40</v>
      </c>
      <c r="P921" s="135" t="n">
        <v>0.0514166666666667</v>
      </c>
      <c r="Q921" s="152" t="n">
        <v>511.72096</v>
      </c>
      <c r="R921" s="152" t="n">
        <v>59846.5248326923</v>
      </c>
      <c r="S921" s="136" t="n">
        <f aca="false">R921-Q921</f>
        <v>59334.8038726923</v>
      </c>
      <c r="T921" s="137" t="n">
        <f aca="false">((S921/1000000)*(0.473-P921))*0.8/(0.08206*296)*1000000/(O921*N921)*12</f>
        <v>5.18520796893439</v>
      </c>
      <c r="U921" s="138" t="n">
        <f aca="false">IF(N921&lt;=48,T921* 48,T921* 72)</f>
        <v>248.88998250885</v>
      </c>
      <c r="V921" s="139" t="n">
        <v>1199.08292184473</v>
      </c>
      <c r="W921" s="150" t="n">
        <f aca="false">W873</f>
        <v>-15.9672479479958</v>
      </c>
      <c r="X921" s="141" t="n">
        <v>1356.9</v>
      </c>
      <c r="Y921" s="142" t="n">
        <f aca="false">((V921/1000+1)*0.0112372)/((V921/1000+1)*0.0112372+1)</f>
        <v>0.0241156010981903</v>
      </c>
      <c r="Z921" s="142" t="n">
        <f aca="false">((W921/1000+1)*0.0112372)/((W921/1000+1)*0.0112372+1)</f>
        <v>0.0109368357955286</v>
      </c>
      <c r="AA921" s="142" t="n">
        <f aca="false">IF(ISNUMBER(X921),((X921/1000+1)*0.0112372)/((X921/1000+1)*0.0112372+1),"")</f>
        <v>0.0258016023592409</v>
      </c>
      <c r="AB921" s="143" t="n">
        <f aca="false">IF(ISNUMBER(AA921),(Y921-Y917)/(AA921-Y917),"")</f>
        <v>0.887112828405213</v>
      </c>
      <c r="AC921" s="143" t="n">
        <f aca="false">IF(ISNUMBER(AB921),1-AB921,"")</f>
        <v>0.112887171594787</v>
      </c>
      <c r="AD921" s="144" t="n">
        <f aca="false">IF(ISNUMBER(AB921),AB921*T921,"")</f>
        <v>4.59986450719063</v>
      </c>
      <c r="AE921" s="144" t="n">
        <f aca="false">IF(ISNUMBER(AC921),AC921*T921,T921)</f>
        <v>0.585343461743754</v>
      </c>
      <c r="AF921" s="149" t="n">
        <f aca="false">IF(ISNUMBER(AD921),AE921-AE917,"")</f>
        <v>0.339584822675805</v>
      </c>
      <c r="AG921" s="145" t="n">
        <f aca="false">IF(ISNUMBER(AD921),U921*AB921,"")</f>
        <v>220.79349634515</v>
      </c>
      <c r="AH921" s="146" t="n">
        <f aca="false">IF(ISNUMBER(AC921),AC921*U921,U921)</f>
        <v>28.0964861637002</v>
      </c>
      <c r="AI921" s="145" t="n">
        <f aca="false">AH921-AH917</f>
        <v>16.3000714884387</v>
      </c>
      <c r="AJ921" s="103" t="s">
        <v>661</v>
      </c>
      <c r="AK921" s="102"/>
      <c r="AL921" s="102"/>
      <c r="AM921" s="102"/>
      <c r="AN921" s="147" t="s">
        <v>758</v>
      </c>
    </row>
    <row r="922" customFormat="false" ht="15" hidden="false" customHeight="false" outlineLevel="0" collapsed="false">
      <c r="A922" s="0" t="s">
        <v>652</v>
      </c>
      <c r="B922" s="0" t="s">
        <v>647</v>
      </c>
      <c r="C922" s="90" t="n">
        <f aca="false">C778+1</f>
        <v>2</v>
      </c>
      <c r="D922" s="90" t="n">
        <f aca="false">D778</f>
        <v>2</v>
      </c>
      <c r="E922" s="90" t="s">
        <v>320</v>
      </c>
      <c r="F922" s="90" t="n">
        <v>2</v>
      </c>
      <c r="G922" s="130" t="s">
        <v>659</v>
      </c>
      <c r="H922" s="130" t="s">
        <v>660</v>
      </c>
      <c r="I922" s="148" t="s">
        <v>335</v>
      </c>
      <c r="J922" s="131" t="n">
        <v>41936</v>
      </c>
      <c r="K922" s="132" t="s">
        <v>802</v>
      </c>
      <c r="L922" s="131" t="n">
        <v>41938</v>
      </c>
      <c r="M922" s="108" t="s">
        <v>803</v>
      </c>
      <c r="N922" s="134" t="n">
        <v>47.6666666666667</v>
      </c>
      <c r="O922" s="134" t="n">
        <v>40</v>
      </c>
      <c r="P922" s="135" t="n">
        <v>0.0514166666666667</v>
      </c>
      <c r="Q922" s="152" t="n">
        <v>511.72096</v>
      </c>
      <c r="R922" s="152" t="n">
        <v>59719.7009326923</v>
      </c>
      <c r="S922" s="136" t="n">
        <f aca="false">R922-Q922</f>
        <v>59207.9799726923</v>
      </c>
      <c r="T922" s="137" t="n">
        <f aca="false">((S922/1000000)*(0.473-P922))*0.8/(0.08206*296)*1000000/(O922*N922)*12</f>
        <v>5.17412495771651</v>
      </c>
      <c r="U922" s="138" t="n">
        <f aca="false">IF(N922&lt;=48,T922* 48,T922* 72)</f>
        <v>248.357997970393</v>
      </c>
      <c r="V922" s="139" t="n">
        <v>1208.53297609506</v>
      </c>
      <c r="W922" s="150" t="n">
        <f aca="false">W874</f>
        <v>-15.9672479479958</v>
      </c>
      <c r="X922" s="141" t="n">
        <v>1356.9</v>
      </c>
      <c r="Y922" s="142" t="n">
        <f aca="false">((V922/1000+1)*0.0112372)/((V922/1000+1)*0.0112372+1)</f>
        <v>0.0242167227507494</v>
      </c>
      <c r="Z922" s="142" t="n">
        <f aca="false">((W922/1000+1)*0.0112372)/((W922/1000+1)*0.0112372+1)</f>
        <v>0.0109368357955286</v>
      </c>
      <c r="AA922" s="142" t="n">
        <f aca="false">IF(ISNUMBER(X922),((X922/1000+1)*0.0112372)/((X922/1000+1)*0.0112372+1),"")</f>
        <v>0.0258016023592409</v>
      </c>
      <c r="AB922" s="143" t="n">
        <f aca="false">IF(ISNUMBER(AA922),(Y922-Y918)/(AA922-Y918),"")</f>
        <v>0.893307402974244</v>
      </c>
      <c r="AC922" s="143" t="n">
        <f aca="false">IF(ISNUMBER(AB922),1-AB922,"")</f>
        <v>0.106692597025756</v>
      </c>
      <c r="AD922" s="144" t="n">
        <f aca="false">IF(ISNUMBER(AB922),AB922*T922,"")</f>
        <v>4.62208412864196</v>
      </c>
      <c r="AE922" s="144" t="n">
        <f aca="false">IF(ISNUMBER(AC922),AC922*T922,T922)</f>
        <v>0.552040829074555</v>
      </c>
      <c r="AF922" s="149" t="n">
        <f aca="false">IF(ISNUMBER(AD922),AE922-AE918,"")</f>
        <v>0.493352554991572</v>
      </c>
      <c r="AG922" s="145" t="n">
        <f aca="false">IF(ISNUMBER(AD922),U922*AB922,"")</f>
        <v>221.860038174814</v>
      </c>
      <c r="AH922" s="146" t="n">
        <f aca="false">IF(ISNUMBER(AC922),AC922*U922,U922)</f>
        <v>26.4979597955786</v>
      </c>
      <c r="AI922" s="145" t="n">
        <f aca="false">AH922-AH918</f>
        <v>23.6809226395955</v>
      </c>
      <c r="AJ922" s="103" t="s">
        <v>663</v>
      </c>
      <c r="AK922" s="102"/>
      <c r="AL922" s="102"/>
      <c r="AM922" s="102"/>
      <c r="AN922" s="147" t="s">
        <v>759</v>
      </c>
    </row>
    <row r="923" customFormat="false" ht="15" hidden="false" customHeight="false" outlineLevel="0" collapsed="false">
      <c r="A923" s="0" t="s">
        <v>652</v>
      </c>
      <c r="B923" s="0" t="s">
        <v>647</v>
      </c>
      <c r="C923" s="90" t="n">
        <f aca="false">C779+1</f>
        <v>2</v>
      </c>
      <c r="D923" s="90" t="n">
        <f aca="false">D779</f>
        <v>2</v>
      </c>
      <c r="E923" s="90" t="s">
        <v>320</v>
      </c>
      <c r="F923" s="90" t="n">
        <v>3</v>
      </c>
      <c r="G923" s="130" t="s">
        <v>659</v>
      </c>
      <c r="H923" s="130" t="s">
        <v>660</v>
      </c>
      <c r="I923" s="148" t="s">
        <v>335</v>
      </c>
      <c r="J923" s="131" t="n">
        <v>41936</v>
      </c>
      <c r="K923" s="132" t="s">
        <v>802</v>
      </c>
      <c r="L923" s="131" t="n">
        <v>41938</v>
      </c>
      <c r="M923" s="108" t="s">
        <v>803</v>
      </c>
      <c r="N923" s="134" t="n">
        <v>47.6666666666667</v>
      </c>
      <c r="O923" s="134" t="n">
        <v>40</v>
      </c>
      <c r="P923" s="135" t="n">
        <v>0.0514166666666667</v>
      </c>
      <c r="Q923" s="152" t="n">
        <v>511.72096</v>
      </c>
      <c r="R923" s="152" t="n">
        <v>59470.9783326923</v>
      </c>
      <c r="S923" s="136" t="n">
        <f aca="false">R923-Q923</f>
        <v>58959.2573726923</v>
      </c>
      <c r="T923" s="137" t="n">
        <f aca="false">((S923/1000000)*(0.473-P923))*0.8/(0.08206*296)*1000000/(O923*N923)*12</f>
        <v>5.1523893434834</v>
      </c>
      <c r="U923" s="138" t="n">
        <f aca="false">IF(N923&lt;=48,T923* 48,T923* 72)</f>
        <v>247.314688487203</v>
      </c>
      <c r="V923" s="139" t="n">
        <v>1138.59611447001</v>
      </c>
      <c r="W923" s="150" t="n">
        <f aca="false">W875</f>
        <v>-15.9672479479958</v>
      </c>
      <c r="X923" s="141" t="n">
        <v>1356.9</v>
      </c>
      <c r="Y923" s="142" t="n">
        <f aca="false">((V923/1000+1)*0.0112372)/((V923/1000+1)*0.0112372+1)</f>
        <v>0.0234678566627594</v>
      </c>
      <c r="Z923" s="142" t="n">
        <f aca="false">((W923/1000+1)*0.0112372)/((W923/1000+1)*0.0112372+1)</f>
        <v>0.0109368357955286</v>
      </c>
      <c r="AA923" s="142" t="n">
        <f aca="false">IF(ISNUMBER(X923),((X923/1000+1)*0.0112372)/((X923/1000+1)*0.0112372+1),"")</f>
        <v>0.0258016023592409</v>
      </c>
      <c r="AB923" s="143" t="n">
        <f aca="false">IF(ISNUMBER(AA923),(Y923-Y919)/(AA923-Y919),"")</f>
        <v>0.842766352969892</v>
      </c>
      <c r="AC923" s="143" t="n">
        <f aca="false">IF(ISNUMBER(AB923),1-AB923,"")</f>
        <v>0.157233647030108</v>
      </c>
      <c r="AD923" s="144" t="n">
        <f aca="false">IF(ISNUMBER(AB923),AB923*T923,"")</f>
        <v>4.34226037608844</v>
      </c>
      <c r="AE923" s="144" t="n">
        <f aca="false">IF(ISNUMBER(AC923),AC923*T923,T923)</f>
        <v>0.810128967394959</v>
      </c>
      <c r="AF923" s="149" t="n">
        <f aca="false">IF(ISNUMBER(AD923),AE923-AE919,"")</f>
        <v>0.566720390146437</v>
      </c>
      <c r="AG923" s="145" t="n">
        <f aca="false">IF(ISNUMBER(AD923),U923*AB923,"")</f>
        <v>208.428498052245</v>
      </c>
      <c r="AH923" s="146" t="n">
        <f aca="false">IF(ISNUMBER(AC923),AC923*U923,U923)</f>
        <v>38.886190434958</v>
      </c>
      <c r="AI923" s="145" t="n">
        <f aca="false">AH923-AH919</f>
        <v>27.202578727029</v>
      </c>
      <c r="AJ923" s="103" t="s">
        <v>665</v>
      </c>
      <c r="AK923" s="102"/>
      <c r="AL923" s="102"/>
      <c r="AM923" s="102"/>
      <c r="AN923" s="147" t="s">
        <v>760</v>
      </c>
    </row>
    <row r="924" customFormat="false" ht="15" hidden="false" customHeight="false" outlineLevel="0" collapsed="false">
      <c r="A924" s="0" t="s">
        <v>652</v>
      </c>
      <c r="B924" s="0" t="s">
        <v>647</v>
      </c>
      <c r="C924" s="90" t="n">
        <f aca="false">C780+1</f>
        <v>2</v>
      </c>
      <c r="D924" s="90" t="n">
        <f aca="false">D780</f>
        <v>2</v>
      </c>
      <c r="E924" s="90" t="s">
        <v>320</v>
      </c>
      <c r="F924" s="90" t="n">
        <v>4</v>
      </c>
      <c r="G924" s="130" t="s">
        <v>659</v>
      </c>
      <c r="H924" s="130" t="s">
        <v>660</v>
      </c>
      <c r="I924" s="148" t="s">
        <v>335</v>
      </c>
      <c r="J924" s="131" t="n">
        <v>41936</v>
      </c>
      <c r="K924" s="132" t="s">
        <v>802</v>
      </c>
      <c r="L924" s="131" t="n">
        <v>41938</v>
      </c>
      <c r="M924" s="108" t="s">
        <v>803</v>
      </c>
      <c r="N924" s="134" t="n">
        <v>47.6666666666667</v>
      </c>
      <c r="O924" s="134" t="n">
        <v>40</v>
      </c>
      <c r="P924" s="135" t="n">
        <v>0.0514166666666667</v>
      </c>
      <c r="Q924" s="152" t="n">
        <v>511.72096</v>
      </c>
      <c r="R924" s="152" t="n">
        <v>61768.5841326923</v>
      </c>
      <c r="S924" s="136" t="n">
        <f aca="false">R924-Q924</f>
        <v>61256.8631726923</v>
      </c>
      <c r="T924" s="137" t="n">
        <f aca="false">((S924/1000000)*(0.473-P924))*0.8/(0.08206*296)*1000000/(O924*N924)*12</f>
        <v>5.35317477001302</v>
      </c>
      <c r="U924" s="138" t="n">
        <f aca="false">IF(N924&lt;=48,T924* 48,T924* 72)</f>
        <v>256.952388960625</v>
      </c>
      <c r="V924" s="139" t="n">
        <v>1204.34196826831</v>
      </c>
      <c r="W924" s="150" t="n">
        <f aca="false">W876</f>
        <v>-15.9672479479958</v>
      </c>
      <c r="X924" s="141" t="n">
        <v>1356.9</v>
      </c>
      <c r="Y924" s="142" t="n">
        <f aca="false">((V924/1000+1)*0.0112372)/((V924/1000+1)*0.0112372+1)</f>
        <v>0.0241718788603219</v>
      </c>
      <c r="Z924" s="142" t="n">
        <f aca="false">((W924/1000+1)*0.0112372)/((W924/1000+1)*0.0112372+1)</f>
        <v>0.0109368357955286</v>
      </c>
      <c r="AA924" s="142" t="n">
        <f aca="false">IF(ISNUMBER(X924),((X924/1000+1)*0.0112372)/((X924/1000+1)*0.0112372+1),"")</f>
        <v>0.0258016023592409</v>
      </c>
      <c r="AB924" s="143" t="n">
        <f aca="false">IF(ISNUMBER(AA924),(Y924-Y920)/(AA924-Y920),"")</f>
        <v>0.889470199075239</v>
      </c>
      <c r="AC924" s="143" t="n">
        <f aca="false">IF(ISNUMBER(AB924),1-AB924,"")</f>
        <v>0.110529800924761</v>
      </c>
      <c r="AD924" s="144" t="n">
        <f aca="false">IF(ISNUMBER(AB924),AB924*T924,"")</f>
        <v>4.76148942836803</v>
      </c>
      <c r="AE924" s="144" t="n">
        <f aca="false">IF(ISNUMBER(AC924),AC924*T924,T924)</f>
        <v>0.591685341644991</v>
      </c>
      <c r="AF924" s="149" t="n">
        <f aca="false">IF(ISNUMBER(AD924),AE924-AE920,"")</f>
        <v>0.476114683214588</v>
      </c>
      <c r="AG924" s="145" t="n">
        <f aca="false">IF(ISNUMBER(AD924),U924*AB924,"")</f>
        <v>228.551492561666</v>
      </c>
      <c r="AH924" s="146" t="n">
        <f aca="false">IF(ISNUMBER(AC924),AC924*U924,U924)</f>
        <v>28.4008963989595</v>
      </c>
      <c r="AI924" s="145" t="n">
        <f aca="false">AH924-AH920</f>
        <v>22.8535047943002</v>
      </c>
      <c r="AJ924" s="103" t="s">
        <v>667</v>
      </c>
      <c r="AK924" s="102"/>
      <c r="AL924" s="102"/>
      <c r="AM924" s="102"/>
      <c r="AN924" s="147" t="s">
        <v>761</v>
      </c>
    </row>
    <row r="925" customFormat="false" ht="15" hidden="false" customHeight="false" outlineLevel="0" collapsed="false">
      <c r="A925" s="0" t="s">
        <v>652</v>
      </c>
      <c r="B925" s="0" t="s">
        <v>647</v>
      </c>
      <c r="C925" s="90" t="n">
        <f aca="false">C781+1</f>
        <v>2</v>
      </c>
      <c r="D925" s="90" t="n">
        <f aca="false">D781</f>
        <v>2</v>
      </c>
      <c r="E925" s="90" t="s">
        <v>320</v>
      </c>
      <c r="F925" s="90" t="n">
        <v>1</v>
      </c>
      <c r="G925" s="130" t="s">
        <v>669</v>
      </c>
      <c r="H925" s="130" t="s">
        <v>660</v>
      </c>
      <c r="I925" s="130" t="n">
        <v>10</v>
      </c>
      <c r="J925" s="131" t="n">
        <v>41936</v>
      </c>
      <c r="K925" s="132" t="s">
        <v>802</v>
      </c>
      <c r="L925" s="131" t="n">
        <v>41938</v>
      </c>
      <c r="M925" s="108" t="s">
        <v>803</v>
      </c>
      <c r="N925" s="134" t="n">
        <v>47.6666666666667</v>
      </c>
      <c r="O925" s="134" t="n">
        <v>40</v>
      </c>
      <c r="P925" s="135" t="n">
        <v>0.0514166666666667</v>
      </c>
      <c r="Q925" s="152" t="n">
        <v>511.72096</v>
      </c>
      <c r="R925" s="152" t="n">
        <v>65405.8443326923</v>
      </c>
      <c r="S925" s="136" t="n">
        <f aca="false">R925-Q925</f>
        <v>64894.1233726923</v>
      </c>
      <c r="T925" s="137" t="n">
        <f aca="false">((S925/1000000)*(0.473-P925))*0.8/(0.08206*296)*1000000/(O925*N925)*12</f>
        <v>5.67103122765959</v>
      </c>
      <c r="U925" s="138" t="n">
        <f aca="false">IF(N925&lt;=48,T925* 48,T925* 72)</f>
        <v>272.20949892766</v>
      </c>
      <c r="V925" s="139" t="n">
        <v>1288.42117453286</v>
      </c>
      <c r="W925" s="150" t="n">
        <f aca="false">W877</f>
        <v>-15.9672479479958</v>
      </c>
      <c r="X925" s="141" t="n">
        <v>1356.9</v>
      </c>
      <c r="Y925" s="142" t="n">
        <f aca="false">((V925/1000+1)*0.0112372)/((V925/1000+1)*0.0112372+1)</f>
        <v>0.0250707411223573</v>
      </c>
      <c r="Z925" s="142" t="n">
        <f aca="false">((W925/1000+1)*0.0112372)/((W925/1000+1)*0.0112372+1)</f>
        <v>0.0109368357955286</v>
      </c>
      <c r="AA925" s="142" t="n">
        <f aca="false">IF(ISNUMBER(X925),((X925/1000+1)*0.0112372)/((X925/1000+1)*0.0112372+1),"")</f>
        <v>0.0258016023592409</v>
      </c>
      <c r="AB925" s="143" t="n">
        <f aca="false">IF(ISNUMBER(AA925),(Y925-Y917)/(AA925-Y917),"")</f>
        <v>0.951064770966632</v>
      </c>
      <c r="AC925" s="143" t="n">
        <f aca="false">IF(ISNUMBER(AB925),1-AB925,"")</f>
        <v>0.0489352290333678</v>
      </c>
      <c r="AD925" s="144" t="n">
        <f aca="false">IF(ISNUMBER(AB925),AB925*T925,"")</f>
        <v>5.39351801567869</v>
      </c>
      <c r="AE925" s="144" t="n">
        <f aca="false">IF(ISNUMBER(AC925),AC925*T925,T925)</f>
        <v>0.277513211980903</v>
      </c>
      <c r="AF925" s="149" t="n">
        <f aca="false">IF(ISNUMBER(AD925),AE925-AE917,"")</f>
        <v>0.0317545729129546</v>
      </c>
      <c r="AG925" s="145" t="n">
        <f aca="false">IF(ISNUMBER(AD925),U925*AB925,"")</f>
        <v>258.888864752577</v>
      </c>
      <c r="AH925" s="146" t="n">
        <f aca="false">IF(ISNUMBER(AC925),AC925*U925,U925)</f>
        <v>13.3206341750833</v>
      </c>
      <c r="AI925" s="145" t="n">
        <f aca="false">AH925-AH917</f>
        <v>1.52421949982182</v>
      </c>
      <c r="AJ925" s="103" t="s">
        <v>670</v>
      </c>
      <c r="AK925" s="102"/>
      <c r="AL925" s="102"/>
      <c r="AM925" s="102"/>
      <c r="AN925" s="147" t="s">
        <v>762</v>
      </c>
    </row>
    <row r="926" customFormat="false" ht="15" hidden="false" customHeight="false" outlineLevel="0" collapsed="false">
      <c r="A926" s="0" t="s">
        <v>652</v>
      </c>
      <c r="B926" s="0" t="s">
        <v>647</v>
      </c>
      <c r="C926" s="90" t="n">
        <f aca="false">C782+1</f>
        <v>2</v>
      </c>
      <c r="D926" s="90" t="n">
        <f aca="false">D782</f>
        <v>2</v>
      </c>
      <c r="E926" s="90" t="s">
        <v>320</v>
      </c>
      <c r="F926" s="90" t="n">
        <v>2</v>
      </c>
      <c r="G926" s="130" t="s">
        <v>669</v>
      </c>
      <c r="H926" s="130" t="s">
        <v>660</v>
      </c>
      <c r="I926" s="130" t="n">
        <v>10</v>
      </c>
      <c r="J926" s="131" t="n">
        <v>41936</v>
      </c>
      <c r="K926" s="132" t="s">
        <v>802</v>
      </c>
      <c r="L926" s="131" t="n">
        <v>41938</v>
      </c>
      <c r="M926" s="108" t="s">
        <v>803</v>
      </c>
      <c r="N926" s="134" t="n">
        <v>47.6666666666667</v>
      </c>
      <c r="O926" s="134" t="n">
        <v>40</v>
      </c>
      <c r="P926" s="135" t="n">
        <v>0.0514166666666667</v>
      </c>
      <c r="Q926" s="152" t="n">
        <v>511.72096</v>
      </c>
      <c r="R926" s="152" t="n">
        <v>68279.6985326923</v>
      </c>
      <c r="S926" s="136" t="n">
        <f aca="false">R926-Q926</f>
        <v>67767.9775726923</v>
      </c>
      <c r="T926" s="137" t="n">
        <f aca="false">((S926/1000000)*(0.473-P926))*0.8/(0.08206*296)*1000000/(O926*N926)*12</f>
        <v>5.9221744138976</v>
      </c>
      <c r="U926" s="138" t="n">
        <f aca="false">IF(N926&lt;=48,T926* 48,T926* 72)</f>
        <v>284.264371867085</v>
      </c>
      <c r="V926" s="139" t="n">
        <v>1306.60361782765</v>
      </c>
      <c r="W926" s="150" t="n">
        <f aca="false">W878</f>
        <v>-15.9672479479958</v>
      </c>
      <c r="X926" s="141" t="n">
        <v>1356.9</v>
      </c>
      <c r="Y926" s="142" t="n">
        <f aca="false">((V926/1000+1)*0.0112372)/((V926/1000+1)*0.0112372+1)</f>
        <v>0.025264905725435</v>
      </c>
      <c r="Z926" s="142" t="n">
        <f aca="false">((W926/1000+1)*0.0112372)/((W926/1000+1)*0.0112372+1)</f>
        <v>0.0109368357955286</v>
      </c>
      <c r="AA926" s="142" t="n">
        <f aca="false">IF(ISNUMBER(X926),((X926/1000+1)*0.0112372)/((X926/1000+1)*0.0112372+1),"")</f>
        <v>0.0258016023592409</v>
      </c>
      <c r="AB926" s="143" t="n">
        <f aca="false">IF(ISNUMBER(AA926),(Y926-Y918)/(AA926-Y918),"")</f>
        <v>0.963870089962078</v>
      </c>
      <c r="AC926" s="143" t="n">
        <f aca="false">IF(ISNUMBER(AB926),1-AB926,"")</f>
        <v>0.0361299100379217</v>
      </c>
      <c r="AD926" s="144" t="n">
        <f aca="false">IF(ISNUMBER(AB926),AB926*T926,"")</f>
        <v>5.7082067850946</v>
      </c>
      <c r="AE926" s="144" t="n">
        <f aca="false">IF(ISNUMBER(AC926),AC926*T926,T926)</f>
        <v>0.213967628803002</v>
      </c>
      <c r="AF926" s="149" t="n">
        <f aca="false">IF(ISNUMBER(AD926),AE926-AE918,"")</f>
        <v>0.155279354720019</v>
      </c>
      <c r="AG926" s="145" t="n">
        <f aca="false">IF(ISNUMBER(AD926),U926*AB926,"")</f>
        <v>273.993925684541</v>
      </c>
      <c r="AH926" s="146" t="n">
        <f aca="false">IF(ISNUMBER(AC926),AC926*U926,U926)</f>
        <v>10.2704461825441</v>
      </c>
      <c r="AI926" s="145" t="n">
        <f aca="false">AH926-AH918</f>
        <v>7.45340902656091</v>
      </c>
      <c r="AJ926" s="103" t="s">
        <v>672</v>
      </c>
      <c r="AK926" s="102"/>
      <c r="AL926" s="102"/>
      <c r="AM926" s="102"/>
      <c r="AN926" s="147" t="s">
        <v>763</v>
      </c>
    </row>
    <row r="927" customFormat="false" ht="15" hidden="false" customHeight="false" outlineLevel="0" collapsed="false">
      <c r="A927" s="0" t="s">
        <v>652</v>
      </c>
      <c r="B927" s="0" t="s">
        <v>647</v>
      </c>
      <c r="C927" s="90" t="n">
        <f aca="false">C783+1</f>
        <v>2</v>
      </c>
      <c r="D927" s="90" t="n">
        <f aca="false">D783</f>
        <v>2</v>
      </c>
      <c r="E927" s="90" t="s">
        <v>320</v>
      </c>
      <c r="F927" s="90" t="n">
        <v>3</v>
      </c>
      <c r="G927" s="130" t="s">
        <v>669</v>
      </c>
      <c r="H927" s="130" t="s">
        <v>660</v>
      </c>
      <c r="I927" s="130" t="n">
        <v>10</v>
      </c>
      <c r="J927" s="131" t="n">
        <v>41936</v>
      </c>
      <c r="K927" s="132" t="s">
        <v>802</v>
      </c>
      <c r="L927" s="131" t="n">
        <v>41938</v>
      </c>
      <c r="M927" s="108" t="s">
        <v>803</v>
      </c>
      <c r="N927" s="134" t="n">
        <v>47.6666666666667</v>
      </c>
      <c r="O927" s="134" t="n">
        <v>40</v>
      </c>
      <c r="P927" s="135" t="n">
        <v>0.0514166666666667</v>
      </c>
      <c r="Q927" s="152" t="n">
        <v>511.72096</v>
      </c>
      <c r="R927" s="152" t="n">
        <v>74475.6001326923</v>
      </c>
      <c r="S927" s="136" t="n">
        <f aca="false">R927-Q927</f>
        <v>73963.8791726923</v>
      </c>
      <c r="T927" s="137" t="n">
        <f aca="false">((S927/1000000)*(0.473-P927))*0.8/(0.08206*296)*1000000/(O927*N927)*12</f>
        <v>6.46362793281349</v>
      </c>
      <c r="U927" s="138" t="n">
        <f aca="false">IF(N927&lt;=48,T927* 48,T927* 72)</f>
        <v>310.254140775048</v>
      </c>
      <c r="V927" s="139" t="n">
        <v>1288.33089956728</v>
      </c>
      <c r="W927" s="150" t="n">
        <f aca="false">W879</f>
        <v>-15.9672479479958</v>
      </c>
      <c r="X927" s="141" t="n">
        <v>1356.9</v>
      </c>
      <c r="Y927" s="142" t="n">
        <f aca="false">((V927/1000+1)*0.0112372)/((V927/1000+1)*0.0112372+1)</f>
        <v>0.0250697769113607</v>
      </c>
      <c r="Z927" s="142" t="n">
        <f aca="false">((W927/1000+1)*0.0112372)/((W927/1000+1)*0.0112372+1)</f>
        <v>0.0109368357955286</v>
      </c>
      <c r="AA927" s="142" t="n">
        <f aca="false">IF(ISNUMBER(X927),((X927/1000+1)*0.0112372)/((X927/1000+1)*0.0112372+1),"")</f>
        <v>0.0258016023592409</v>
      </c>
      <c r="AB927" s="143" t="n">
        <f aca="false">IF(ISNUMBER(AA927),(Y927-Y919)/(AA927-Y919),"")</f>
        <v>0.950694034772883</v>
      </c>
      <c r="AC927" s="143" t="n">
        <f aca="false">IF(ISNUMBER(AB927),1-AB927,"")</f>
        <v>0.0493059652271171</v>
      </c>
      <c r="AD927" s="144" t="n">
        <f aca="false">IF(ISNUMBER(AB927),AB927*T927,"")</f>
        <v>6.14493251871717</v>
      </c>
      <c r="AE927" s="144" t="n">
        <f aca="false">IF(ISNUMBER(AC927),AC927*T927,T927)</f>
        <v>0.318695414096325</v>
      </c>
      <c r="AF927" s="149" t="n">
        <f aca="false">IF(ISNUMBER(AD927),AE927-AE919,"")</f>
        <v>0.0752868368478021</v>
      </c>
      <c r="AG927" s="145" t="n">
        <f aca="false">IF(ISNUMBER(AD927),U927*AB927,"")</f>
        <v>294.956760898424</v>
      </c>
      <c r="AH927" s="146" t="n">
        <f aca="false">IF(ISNUMBER(AC927),AC927*U927,U927)</f>
        <v>15.2973798766236</v>
      </c>
      <c r="AI927" s="145" t="n">
        <f aca="false">AH927-AH919</f>
        <v>3.6137681686945</v>
      </c>
      <c r="AJ927" s="103" t="s">
        <v>674</v>
      </c>
      <c r="AK927" s="102"/>
      <c r="AL927" s="102"/>
      <c r="AM927" s="102"/>
      <c r="AN927" s="147" t="s">
        <v>764</v>
      </c>
    </row>
    <row r="928" customFormat="false" ht="15" hidden="false" customHeight="false" outlineLevel="0" collapsed="false">
      <c r="A928" s="0" t="s">
        <v>652</v>
      </c>
      <c r="B928" s="0" t="s">
        <v>647</v>
      </c>
      <c r="C928" s="90" t="n">
        <f aca="false">C784+1</f>
        <v>2</v>
      </c>
      <c r="D928" s="90" t="n">
        <f aca="false">D784</f>
        <v>2</v>
      </c>
      <c r="E928" s="90" t="s">
        <v>320</v>
      </c>
      <c r="F928" s="90" t="n">
        <v>4</v>
      </c>
      <c r="G928" s="130" t="s">
        <v>669</v>
      </c>
      <c r="H928" s="130" t="s">
        <v>660</v>
      </c>
      <c r="I928" s="130" t="n">
        <v>10</v>
      </c>
      <c r="J928" s="131" t="n">
        <v>41936</v>
      </c>
      <c r="K928" s="132" t="s">
        <v>802</v>
      </c>
      <c r="L928" s="131" t="n">
        <v>41938</v>
      </c>
      <c r="M928" s="108" t="s">
        <v>803</v>
      </c>
      <c r="N928" s="134" t="n">
        <v>47.6666666666667</v>
      </c>
      <c r="O928" s="134" t="n">
        <v>40</v>
      </c>
      <c r="P928" s="135" t="n">
        <v>0.0514166666666667</v>
      </c>
      <c r="Q928" s="152" t="n">
        <v>511.72096</v>
      </c>
      <c r="R928" s="152" t="n">
        <v>69083.7374326923</v>
      </c>
      <c r="S928" s="136" t="n">
        <f aca="false">R928-Q928</f>
        <v>68572.0164726923</v>
      </c>
      <c r="T928" s="137" t="n">
        <f aca="false">((S928/1000000)*(0.473-P928))*0.8/(0.08206*296)*1000000/(O928*N928)*12</f>
        <v>5.99243855297791</v>
      </c>
      <c r="U928" s="138" t="n">
        <f aca="false">IF(N928&lt;=48,T928* 48,T928* 72)</f>
        <v>287.637050542939</v>
      </c>
      <c r="V928" s="139" t="n">
        <v>1325.56462793555</v>
      </c>
      <c r="W928" s="150" t="n">
        <f aca="false">W880</f>
        <v>-15.9672479479958</v>
      </c>
      <c r="X928" s="141" t="n">
        <v>1356.9</v>
      </c>
      <c r="Y928" s="142" t="n">
        <f aca="false">((V928/1000+1)*0.0112372)/((V928/1000+1)*0.0112372+1)</f>
        <v>0.0254673020391044</v>
      </c>
      <c r="Z928" s="142" t="n">
        <f aca="false">((W928/1000+1)*0.0112372)/((W928/1000+1)*0.0112372+1)</f>
        <v>0.0109368357955286</v>
      </c>
      <c r="AA928" s="142" t="n">
        <f aca="false">IF(ISNUMBER(X928),((X928/1000+1)*0.0112372)/((X928/1000+1)*0.0112372+1),"")</f>
        <v>0.0258016023592409</v>
      </c>
      <c r="AB928" s="143" t="n">
        <f aca="false">IF(ISNUMBER(AA928),(Y928-Y920)/(AA928-Y920),"")</f>
        <v>0.977327351628496</v>
      </c>
      <c r="AC928" s="143" t="n">
        <f aca="false">IF(ISNUMBER(AB928),1-AB928,"")</f>
        <v>0.0226726483715034</v>
      </c>
      <c r="AD928" s="144" t="n">
        <f aca="false">IF(ISNUMBER(AB928),AB928*T928,"")</f>
        <v>5.8565741007784</v>
      </c>
      <c r="AE928" s="144" t="n">
        <f aca="false">IF(ISNUMBER(AC928),AC928*T928,T928)</f>
        <v>0.135864452199509</v>
      </c>
      <c r="AF928" s="149" t="n">
        <f aca="false">IF(ISNUMBER(AD928),AE928-AE920,"")</f>
        <v>0.0202937937691059</v>
      </c>
      <c r="AG928" s="145" t="n">
        <f aca="false">IF(ISNUMBER(AD928),U928*AB928,"")</f>
        <v>281.115556837363</v>
      </c>
      <c r="AH928" s="146" t="n">
        <f aca="false">IF(ISNUMBER(AC928),AC928*U928,U928)</f>
        <v>6.52149370557642</v>
      </c>
      <c r="AI928" s="145" t="n">
        <f aca="false">AH928-AH920</f>
        <v>0.974102100917083</v>
      </c>
      <c r="AJ928" s="103" t="s">
        <v>676</v>
      </c>
      <c r="AK928" s="102"/>
      <c r="AL928" s="102"/>
      <c r="AM928" s="102"/>
      <c r="AN928" s="147" t="s">
        <v>765</v>
      </c>
    </row>
    <row r="929" customFormat="false" ht="15" hidden="false" customHeight="false" outlineLevel="0" collapsed="false">
      <c r="A929" s="0" t="s">
        <v>652</v>
      </c>
      <c r="B929" s="0" t="s">
        <v>647</v>
      </c>
      <c r="C929" s="90" t="n">
        <f aca="false">C785+1</f>
        <v>2</v>
      </c>
      <c r="D929" s="90" t="n">
        <f aca="false">D785</f>
        <v>2</v>
      </c>
      <c r="E929" s="92" t="s">
        <v>353</v>
      </c>
      <c r="F929" s="90" t="n">
        <v>1</v>
      </c>
      <c r="G929" s="130" t="s">
        <v>321</v>
      </c>
      <c r="H929" s="130" t="s">
        <v>322</v>
      </c>
      <c r="I929" s="130" t="s">
        <v>322</v>
      </c>
      <c r="J929" s="131" t="n">
        <v>41936</v>
      </c>
      <c r="K929" s="132" t="s">
        <v>802</v>
      </c>
      <c r="L929" s="131" t="n">
        <v>41938</v>
      </c>
      <c r="M929" s="108" t="s">
        <v>803</v>
      </c>
      <c r="N929" s="134" t="n">
        <v>47.6666666666667</v>
      </c>
      <c r="O929" s="134" t="n">
        <v>40</v>
      </c>
      <c r="P929" s="135" t="n">
        <v>0.0756666666666667</v>
      </c>
      <c r="Q929" s="152" t="n">
        <v>511.72096</v>
      </c>
      <c r="R929" s="152" t="n">
        <v>3740.12003769231</v>
      </c>
      <c r="S929" s="136" t="n">
        <f aca="false">R929-Q929</f>
        <v>3228.39907769231</v>
      </c>
      <c r="T929" s="137" t="n">
        <f aca="false">((S929/1000000)*(0.473-P929))*0.8/(0.08206*296)*1000000/(O929*N929)*12</f>
        <v>0.265898232537939</v>
      </c>
      <c r="U929" s="138" t="n">
        <f aca="false">IF(N929&lt;=48,T929* 48,T929* 72)</f>
        <v>12.7631151618211</v>
      </c>
      <c r="V929" s="139" t="n">
        <v>-27.1996972679806</v>
      </c>
      <c r="W929" s="150" t="n">
        <f aca="false">W881</f>
        <v>-21.1954571106192</v>
      </c>
      <c r="X929" s="141" t="s">
        <v>106</v>
      </c>
      <c r="Y929" s="142" t="n">
        <f aca="false">((V929/1000+1)*0.0112372)/((V929/1000+1)*0.0112372+1)</f>
        <v>0.0108133449242645</v>
      </c>
      <c r="Z929" s="142" t="n">
        <f aca="false">((W929/1000+1)*0.0112372)/((W929/1000+1)*0.0112372+1)</f>
        <v>0.0108793600839932</v>
      </c>
      <c r="AA929" s="142" t="str">
        <f aca="false">IF(ISNUMBER(X929),((X929/1000+1)*0.0112372)/((X929/1000+1)*0.0112372+1),"")</f>
        <v/>
      </c>
      <c r="AB929" s="143" t="str">
        <f aca="false">IF(ISNUMBER(AA929),(Y929-Z929)/(AA929-Z929),"")</f>
        <v/>
      </c>
      <c r="AC929" s="143" t="str">
        <f aca="false">IF(ISNUMBER(AB929),1-AB929,"")</f>
        <v/>
      </c>
      <c r="AD929" s="144" t="str">
        <f aca="false">IF(ISNUMBER(AB929),AB929*T929,"")</f>
        <v/>
      </c>
      <c r="AE929" s="144" t="n">
        <f aca="false">IF(ISNUMBER(AC929),AC929*T929,T929)</f>
        <v>0.265898232537939</v>
      </c>
      <c r="AF929" s="102"/>
      <c r="AG929" s="145" t="str">
        <f aca="false">IF(ISNUMBER(AD929),U929*AB929,"")</f>
        <v/>
      </c>
      <c r="AH929" s="146" t="n">
        <f aca="false">IF(ISNUMBER(AC929),AC929*U929,U929)</f>
        <v>12.7631151618211</v>
      </c>
      <c r="AI929" s="102"/>
      <c r="AJ929" s="103" t="s">
        <v>678</v>
      </c>
      <c r="AK929" s="102"/>
      <c r="AL929" s="102"/>
      <c r="AM929" s="102"/>
      <c r="AN929" s="147" t="s">
        <v>766</v>
      </c>
    </row>
    <row r="930" customFormat="false" ht="15" hidden="false" customHeight="false" outlineLevel="0" collapsed="false">
      <c r="A930" s="0" t="s">
        <v>652</v>
      </c>
      <c r="B930" s="0" t="s">
        <v>647</v>
      </c>
      <c r="C930" s="90" t="n">
        <f aca="false">C786+1</f>
        <v>2</v>
      </c>
      <c r="D930" s="90" t="n">
        <f aca="false">D786</f>
        <v>2</v>
      </c>
      <c r="E930" s="90" t="s">
        <v>353</v>
      </c>
      <c r="F930" s="90" t="n">
        <v>2</v>
      </c>
      <c r="G930" s="130" t="s">
        <v>321</v>
      </c>
      <c r="H930" s="130" t="s">
        <v>322</v>
      </c>
      <c r="I930" s="130" t="s">
        <v>322</v>
      </c>
      <c r="J930" s="131" t="n">
        <v>41936</v>
      </c>
      <c r="K930" s="132" t="s">
        <v>802</v>
      </c>
      <c r="L930" s="131" t="n">
        <v>41938</v>
      </c>
      <c r="M930" s="108" t="s">
        <v>803</v>
      </c>
      <c r="N930" s="134" t="n">
        <v>47.6666666666667</v>
      </c>
      <c r="O930" s="134" t="n">
        <v>40</v>
      </c>
      <c r="P930" s="135" t="n">
        <v>0.0756666666666667</v>
      </c>
      <c r="Q930" s="152" t="n">
        <v>511.72096</v>
      </c>
      <c r="R930" s="152" t="n">
        <v>6139.80977769231</v>
      </c>
      <c r="S930" s="136" t="n">
        <f aca="false">R930-Q930</f>
        <v>5628.08881769231</v>
      </c>
      <c r="T930" s="137" t="n">
        <f aca="false">((S930/1000000)*(0.473-P930))*0.8/(0.08206*296)*1000000/(O930*N930)*12</f>
        <v>0.463542094139315</v>
      </c>
      <c r="U930" s="138" t="n">
        <f aca="false">IF(N930&lt;=48,T930* 48,T930* 72)</f>
        <v>22.2500205186871</v>
      </c>
      <c r="V930" s="139" t="n">
        <v>-21.6411051361625</v>
      </c>
      <c r="W930" s="150" t="n">
        <f aca="false">W882</f>
        <v>-21.1954571106192</v>
      </c>
      <c r="X930" s="141" t="s">
        <v>106</v>
      </c>
      <c r="Y930" s="142" t="n">
        <f aca="false">((V930/1000+1)*0.0112372)/((V930/1000+1)*0.0112372+1)</f>
        <v>0.0108744605951039</v>
      </c>
      <c r="Z930" s="142" t="n">
        <f aca="false">((W930/1000+1)*0.0112372)/((W930/1000+1)*0.0112372+1)</f>
        <v>0.0108793600839932</v>
      </c>
      <c r="AA930" s="142" t="str">
        <f aca="false">IF(ISNUMBER(X930),((X930/1000+1)*0.0112372)/((X930/1000+1)*0.0112372+1),"")</f>
        <v/>
      </c>
      <c r="AB930" s="143" t="str">
        <f aca="false">IF(ISNUMBER(AA930),(Y930-Z930)/(AA930-Z930),"")</f>
        <v/>
      </c>
      <c r="AC930" s="143" t="str">
        <f aca="false">IF(ISNUMBER(AB930),1-AB930,"")</f>
        <v/>
      </c>
      <c r="AD930" s="144" t="str">
        <f aca="false">IF(ISNUMBER(AB930),AB930*T930,"")</f>
        <v/>
      </c>
      <c r="AE930" s="144" t="n">
        <f aca="false">IF(ISNUMBER(AC930),AC930*T930,T930)</f>
        <v>0.463542094139315</v>
      </c>
      <c r="AF930" s="102"/>
      <c r="AG930" s="145" t="str">
        <f aca="false">IF(ISNUMBER(AD930),U930*AB930,"")</f>
        <v/>
      </c>
      <c r="AH930" s="146" t="n">
        <f aca="false">IF(ISNUMBER(AC930),AC930*U930,U930)</f>
        <v>22.2500205186871</v>
      </c>
      <c r="AI930" s="102"/>
      <c r="AJ930" s="103" t="s">
        <v>680</v>
      </c>
      <c r="AK930" s="102"/>
      <c r="AL930" s="102"/>
      <c r="AM930" s="102"/>
      <c r="AN930" s="147" t="s">
        <v>767</v>
      </c>
    </row>
    <row r="931" customFormat="false" ht="15" hidden="false" customHeight="false" outlineLevel="0" collapsed="false">
      <c r="A931" s="0" t="s">
        <v>652</v>
      </c>
      <c r="B931" s="0" t="s">
        <v>647</v>
      </c>
      <c r="C931" s="90" t="n">
        <f aca="false">C787+1</f>
        <v>2</v>
      </c>
      <c r="D931" s="90" t="n">
        <f aca="false">D787</f>
        <v>2</v>
      </c>
      <c r="E931" s="90" t="s">
        <v>353</v>
      </c>
      <c r="F931" s="90" t="n">
        <v>3</v>
      </c>
      <c r="G931" s="130" t="s">
        <v>321</v>
      </c>
      <c r="H931" s="130" t="s">
        <v>322</v>
      </c>
      <c r="I931" s="130" t="s">
        <v>322</v>
      </c>
      <c r="J931" s="131" t="n">
        <v>41936</v>
      </c>
      <c r="K931" s="132" t="s">
        <v>802</v>
      </c>
      <c r="L931" s="131" t="n">
        <v>41938</v>
      </c>
      <c r="M931" s="108" t="s">
        <v>803</v>
      </c>
      <c r="N931" s="134" t="n">
        <v>47.6666666666667</v>
      </c>
      <c r="O931" s="134" t="n">
        <v>40</v>
      </c>
      <c r="P931" s="135" t="n">
        <v>0.0756666666666667</v>
      </c>
      <c r="Q931" s="152" t="n">
        <v>511.72096</v>
      </c>
      <c r="R931" s="152" t="n">
        <v>6853.42013769231</v>
      </c>
      <c r="S931" s="136" t="n">
        <f aca="false">R931-Q931</f>
        <v>6341.69917769231</v>
      </c>
      <c r="T931" s="137" t="n">
        <f aca="false">((S931/1000000)*(0.473-P931))*0.8/(0.08206*296)*1000000/(O931*N931)*12</f>
        <v>0.522316653565963</v>
      </c>
      <c r="U931" s="138" t="n">
        <f aca="false">IF(N931&lt;=48,T931* 48,T931* 72)</f>
        <v>25.0711993711662</v>
      </c>
      <c r="V931" s="139" t="n">
        <v>-25.3980677130561</v>
      </c>
      <c r="W931" s="150" t="n">
        <f aca="false">W883</f>
        <v>-21.1954571106192</v>
      </c>
      <c r="X931" s="141" t="s">
        <v>106</v>
      </c>
      <c r="Y931" s="142" t="n">
        <f aca="false">((V931/1000+1)*0.0112372)/((V931/1000+1)*0.0112372+1)</f>
        <v>0.0108331543282262</v>
      </c>
      <c r="Z931" s="142" t="n">
        <f aca="false">((W931/1000+1)*0.0112372)/((W931/1000+1)*0.0112372+1)</f>
        <v>0.0108793600839932</v>
      </c>
      <c r="AA931" s="142" t="str">
        <f aca="false">IF(ISNUMBER(X931),((X931/1000+1)*0.0112372)/((X931/1000+1)*0.0112372+1),"")</f>
        <v/>
      </c>
      <c r="AB931" s="143" t="str">
        <f aca="false">IF(ISNUMBER(AA931),(Y931-Z931)/(AA931-Z931),"")</f>
        <v/>
      </c>
      <c r="AC931" s="143" t="str">
        <f aca="false">IF(ISNUMBER(AB931),1-AB931,"")</f>
        <v/>
      </c>
      <c r="AD931" s="144" t="str">
        <f aca="false">IF(ISNUMBER(AB931),AB931*T931,"")</f>
        <v/>
      </c>
      <c r="AE931" s="144" t="n">
        <f aca="false">IF(ISNUMBER(AC931),AC931*T931,T931)</f>
        <v>0.522316653565963</v>
      </c>
      <c r="AF931" s="102"/>
      <c r="AG931" s="145" t="str">
        <f aca="false">IF(ISNUMBER(AD931),U931*AB931,"")</f>
        <v/>
      </c>
      <c r="AH931" s="146" t="n">
        <f aca="false">IF(ISNUMBER(AC931),AC931*U931,U931)</f>
        <v>25.0711993711662</v>
      </c>
      <c r="AI931" s="102"/>
      <c r="AJ931" s="103" t="s">
        <v>682</v>
      </c>
      <c r="AK931" s="102"/>
      <c r="AL931" s="102"/>
      <c r="AM931" s="102"/>
      <c r="AN931" s="147" t="s">
        <v>768</v>
      </c>
    </row>
    <row r="932" customFormat="false" ht="15" hidden="false" customHeight="false" outlineLevel="0" collapsed="false">
      <c r="A932" s="0" t="s">
        <v>652</v>
      </c>
      <c r="B932" s="0" t="s">
        <v>647</v>
      </c>
      <c r="C932" s="90" t="n">
        <f aca="false">C788+1</f>
        <v>2</v>
      </c>
      <c r="D932" s="90" t="n">
        <f aca="false">D788</f>
        <v>2</v>
      </c>
      <c r="E932" s="90" t="s">
        <v>353</v>
      </c>
      <c r="F932" s="90" t="n">
        <v>4</v>
      </c>
      <c r="G932" s="130" t="s">
        <v>321</v>
      </c>
      <c r="H932" s="130" t="s">
        <v>322</v>
      </c>
      <c r="I932" s="130" t="s">
        <v>322</v>
      </c>
      <c r="J932" s="131" t="n">
        <v>41936</v>
      </c>
      <c r="K932" s="132" t="s">
        <v>802</v>
      </c>
      <c r="L932" s="131" t="n">
        <v>41938</v>
      </c>
      <c r="M932" s="108" t="s">
        <v>803</v>
      </c>
      <c r="N932" s="134" t="n">
        <v>47.6666666666667</v>
      </c>
      <c r="O932" s="134" t="n">
        <v>40</v>
      </c>
      <c r="P932" s="135" t="n">
        <v>0.0756666666666667</v>
      </c>
      <c r="Q932" s="152" t="n">
        <v>511.72096</v>
      </c>
      <c r="R932" s="152" t="n">
        <v>6156.50241769231</v>
      </c>
      <c r="S932" s="136" t="n">
        <f aca="false">R932-Q932</f>
        <v>5644.78145769231</v>
      </c>
      <c r="T932" s="137" t="n">
        <f aca="false">((S932/1000000)*(0.473-P932))*0.8/(0.08206*296)*1000000/(O932*N932)*12</f>
        <v>0.464916937634675</v>
      </c>
      <c r="U932" s="138" t="n">
        <f aca="false">IF(N932&lt;=48,T932* 48,T932* 72)</f>
        <v>22.3160130064644</v>
      </c>
      <c r="V932" s="139" t="n">
        <v>-22.2637788908338</v>
      </c>
      <c r="W932" s="150" t="n">
        <f aca="false">W884</f>
        <v>-21.1954571106192</v>
      </c>
      <c r="X932" s="141" t="s">
        <v>106</v>
      </c>
      <c r="Y932" s="142" t="n">
        <f aca="false">((V932/1000+1)*0.0112372)/((V932/1000+1)*0.0112372+1)</f>
        <v>0.0108676147903559</v>
      </c>
      <c r="Z932" s="142" t="n">
        <f aca="false">((W932/1000+1)*0.0112372)/((W932/1000+1)*0.0112372+1)</f>
        <v>0.0108793600839932</v>
      </c>
      <c r="AA932" s="142" t="str">
        <f aca="false">IF(ISNUMBER(X932),((X932/1000+1)*0.0112372)/((X932/1000+1)*0.0112372+1),"")</f>
        <v/>
      </c>
      <c r="AB932" s="143" t="str">
        <f aca="false">IF(ISNUMBER(AA932),(Y932-Z932)/(AA932-Z932),"")</f>
        <v/>
      </c>
      <c r="AC932" s="143" t="str">
        <f aca="false">IF(ISNUMBER(AB932),1-AB932,"")</f>
        <v/>
      </c>
      <c r="AD932" s="144" t="str">
        <f aca="false">IF(ISNUMBER(AB932),AB932*T932,"")</f>
        <v/>
      </c>
      <c r="AE932" s="144" t="n">
        <f aca="false">IF(ISNUMBER(AC932),AC932*T932,T932)</f>
        <v>0.464916937634675</v>
      </c>
      <c r="AF932" s="102"/>
      <c r="AG932" s="145" t="str">
        <f aca="false">IF(ISNUMBER(AD932),U932*AB932,"")</f>
        <v/>
      </c>
      <c r="AH932" s="146" t="n">
        <f aca="false">IF(ISNUMBER(AC932),AC932*U932,U932)</f>
        <v>22.3160130064644</v>
      </c>
      <c r="AI932" s="102"/>
      <c r="AJ932" s="103" t="s">
        <v>684</v>
      </c>
      <c r="AK932" s="102"/>
      <c r="AL932" s="102"/>
      <c r="AM932" s="102"/>
      <c r="AN932" s="147" t="s">
        <v>769</v>
      </c>
    </row>
    <row r="933" customFormat="false" ht="15" hidden="false" customHeight="false" outlineLevel="0" collapsed="false">
      <c r="A933" s="0" t="s">
        <v>652</v>
      </c>
      <c r="B933" s="0" t="s">
        <v>647</v>
      </c>
      <c r="C933" s="90" t="n">
        <f aca="false">C789+1</f>
        <v>2</v>
      </c>
      <c r="D933" s="90" t="n">
        <f aca="false">D789</f>
        <v>2</v>
      </c>
      <c r="E933" s="90" t="s">
        <v>353</v>
      </c>
      <c r="F933" s="90" t="n">
        <v>1</v>
      </c>
      <c r="G933" s="130" t="s">
        <v>659</v>
      </c>
      <c r="H933" s="130" t="s">
        <v>660</v>
      </c>
      <c r="I933" s="148" t="s">
        <v>335</v>
      </c>
      <c r="J933" s="131" t="n">
        <v>41936</v>
      </c>
      <c r="K933" s="132" t="s">
        <v>802</v>
      </c>
      <c r="L933" s="131" t="n">
        <v>41938</v>
      </c>
      <c r="M933" s="108" t="s">
        <v>803</v>
      </c>
      <c r="N933" s="134" t="n">
        <v>47.6666666666667</v>
      </c>
      <c r="O933" s="134" t="n">
        <v>40</v>
      </c>
      <c r="P933" s="135" t="n">
        <v>0.0756666666666667</v>
      </c>
      <c r="Q933" s="152" t="n">
        <v>511.72096</v>
      </c>
      <c r="R933" s="152" t="n">
        <v>57254.5145576923</v>
      </c>
      <c r="S933" s="136" t="n">
        <f aca="false">R933-Q933</f>
        <v>56742.7935976923</v>
      </c>
      <c r="T933" s="137" t="n">
        <f aca="false">((S933/1000000)*(0.473-P933))*0.8/(0.08206*296)*1000000/(O933*N933)*12</f>
        <v>4.67346451408244</v>
      </c>
      <c r="U933" s="138" t="n">
        <f aca="false">IF(N933&lt;=48,T933* 48,T933* 72)</f>
        <v>224.326296675957</v>
      </c>
      <c r="V933" s="139" t="n">
        <v>1103.20266393047</v>
      </c>
      <c r="W933" s="150" t="n">
        <f aca="false">W885</f>
        <v>-21.1954571106192</v>
      </c>
      <c r="X933" s="141" t="n">
        <v>1356.9</v>
      </c>
      <c r="Y933" s="142" t="n">
        <f aca="false">((V933/1000+1)*0.0112372)/((V933/1000+1)*0.0112372+1)</f>
        <v>0.0230884344004347</v>
      </c>
      <c r="Z933" s="142" t="n">
        <f aca="false">((W933/1000+1)*0.0112372)/((W933/1000+1)*0.0112372+1)</f>
        <v>0.0108793600839932</v>
      </c>
      <c r="AA933" s="142" t="n">
        <f aca="false">IF(ISNUMBER(X933),((X933/1000+1)*0.0112372)/((X933/1000+1)*0.0112372+1),"")</f>
        <v>0.0258016023592409</v>
      </c>
      <c r="AB933" s="143" t="n">
        <f aca="false">IF(ISNUMBER(AA933),(Y933-Y929)/(AA933-Y929),"")</f>
        <v>0.818980427139265</v>
      </c>
      <c r="AC933" s="143" t="n">
        <f aca="false">IF(ISNUMBER(AB933),1-AB933,"")</f>
        <v>0.181019572860735</v>
      </c>
      <c r="AD933" s="144" t="n">
        <f aca="false">IF(ISNUMBER(AB933),AB933*T933,"")</f>
        <v>3.82747596396344</v>
      </c>
      <c r="AE933" s="144" t="n">
        <f aca="false">IF(ISNUMBER(AC933),AC933*T933,T933)</f>
        <v>0.845988550119006</v>
      </c>
      <c r="AF933" s="149" t="n">
        <f aca="false">IF(ISNUMBER(AD933),AE933-AE929,"")</f>
        <v>0.580090317581067</v>
      </c>
      <c r="AG933" s="145" t="n">
        <f aca="false">IF(ISNUMBER(AD933),U933*AB933,"")</f>
        <v>183.718846270245</v>
      </c>
      <c r="AH933" s="146" t="n">
        <f aca="false">IF(ISNUMBER(AC933),AC933*U933,U933)</f>
        <v>40.6074504057123</v>
      </c>
      <c r="AI933" s="145" t="n">
        <f aca="false">AH933-AH929</f>
        <v>27.8443352438912</v>
      </c>
      <c r="AJ933" s="103" t="s">
        <v>686</v>
      </c>
      <c r="AK933" s="102"/>
      <c r="AL933" s="102"/>
      <c r="AM933" s="102"/>
      <c r="AN933" s="147" t="s">
        <v>770</v>
      </c>
    </row>
    <row r="934" customFormat="false" ht="15" hidden="false" customHeight="false" outlineLevel="0" collapsed="false">
      <c r="A934" s="0" t="s">
        <v>652</v>
      </c>
      <c r="B934" s="0" t="s">
        <v>647</v>
      </c>
      <c r="C934" s="90" t="n">
        <f aca="false">C790+1</f>
        <v>2</v>
      </c>
      <c r="D934" s="90" t="n">
        <f aca="false">D790</f>
        <v>2</v>
      </c>
      <c r="E934" s="90" t="s">
        <v>353</v>
      </c>
      <c r="F934" s="90" t="n">
        <v>2</v>
      </c>
      <c r="G934" s="130" t="s">
        <v>659</v>
      </c>
      <c r="H934" s="130" t="s">
        <v>660</v>
      </c>
      <c r="I934" s="148" t="s">
        <v>335</v>
      </c>
      <c r="J934" s="131" t="n">
        <v>41936</v>
      </c>
      <c r="K934" s="132" t="s">
        <v>802</v>
      </c>
      <c r="L934" s="131" t="n">
        <v>41938</v>
      </c>
      <c r="M934" s="108" t="s">
        <v>803</v>
      </c>
      <c r="N934" s="134" t="n">
        <v>47.6666666666667</v>
      </c>
      <c r="O934" s="134" t="n">
        <v>40</v>
      </c>
      <c r="P934" s="135" t="n">
        <v>0.0756666666666667</v>
      </c>
      <c r="Q934" s="152" t="n">
        <v>511.72096</v>
      </c>
      <c r="R934" s="152" t="n">
        <v>62148.1583576923</v>
      </c>
      <c r="S934" s="136" t="n">
        <f aca="false">R934-Q934</f>
        <v>61636.4373976923</v>
      </c>
      <c r="T934" s="137" t="n">
        <f aca="false">((S934/1000000)*(0.473-P934))*0.8/(0.08206*296)*1000000/(O934*N934)*12</f>
        <v>5.07651605937664</v>
      </c>
      <c r="U934" s="138" t="n">
        <f aca="false">IF(N934&lt;=48,T934* 48,T934* 72)</f>
        <v>243.672770850079</v>
      </c>
      <c r="V934" s="139" t="n">
        <v>1105.05062439651</v>
      </c>
      <c r="W934" s="150" t="n">
        <f aca="false">W886</f>
        <v>-21.1954571106192</v>
      </c>
      <c r="X934" s="141" t="n">
        <v>1356.9</v>
      </c>
      <c r="Y934" s="142" t="n">
        <f aca="false">((V934/1000+1)*0.0112372)/((V934/1000+1)*0.0112372+1)</f>
        <v>0.0231082520652511</v>
      </c>
      <c r="Z934" s="142" t="n">
        <f aca="false">((W934/1000+1)*0.0112372)/((W934/1000+1)*0.0112372+1)</f>
        <v>0.0108793600839932</v>
      </c>
      <c r="AA934" s="142" t="n">
        <f aca="false">IF(ISNUMBER(X934),((X934/1000+1)*0.0112372)/((X934/1000+1)*0.0112372+1),"")</f>
        <v>0.0258016023592409</v>
      </c>
      <c r="AB934" s="143" t="n">
        <f aca="false">IF(ISNUMBER(AA934),(Y934-Y930)/(AA934-Y930),"")</f>
        <v>0.819566911298402</v>
      </c>
      <c r="AC934" s="143" t="n">
        <f aca="false">IF(ISNUMBER(AB934),1-AB934,"")</f>
        <v>0.180433088701598</v>
      </c>
      <c r="AD934" s="144" t="n">
        <f aca="false">IF(ISNUMBER(AB934),AB934*T934,"")</f>
        <v>4.16054458694005</v>
      </c>
      <c r="AE934" s="144" t="n">
        <f aca="false">IF(ISNUMBER(AC934),AC934*T934,T934)</f>
        <v>0.91597147243659</v>
      </c>
      <c r="AF934" s="149" t="n">
        <f aca="false">IF(ISNUMBER(AD934),AE934-AE930,"")</f>
        <v>0.452429378297275</v>
      </c>
      <c r="AG934" s="145" t="n">
        <f aca="false">IF(ISNUMBER(AD934),U934*AB934,"")</f>
        <v>199.706140173122</v>
      </c>
      <c r="AH934" s="146" t="n">
        <f aca="false">IF(ISNUMBER(AC934),AC934*U934,U934)</f>
        <v>43.9666306769563</v>
      </c>
      <c r="AI934" s="145" t="n">
        <f aca="false">AH934-AH930</f>
        <v>21.7166101582692</v>
      </c>
      <c r="AJ934" s="103" t="s">
        <v>688</v>
      </c>
      <c r="AK934" s="102"/>
      <c r="AL934" s="102"/>
      <c r="AM934" s="102"/>
      <c r="AN934" s="147" t="s">
        <v>771</v>
      </c>
    </row>
    <row r="935" customFormat="false" ht="15" hidden="false" customHeight="false" outlineLevel="0" collapsed="false">
      <c r="A935" s="0" t="s">
        <v>652</v>
      </c>
      <c r="B935" s="0" t="s">
        <v>647</v>
      </c>
      <c r="C935" s="90" t="n">
        <f aca="false">C791+1</f>
        <v>2</v>
      </c>
      <c r="D935" s="90" t="n">
        <f aca="false">D791</f>
        <v>2</v>
      </c>
      <c r="E935" s="90" t="s">
        <v>353</v>
      </c>
      <c r="F935" s="90" t="n">
        <v>3</v>
      </c>
      <c r="G935" s="130" t="s">
        <v>659</v>
      </c>
      <c r="H935" s="130" t="s">
        <v>660</v>
      </c>
      <c r="I935" s="148" t="s">
        <v>335</v>
      </c>
      <c r="J935" s="131" t="n">
        <v>41936</v>
      </c>
      <c r="K935" s="132" t="s">
        <v>802</v>
      </c>
      <c r="L935" s="131" t="n">
        <v>41938</v>
      </c>
      <c r="M935" s="108" t="s">
        <v>803</v>
      </c>
      <c r="N935" s="134" t="n">
        <v>47.6666666666667</v>
      </c>
      <c r="O935" s="134" t="n">
        <v>40</v>
      </c>
      <c r="P935" s="135" t="n">
        <v>0.0756666666666667</v>
      </c>
      <c r="Q935" s="152" t="n">
        <v>511.72096</v>
      </c>
      <c r="R935" s="152" t="n">
        <v>66347.0937576923</v>
      </c>
      <c r="S935" s="136" t="n">
        <f aca="false">R935-Q935</f>
        <v>65835.3727976923</v>
      </c>
      <c r="T935" s="137" t="n">
        <f aca="false">((S935/1000000)*(0.473-P935))*0.8/(0.08206*296)*1000000/(O935*N935)*12</f>
        <v>5.42234985331982</v>
      </c>
      <c r="U935" s="138" t="n">
        <f aca="false">IF(N935&lt;=48,T935* 48,T935* 72)</f>
        <v>260.272792959351</v>
      </c>
      <c r="V935" s="139" t="n">
        <v>1076.24583392398</v>
      </c>
      <c r="W935" s="150" t="n">
        <f aca="false">W887</f>
        <v>-21.1954571106192</v>
      </c>
      <c r="X935" s="141" t="n">
        <v>1356.9</v>
      </c>
      <c r="Y935" s="142" t="n">
        <f aca="false">((V935/1000+1)*0.0112372)/((V935/1000+1)*0.0112372+1)</f>
        <v>0.0227992559204152</v>
      </c>
      <c r="Z935" s="142" t="n">
        <f aca="false">((W935/1000+1)*0.0112372)/((W935/1000+1)*0.0112372+1)</f>
        <v>0.0108793600839932</v>
      </c>
      <c r="AA935" s="142" t="n">
        <f aca="false">IF(ISNUMBER(X935),((X935/1000+1)*0.0112372)/((X935/1000+1)*0.0112372+1),"")</f>
        <v>0.0258016023592409</v>
      </c>
      <c r="AB935" s="143" t="n">
        <f aca="false">IF(ISNUMBER(AA935),(Y935-Y931)/(AA935-Y931),"")</f>
        <v>0.799421661310187</v>
      </c>
      <c r="AC935" s="143" t="n">
        <f aca="false">IF(ISNUMBER(AB935),1-AB935,"")</f>
        <v>0.200578338689813</v>
      </c>
      <c r="AD935" s="144" t="n">
        <f aca="false">IF(ISNUMBER(AB935),AB935*T935,"")</f>
        <v>4.33474392794597</v>
      </c>
      <c r="AE935" s="144" t="n">
        <f aca="false">IF(ISNUMBER(AC935),AC935*T935,T935)</f>
        <v>1.08760592537384</v>
      </c>
      <c r="AF935" s="149" t="n">
        <f aca="false">IF(ISNUMBER(AD935),AE935-AE931,"")</f>
        <v>0.565289271807878</v>
      </c>
      <c r="AG935" s="145" t="n">
        <f aca="false">IF(ISNUMBER(AD935),U935*AB935,"")</f>
        <v>208.067708541407</v>
      </c>
      <c r="AH935" s="146" t="n">
        <f aca="false">IF(ISNUMBER(AC935),AC935*U935,U935)</f>
        <v>52.2050844179444</v>
      </c>
      <c r="AI935" s="145" t="n">
        <f aca="false">AH935-AH931</f>
        <v>27.1338850467781</v>
      </c>
      <c r="AJ935" s="103" t="s">
        <v>690</v>
      </c>
      <c r="AK935" s="102"/>
      <c r="AL935" s="102"/>
      <c r="AM935" s="102"/>
      <c r="AN935" s="147" t="s">
        <v>772</v>
      </c>
    </row>
    <row r="936" customFormat="false" ht="15" hidden="false" customHeight="false" outlineLevel="0" collapsed="false">
      <c r="A936" s="0" t="s">
        <v>652</v>
      </c>
      <c r="B936" s="0" t="s">
        <v>647</v>
      </c>
      <c r="C936" s="90" t="n">
        <f aca="false">C792+1</f>
        <v>2</v>
      </c>
      <c r="D936" s="90" t="n">
        <f aca="false">D792</f>
        <v>2</v>
      </c>
      <c r="E936" s="90" t="s">
        <v>353</v>
      </c>
      <c r="F936" s="90" t="n">
        <v>4</v>
      </c>
      <c r="G936" s="130" t="s">
        <v>659</v>
      </c>
      <c r="H936" s="130" t="s">
        <v>660</v>
      </c>
      <c r="I936" s="148" t="s">
        <v>335</v>
      </c>
      <c r="J936" s="131" t="n">
        <v>41936</v>
      </c>
      <c r="K936" s="132" t="s">
        <v>802</v>
      </c>
      <c r="L936" s="131" t="n">
        <v>41938</v>
      </c>
      <c r="M936" s="108" t="s">
        <v>803</v>
      </c>
      <c r="N936" s="134" t="n">
        <v>47.6666666666667</v>
      </c>
      <c r="O936" s="134" t="n">
        <v>40</v>
      </c>
      <c r="P936" s="135" t="n">
        <v>0.0756666666666667</v>
      </c>
      <c r="Q936" s="152" t="n">
        <v>511.72096</v>
      </c>
      <c r="R936" s="152" t="n">
        <v>82896.1279576923</v>
      </c>
      <c r="S936" s="136" t="n">
        <f aca="false">R936-Q936</f>
        <v>82384.4069976923</v>
      </c>
      <c r="T936" s="137" t="n">
        <f aca="false">((S936/1000000)*(0.473-P936))*0.8/(0.08206*296)*1000000/(O936*N936)*12</f>
        <v>6.78536565096257</v>
      </c>
      <c r="U936" s="138" t="n">
        <f aca="false">IF(N936&lt;=48,T936* 48,T936* 72)</f>
        <v>325.697551246203</v>
      </c>
      <c r="V936" s="139" t="n">
        <v>1130.69183495336</v>
      </c>
      <c r="W936" s="150" t="n">
        <f aca="false">W888</f>
        <v>-21.1954571106192</v>
      </c>
      <c r="X936" s="141" t="n">
        <v>1356.9</v>
      </c>
      <c r="Y936" s="142" t="n">
        <f aca="false">((V936/1000+1)*0.0112372)/((V936/1000+1)*0.0112372+1)</f>
        <v>0.023383147350173</v>
      </c>
      <c r="Z936" s="142" t="n">
        <f aca="false">((W936/1000+1)*0.0112372)/((W936/1000+1)*0.0112372+1)</f>
        <v>0.0108793600839932</v>
      </c>
      <c r="AA936" s="142" t="n">
        <f aca="false">IF(ISNUMBER(X936),((X936/1000+1)*0.0112372)/((X936/1000+1)*0.0112372+1),"")</f>
        <v>0.0258016023592409</v>
      </c>
      <c r="AB936" s="143" t="n">
        <f aca="false">IF(ISNUMBER(AA936),(Y936-Y932)/(AA936-Y932),"")</f>
        <v>0.838056982576659</v>
      </c>
      <c r="AC936" s="143" t="n">
        <f aca="false">IF(ISNUMBER(AB936),1-AB936,"")</f>
        <v>0.161943017423341</v>
      </c>
      <c r="AD936" s="144" t="n">
        <f aca="false">IF(ISNUMBER(AB936),AB936*T936,"")</f>
        <v>5.686523063125</v>
      </c>
      <c r="AE936" s="144" t="n">
        <f aca="false">IF(ISNUMBER(AC936),AC936*T936,T936)</f>
        <v>1.09884258783757</v>
      </c>
      <c r="AF936" s="149" t="n">
        <f aca="false">IF(ISNUMBER(AD936),AE936-AE932,"")</f>
        <v>0.633925650202897</v>
      </c>
      <c r="AG936" s="145" t="n">
        <f aca="false">IF(ISNUMBER(AD936),U936*AB936,"")</f>
        <v>272.95310703</v>
      </c>
      <c r="AH936" s="146" t="n">
        <f aca="false">IF(ISNUMBER(AC936),AC936*U936,U936)</f>
        <v>52.7444442162034</v>
      </c>
      <c r="AI936" s="145" t="n">
        <f aca="false">AH936-AH932</f>
        <v>30.428431209739</v>
      </c>
      <c r="AJ936" s="103" t="s">
        <v>692</v>
      </c>
      <c r="AK936" s="102"/>
      <c r="AL936" s="102"/>
      <c r="AM936" s="102"/>
      <c r="AN936" s="147" t="s">
        <v>773</v>
      </c>
    </row>
    <row r="937" customFormat="false" ht="15" hidden="false" customHeight="false" outlineLevel="0" collapsed="false">
      <c r="A937" s="0" t="s">
        <v>652</v>
      </c>
      <c r="B937" s="0" t="s">
        <v>647</v>
      </c>
      <c r="C937" s="90" t="n">
        <f aca="false">C793+1</f>
        <v>2</v>
      </c>
      <c r="D937" s="90" t="n">
        <f aca="false">D793</f>
        <v>2</v>
      </c>
      <c r="E937" s="90" t="s">
        <v>353</v>
      </c>
      <c r="F937" s="90" t="n">
        <v>1</v>
      </c>
      <c r="G937" s="130" t="s">
        <v>669</v>
      </c>
      <c r="H937" s="130" t="s">
        <v>660</v>
      </c>
      <c r="I937" s="130" t="n">
        <v>10</v>
      </c>
      <c r="J937" s="131" t="n">
        <v>41936</v>
      </c>
      <c r="K937" s="132" t="s">
        <v>802</v>
      </c>
      <c r="L937" s="131" t="n">
        <v>41938</v>
      </c>
      <c r="M937" s="108" t="s">
        <v>803</v>
      </c>
      <c r="N937" s="134" t="n">
        <v>47.6666666666667</v>
      </c>
      <c r="O937" s="134" t="n">
        <v>40</v>
      </c>
      <c r="P937" s="135" t="n">
        <v>0.0756666666666667</v>
      </c>
      <c r="Q937" s="152" t="n">
        <v>511.72096</v>
      </c>
      <c r="R937" s="152" t="n">
        <v>70293.1847576923</v>
      </c>
      <c r="S937" s="136" t="n">
        <f aca="false">R937-Q937</f>
        <v>69781.4637976923</v>
      </c>
      <c r="T937" s="137" t="n">
        <f aca="false">((S937/1000000)*(0.473-P937))*0.8/(0.08206*296)*1000000/(O937*N937)*12</f>
        <v>5.74735881196563</v>
      </c>
      <c r="U937" s="138" t="n">
        <f aca="false">IF(N937&lt;=48,T937* 48,T937* 72)</f>
        <v>275.87322297435</v>
      </c>
      <c r="V937" s="139" t="n">
        <v>1221.53724079752</v>
      </c>
      <c r="W937" s="150" t="n">
        <f aca="false">W889</f>
        <v>-21.1954571106192</v>
      </c>
      <c r="X937" s="141" t="n">
        <v>1356.9</v>
      </c>
      <c r="Y937" s="142" t="n">
        <f aca="false">((V937/1000+1)*0.0112372)/((V937/1000+1)*0.0112372+1)</f>
        <v>0.024355842482218</v>
      </c>
      <c r="Z937" s="142" t="n">
        <f aca="false">((W937/1000+1)*0.0112372)/((W937/1000+1)*0.0112372+1)</f>
        <v>0.0108793600839932</v>
      </c>
      <c r="AA937" s="142" t="n">
        <f aca="false">IF(ISNUMBER(X937),((X937/1000+1)*0.0112372)/((X937/1000+1)*0.0112372+1),"")</f>
        <v>0.0258016023592409</v>
      </c>
      <c r="AB937" s="143" t="n">
        <f aca="false">IF(ISNUMBER(AA937),(Y937-Y929)/(AA937-Y929),"")</f>
        <v>0.903540496065333</v>
      </c>
      <c r="AC937" s="143" t="n">
        <f aca="false">IF(ISNUMBER(AB937),1-AB937,"")</f>
        <v>0.0964595039346668</v>
      </c>
      <c r="AD937" s="144" t="n">
        <f aca="false">IF(ISNUMBER(AB937),AB937*T937,"")</f>
        <v>5.19297143202888</v>
      </c>
      <c r="AE937" s="144" t="n">
        <f aca="false">IF(ISNUMBER(AC937),AC937*T937,T937)</f>
        <v>0.55438737993674</v>
      </c>
      <c r="AF937" s="149" t="n">
        <f aca="false">IF(ISNUMBER(AD937),AE937-AE929,"")</f>
        <v>0.2884891473988</v>
      </c>
      <c r="AG937" s="145" t="n">
        <f aca="false">IF(ISNUMBER(AD937),U937*AB937,"")</f>
        <v>249.262628737386</v>
      </c>
      <c r="AH937" s="146" t="n">
        <f aca="false">IF(ISNUMBER(AC937),AC937*U937,U937)</f>
        <v>26.6105942369635</v>
      </c>
      <c r="AI937" s="145" t="n">
        <f aca="false">AH937-AH929</f>
        <v>13.8474790751424</v>
      </c>
      <c r="AJ937" s="103" t="s">
        <v>694</v>
      </c>
      <c r="AK937" s="102"/>
      <c r="AL937" s="102"/>
      <c r="AM937" s="102"/>
      <c r="AN937" s="147" t="s">
        <v>774</v>
      </c>
    </row>
    <row r="938" customFormat="false" ht="15" hidden="false" customHeight="false" outlineLevel="0" collapsed="false">
      <c r="A938" s="0" t="s">
        <v>652</v>
      </c>
      <c r="B938" s="0" t="s">
        <v>647</v>
      </c>
      <c r="C938" s="90" t="n">
        <f aca="false">C794+1</f>
        <v>2</v>
      </c>
      <c r="D938" s="90" t="n">
        <f aca="false">D794</f>
        <v>2</v>
      </c>
      <c r="E938" s="90" t="s">
        <v>353</v>
      </c>
      <c r="F938" s="90" t="n">
        <v>2</v>
      </c>
      <c r="G938" s="130" t="s">
        <v>669</v>
      </c>
      <c r="H938" s="130" t="s">
        <v>660</v>
      </c>
      <c r="I938" s="130" t="n">
        <v>10</v>
      </c>
      <c r="J938" s="131" t="n">
        <v>41936</v>
      </c>
      <c r="K938" s="132" t="s">
        <v>802</v>
      </c>
      <c r="L938" s="131" t="n">
        <v>41938</v>
      </c>
      <c r="M938" s="108" t="s">
        <v>803</v>
      </c>
      <c r="N938" s="134" t="n">
        <v>47.6666666666667</v>
      </c>
      <c r="O938" s="134" t="n">
        <v>40</v>
      </c>
      <c r="P938" s="135" t="n">
        <v>0.0756666666666667</v>
      </c>
      <c r="Q938" s="152" t="n">
        <v>511.72096</v>
      </c>
      <c r="R938" s="152" t="n">
        <v>70134.8501576923</v>
      </c>
      <c r="S938" s="136" t="n">
        <f aca="false">R938-Q938</f>
        <v>69623.1291976923</v>
      </c>
      <c r="T938" s="137" t="n">
        <f aca="false">((S938/1000000)*(0.473-P938))*0.8/(0.08206*296)*1000000/(O938*N938)*12</f>
        <v>5.7343180170464</v>
      </c>
      <c r="U938" s="138" t="n">
        <f aca="false">IF(N938&lt;=48,T938* 48,T938* 72)</f>
        <v>275.247264818227</v>
      </c>
      <c r="V938" s="139" t="n">
        <v>1210.85465058719</v>
      </c>
      <c r="W938" s="150" t="n">
        <f aca="false">W890</f>
        <v>-21.1954571106192</v>
      </c>
      <c r="X938" s="141" t="n">
        <v>1356.9</v>
      </c>
      <c r="Y938" s="142" t="n">
        <f aca="false">((V938/1000+1)*0.0112372)/((V938/1000+1)*0.0112372+1)</f>
        <v>0.0242415629529422</v>
      </c>
      <c r="Z938" s="142" t="n">
        <f aca="false">((W938/1000+1)*0.0112372)/((W938/1000+1)*0.0112372+1)</f>
        <v>0.0108793600839932</v>
      </c>
      <c r="AA938" s="142" t="n">
        <f aca="false">IF(ISNUMBER(X938),((X938/1000+1)*0.0112372)/((X938/1000+1)*0.0112372+1),"")</f>
        <v>0.0258016023592409</v>
      </c>
      <c r="AB938" s="143" t="n">
        <f aca="false">IF(ISNUMBER(AA938),(Y938-Y930)/(AA938-Y930),"")</f>
        <v>0.895489744054905</v>
      </c>
      <c r="AC938" s="143" t="n">
        <f aca="false">IF(ISNUMBER(AB938),1-AB938,"")</f>
        <v>0.104510255945095</v>
      </c>
      <c r="AD938" s="144" t="n">
        <f aca="false">IF(ISNUMBER(AB938),AB938*T938,"")</f>
        <v>5.13502297341431</v>
      </c>
      <c r="AE938" s="144" t="n">
        <f aca="false">IF(ISNUMBER(AC938),AC938*T938,T938)</f>
        <v>0.599295043632088</v>
      </c>
      <c r="AF938" s="149" t="n">
        <f aca="false">IF(ISNUMBER(AD938),AE938-AE930,"")</f>
        <v>0.135752949492773</v>
      </c>
      <c r="AG938" s="145" t="n">
        <f aca="false">IF(ISNUMBER(AD938),U938*AB938,"")</f>
        <v>246.481102723887</v>
      </c>
      <c r="AH938" s="146" t="n">
        <f aca="false">IF(ISNUMBER(AC938),AC938*U938,U938)</f>
        <v>28.7661620943402</v>
      </c>
      <c r="AI938" s="145" t="n">
        <f aca="false">AH938-AH930</f>
        <v>6.51614157565312</v>
      </c>
      <c r="AJ938" s="103" t="s">
        <v>696</v>
      </c>
      <c r="AK938" s="102"/>
      <c r="AL938" s="102"/>
      <c r="AM938" s="102"/>
      <c r="AN938" s="147" t="s">
        <v>775</v>
      </c>
    </row>
    <row r="939" customFormat="false" ht="15" hidden="false" customHeight="false" outlineLevel="0" collapsed="false">
      <c r="A939" s="0" t="s">
        <v>652</v>
      </c>
      <c r="B939" s="0" t="s">
        <v>647</v>
      </c>
      <c r="C939" s="90" t="n">
        <f aca="false">C795+1</f>
        <v>2</v>
      </c>
      <c r="D939" s="90" t="n">
        <f aca="false">D795</f>
        <v>2</v>
      </c>
      <c r="E939" s="90" t="s">
        <v>353</v>
      </c>
      <c r="F939" s="90" t="n">
        <v>3</v>
      </c>
      <c r="G939" s="130" t="s">
        <v>669</v>
      </c>
      <c r="H939" s="130" t="s">
        <v>660</v>
      </c>
      <c r="I939" s="130" t="n">
        <v>10</v>
      </c>
      <c r="J939" s="131" t="n">
        <v>41936</v>
      </c>
      <c r="K939" s="132" t="s">
        <v>802</v>
      </c>
      <c r="L939" s="131" t="n">
        <v>41938</v>
      </c>
      <c r="M939" s="108" t="s">
        <v>803</v>
      </c>
      <c r="N939" s="134" t="n">
        <v>47.6666666666667</v>
      </c>
      <c r="O939" s="134" t="n">
        <v>40</v>
      </c>
      <c r="P939" s="135" t="n">
        <v>0.0756666666666667</v>
      </c>
      <c r="Q939" s="152" t="n">
        <v>511.72096</v>
      </c>
      <c r="R939" s="152" t="n">
        <v>81476.0261576923</v>
      </c>
      <c r="S939" s="136" t="n">
        <f aca="false">R939-Q939</f>
        <v>80964.3051976923</v>
      </c>
      <c r="T939" s="137" t="n">
        <f aca="false">((S939/1000000)*(0.473-P939))*0.8/(0.08206*296)*1000000/(O939*N939)*12</f>
        <v>6.66840286242347</v>
      </c>
      <c r="U939" s="138" t="n">
        <f aca="false">IF(N939&lt;=48,T939* 48,T939* 72)</f>
        <v>320.083337396327</v>
      </c>
      <c r="V939" s="139" t="n">
        <v>1179.71520173371</v>
      </c>
      <c r="W939" s="150" t="n">
        <f aca="false">W891</f>
        <v>-21.1954571106192</v>
      </c>
      <c r="X939" s="141" t="n">
        <v>1356.9</v>
      </c>
      <c r="Y939" s="142" t="n">
        <f aca="false">((V939/1000+1)*0.0112372)/((V939/1000+1)*0.0112372+1)</f>
        <v>0.0239082885398989</v>
      </c>
      <c r="Z939" s="142" t="n">
        <f aca="false">((W939/1000+1)*0.0112372)/((W939/1000+1)*0.0112372+1)</f>
        <v>0.0108793600839932</v>
      </c>
      <c r="AA939" s="142" t="n">
        <f aca="false">IF(ISNUMBER(X939),((X939/1000+1)*0.0112372)/((X939/1000+1)*0.0112372+1),"")</f>
        <v>0.0258016023592409</v>
      </c>
      <c r="AB939" s="143" t="n">
        <f aca="false">IF(ISNUMBER(AA939),(Y939-Y931)/(AA939-Y931),"")</f>
        <v>0.873513017821284</v>
      </c>
      <c r="AC939" s="143" t="n">
        <f aca="false">IF(ISNUMBER(AB939),1-AB939,"")</f>
        <v>0.126486982178716</v>
      </c>
      <c r="AD939" s="144" t="n">
        <f aca="false">IF(ISNUMBER(AB939),AB939*T939,"")</f>
        <v>5.82493670840362</v>
      </c>
      <c r="AE939" s="144" t="n">
        <f aca="false">IF(ISNUMBER(AC939),AC939*T939,T939)</f>
        <v>0.843466154019856</v>
      </c>
      <c r="AF939" s="149" t="n">
        <f aca="false">IF(ISNUMBER(AD939),AE939-AE931,"")</f>
        <v>0.321149500453893</v>
      </c>
      <c r="AG939" s="145" t="n">
        <f aca="false">IF(ISNUMBER(AD939),U939*AB939,"")</f>
        <v>279.596962003374</v>
      </c>
      <c r="AH939" s="146" t="n">
        <f aca="false">IF(ISNUMBER(AC939),AC939*U939,U939)</f>
        <v>40.4863753929531</v>
      </c>
      <c r="AI939" s="145" t="n">
        <f aca="false">AH939-AH931</f>
        <v>15.4151760217868</v>
      </c>
      <c r="AJ939" s="103" t="s">
        <v>698</v>
      </c>
      <c r="AK939" s="102"/>
      <c r="AL939" s="102"/>
      <c r="AM939" s="102"/>
      <c r="AN939" s="147" t="s">
        <v>776</v>
      </c>
    </row>
    <row r="940" customFormat="false" ht="15" hidden="false" customHeight="false" outlineLevel="0" collapsed="false">
      <c r="A940" s="0" t="s">
        <v>652</v>
      </c>
      <c r="B940" s="0" t="s">
        <v>647</v>
      </c>
      <c r="C940" s="90" t="n">
        <f aca="false">C796+1</f>
        <v>2</v>
      </c>
      <c r="D940" s="90" t="n">
        <f aca="false">D796</f>
        <v>2</v>
      </c>
      <c r="E940" s="90" t="s">
        <v>353</v>
      </c>
      <c r="F940" s="90" t="n">
        <v>4</v>
      </c>
      <c r="G940" s="130" t="s">
        <v>669</v>
      </c>
      <c r="H940" s="130" t="s">
        <v>660</v>
      </c>
      <c r="I940" s="130" t="n">
        <v>10</v>
      </c>
      <c r="J940" s="131" t="n">
        <v>41936</v>
      </c>
      <c r="K940" s="132" t="s">
        <v>802</v>
      </c>
      <c r="L940" s="131" t="n">
        <v>41938</v>
      </c>
      <c r="M940" s="108" t="s">
        <v>803</v>
      </c>
      <c r="N940" s="134" t="n">
        <v>47.6666666666667</v>
      </c>
      <c r="O940" s="134" t="n">
        <v>40</v>
      </c>
      <c r="P940" s="135" t="n">
        <v>0.0756666666666667</v>
      </c>
      <c r="Q940" s="152" t="n">
        <v>511.72096</v>
      </c>
      <c r="R940" s="152" t="n">
        <v>83043.4159576923</v>
      </c>
      <c r="S940" s="136" t="n">
        <f aca="false">R940-Q940</f>
        <v>82531.6949976923</v>
      </c>
      <c r="T940" s="137" t="n">
        <f aca="false">((S940/1000000)*(0.473-P940))*0.8/(0.08206*296)*1000000/(O940*N940)*12</f>
        <v>6.79749662298045</v>
      </c>
      <c r="U940" s="138" t="n">
        <f aca="false">IF(N940&lt;=48,T940* 48,T940* 72)</f>
        <v>326.279837903062</v>
      </c>
      <c r="V940" s="139" t="n">
        <v>1191.60160231302</v>
      </c>
      <c r="W940" s="150" t="n">
        <f aca="false">W892</f>
        <v>-21.1954571106192</v>
      </c>
      <c r="X940" s="141" t="n">
        <v>1356.9</v>
      </c>
      <c r="Y940" s="142" t="n">
        <f aca="false">((V940/1000+1)*0.0112372)/((V940/1000+1)*0.0112372+1)</f>
        <v>0.0240355313068647</v>
      </c>
      <c r="Z940" s="142" t="n">
        <f aca="false">((W940/1000+1)*0.0112372)/((W940/1000+1)*0.0112372+1)</f>
        <v>0.0108793600839932</v>
      </c>
      <c r="AA940" s="142" t="n">
        <f aca="false">IF(ISNUMBER(X940),((X940/1000+1)*0.0112372)/((X940/1000+1)*0.0112372+1),"")</f>
        <v>0.0258016023592409</v>
      </c>
      <c r="AB940" s="143" t="n">
        <f aca="false">IF(ISNUMBER(AA940),(Y940-Y932)/(AA940-Y932),"")</f>
        <v>0.881741494411323</v>
      </c>
      <c r="AC940" s="143" t="n">
        <f aca="false">IF(ISNUMBER(AB940),1-AB940,"")</f>
        <v>0.118258505588677</v>
      </c>
      <c r="AD940" s="144" t="n">
        <f aca="false">IF(ISNUMBER(AB940),AB940*T940,"")</f>
        <v>5.9936348306027</v>
      </c>
      <c r="AE940" s="144" t="n">
        <f aca="false">IF(ISNUMBER(AC940),AC940*T940,T940)</f>
        <v>0.803861792377749</v>
      </c>
      <c r="AF940" s="149" t="n">
        <f aca="false">IF(ISNUMBER(AD940),AE940-AE932,"")</f>
        <v>0.338944854743074</v>
      </c>
      <c r="AG940" s="145" t="n">
        <f aca="false">IF(ISNUMBER(AD940),U940*AB940,"")</f>
        <v>287.69447186893</v>
      </c>
      <c r="AH940" s="146" t="n">
        <f aca="false">IF(ISNUMBER(AC940),AC940*U940,U940)</f>
        <v>38.585366034132</v>
      </c>
      <c r="AI940" s="145" t="n">
        <f aca="false">AH940-AH932</f>
        <v>16.2693530276676</v>
      </c>
      <c r="AJ940" s="103" t="s">
        <v>700</v>
      </c>
      <c r="AK940" s="102"/>
      <c r="AL940" s="102"/>
      <c r="AM940" s="102"/>
      <c r="AN940" s="147" t="s">
        <v>777</v>
      </c>
    </row>
    <row r="941" customFormat="false" ht="15" hidden="false" customHeight="false" outlineLevel="0" collapsed="false">
      <c r="A941" s="0" t="s">
        <v>652</v>
      </c>
      <c r="B941" s="0" t="s">
        <v>647</v>
      </c>
      <c r="C941" s="90" t="n">
        <f aca="false">C797+1</f>
        <v>2</v>
      </c>
      <c r="D941" s="90" t="n">
        <f aca="false">D797</f>
        <v>2</v>
      </c>
      <c r="E941" s="92" t="s">
        <v>378</v>
      </c>
      <c r="F941" s="90" t="n">
        <v>1</v>
      </c>
      <c r="G941" s="130" t="s">
        <v>321</v>
      </c>
      <c r="H941" s="130" t="s">
        <v>322</v>
      </c>
      <c r="I941" s="130" t="s">
        <v>322</v>
      </c>
      <c r="J941" s="131" t="n">
        <v>41936</v>
      </c>
      <c r="K941" s="132" t="s">
        <v>802</v>
      </c>
      <c r="L941" s="131" t="n">
        <v>41938</v>
      </c>
      <c r="M941" s="108" t="s">
        <v>803</v>
      </c>
      <c r="N941" s="134" t="n">
        <v>47.6666666666667</v>
      </c>
      <c r="O941" s="134" t="n">
        <v>40</v>
      </c>
      <c r="P941" s="135" t="n">
        <v>0.04875</v>
      </c>
      <c r="Q941" s="152" t="n">
        <v>511.72096</v>
      </c>
      <c r="R941" s="152" t="n">
        <v>2527.52923538462</v>
      </c>
      <c r="S941" s="136" t="n">
        <f aca="false">R941-Q941</f>
        <v>2015.80827538462</v>
      </c>
      <c r="T941" s="137" t="n">
        <f aca="false">((S941/1000000)*(0.473-P941))*0.8/(0.08206*296)*1000000/(O941*N941)*12</f>
        <v>0.17727370031478</v>
      </c>
      <c r="U941" s="138" t="n">
        <f aca="false">IF(N941&lt;=48,T941* 48,T941* 72)</f>
        <v>8.50913761510945</v>
      </c>
      <c r="V941" s="139" t="n">
        <v>-0.627002530874849</v>
      </c>
      <c r="W941" s="150" t="n">
        <f aca="false">W893</f>
        <v>-16.6005784878389</v>
      </c>
      <c r="X941" s="141" t="s">
        <v>106</v>
      </c>
      <c r="Y941" s="142" t="n">
        <f aca="false">((V941/1000+1)*0.0112372)/((V941/1000+1)*0.0112372+1)</f>
        <v>0.0111054384602689</v>
      </c>
      <c r="Z941" s="142" t="n">
        <f aca="false">((W941/1000+1)*0.0112372)/((W941/1000+1)*0.0112372+1)</f>
        <v>0.0109298737052018</v>
      </c>
      <c r="AA941" s="142" t="str">
        <f aca="false">IF(ISNUMBER(X941),((X941/1000+1)*0.0112372)/((X941/1000+1)*0.0112372+1),"")</f>
        <v/>
      </c>
      <c r="AB941" s="143" t="str">
        <f aca="false">IF(ISNUMBER(AA941),(Y941-Z941)/(AA941-Z941),"")</f>
        <v/>
      </c>
      <c r="AC941" s="143" t="str">
        <f aca="false">IF(ISNUMBER(AB941),1-AB941,"")</f>
        <v/>
      </c>
      <c r="AD941" s="144" t="str">
        <f aca="false">IF(ISNUMBER(AB941),AB941*T941,"")</f>
        <v/>
      </c>
      <c r="AE941" s="144" t="n">
        <f aca="false">IF(ISNUMBER(AC941),AC941*T941,T941)</f>
        <v>0.17727370031478</v>
      </c>
      <c r="AF941" s="102"/>
      <c r="AG941" s="145" t="str">
        <f aca="false">IF(ISNUMBER(AD941),U941*AB941,"")</f>
        <v/>
      </c>
      <c r="AH941" s="146" t="n">
        <f aca="false">IF(ISNUMBER(AC941),AC941*U941,U941)</f>
        <v>8.50913761510945</v>
      </c>
      <c r="AI941" s="102"/>
      <c r="AJ941" s="103" t="s">
        <v>702</v>
      </c>
      <c r="AK941" s="102"/>
      <c r="AL941" s="102"/>
      <c r="AM941" s="102"/>
      <c r="AN941" s="147" t="s">
        <v>778</v>
      </c>
    </row>
    <row r="942" customFormat="false" ht="15" hidden="false" customHeight="false" outlineLevel="0" collapsed="false">
      <c r="A942" s="0" t="s">
        <v>652</v>
      </c>
      <c r="B942" s="0" t="s">
        <v>647</v>
      </c>
      <c r="C942" s="90" t="n">
        <f aca="false">C798+1</f>
        <v>2</v>
      </c>
      <c r="D942" s="90" t="n">
        <f aca="false">D798</f>
        <v>2</v>
      </c>
      <c r="E942" s="90" t="s">
        <v>378</v>
      </c>
      <c r="F942" s="90" t="n">
        <v>2</v>
      </c>
      <c r="G942" s="130" t="s">
        <v>321</v>
      </c>
      <c r="H942" s="130" t="s">
        <v>322</v>
      </c>
      <c r="I942" s="130" t="s">
        <v>322</v>
      </c>
      <c r="J942" s="131" t="n">
        <v>41936</v>
      </c>
      <c r="K942" s="132" t="s">
        <v>802</v>
      </c>
      <c r="L942" s="131" t="n">
        <v>41938</v>
      </c>
      <c r="M942" s="108" t="s">
        <v>803</v>
      </c>
      <c r="N942" s="134" t="n">
        <v>47.6666666666667</v>
      </c>
      <c r="O942" s="134" t="n">
        <v>40</v>
      </c>
      <c r="P942" s="135" t="n">
        <v>0.04875</v>
      </c>
      <c r="Q942" s="152" t="n">
        <v>511.72096</v>
      </c>
      <c r="R942" s="152" t="n">
        <v>2134.46611538462</v>
      </c>
      <c r="S942" s="136" t="n">
        <f aca="false">R942-Q942</f>
        <v>1622.74515538462</v>
      </c>
      <c r="T942" s="137" t="n">
        <f aca="false">((S942/1000000)*(0.473-P942))*0.8/(0.08206*296)*1000000/(O942*N942)*12</f>
        <v>0.142707043063422</v>
      </c>
      <c r="U942" s="138" t="n">
        <f aca="false">IF(N942&lt;=48,T942* 48,T942* 72)</f>
        <v>6.84993806704423</v>
      </c>
      <c r="V942" s="139" t="n">
        <v>1.43273758309199</v>
      </c>
      <c r="W942" s="150" t="n">
        <f aca="false">W894</f>
        <v>-16.6005784878389</v>
      </c>
      <c r="X942" s="141" t="s">
        <v>106</v>
      </c>
      <c r="Y942" s="142" t="n">
        <f aca="false">((V942/1000+1)*0.0112372)/((V942/1000+1)*0.0112372+1)</f>
        <v>0.0111280724218428</v>
      </c>
      <c r="Z942" s="142" t="n">
        <f aca="false">((W942/1000+1)*0.0112372)/((W942/1000+1)*0.0112372+1)</f>
        <v>0.0109298737052018</v>
      </c>
      <c r="AA942" s="142" t="str">
        <f aca="false">IF(ISNUMBER(X942),((X942/1000+1)*0.0112372)/((X942/1000+1)*0.0112372+1),"")</f>
        <v/>
      </c>
      <c r="AB942" s="143" t="str">
        <f aca="false">IF(ISNUMBER(AA942),(Y942-Z942)/(AA942-Z942),"")</f>
        <v/>
      </c>
      <c r="AC942" s="143" t="str">
        <f aca="false">IF(ISNUMBER(AB942),1-AB942,"")</f>
        <v/>
      </c>
      <c r="AD942" s="144" t="str">
        <f aca="false">IF(ISNUMBER(AB942),AB942*T942,"")</f>
        <v/>
      </c>
      <c r="AE942" s="144" t="n">
        <f aca="false">IF(ISNUMBER(AC942),AC942*T942,T942)</f>
        <v>0.142707043063422</v>
      </c>
      <c r="AF942" s="102"/>
      <c r="AG942" s="145" t="str">
        <f aca="false">IF(ISNUMBER(AD942),U942*AB942,"")</f>
        <v/>
      </c>
      <c r="AH942" s="146" t="n">
        <f aca="false">IF(ISNUMBER(AC942),AC942*U942,U942)</f>
        <v>6.84993806704423</v>
      </c>
      <c r="AI942" s="102"/>
      <c r="AJ942" s="103" t="s">
        <v>704</v>
      </c>
      <c r="AK942" s="102"/>
      <c r="AL942" s="102"/>
      <c r="AM942" s="102"/>
      <c r="AN942" s="147" t="s">
        <v>779</v>
      </c>
    </row>
    <row r="943" customFormat="false" ht="15" hidden="false" customHeight="false" outlineLevel="0" collapsed="false">
      <c r="A943" s="0" t="s">
        <v>652</v>
      </c>
      <c r="B943" s="0" t="s">
        <v>647</v>
      </c>
      <c r="C943" s="90" t="n">
        <f aca="false">C799+1</f>
        <v>2</v>
      </c>
      <c r="D943" s="90" t="n">
        <f aca="false">D799</f>
        <v>2</v>
      </c>
      <c r="E943" s="90" t="s">
        <v>378</v>
      </c>
      <c r="F943" s="90" t="n">
        <v>3</v>
      </c>
      <c r="G943" s="130" t="s">
        <v>321</v>
      </c>
      <c r="H943" s="130" t="s">
        <v>322</v>
      </c>
      <c r="I943" s="130" t="s">
        <v>322</v>
      </c>
      <c r="J943" s="131" t="n">
        <v>41936</v>
      </c>
      <c r="K943" s="132" t="s">
        <v>802</v>
      </c>
      <c r="L943" s="131" t="n">
        <v>41938</v>
      </c>
      <c r="M943" s="108" t="s">
        <v>803</v>
      </c>
      <c r="N943" s="134" t="n">
        <v>47.6666666666667</v>
      </c>
      <c r="O943" s="134" t="n">
        <v>40</v>
      </c>
      <c r="P943" s="135" t="n">
        <v>0.04875</v>
      </c>
      <c r="Q943" s="152" t="n">
        <v>511.72096</v>
      </c>
      <c r="R943" s="152" t="n">
        <v>1829.31679538462</v>
      </c>
      <c r="S943" s="136" t="n">
        <f aca="false">R943-Q943</f>
        <v>1317.59583538462</v>
      </c>
      <c r="T943" s="137" t="n">
        <f aca="false">((S943/1000000)*(0.473-P943))*0.8/(0.08206*296)*1000000/(O943*N943)*12</f>
        <v>0.115871678924132</v>
      </c>
      <c r="U943" s="138" t="n">
        <f aca="false">IF(N943&lt;=48,T943* 48,T943* 72)</f>
        <v>5.56184058835834</v>
      </c>
      <c r="V943" s="139" t="n">
        <v>-12.9754634961465</v>
      </c>
      <c r="W943" s="150" t="n">
        <f aca="false">W895</f>
        <v>-16.6005784878389</v>
      </c>
      <c r="X943" s="141" t="s">
        <v>106</v>
      </c>
      <c r="Y943" s="142" t="n">
        <f aca="false">((V943/1000+1)*0.0112372)/((V943/1000+1)*0.0112372+1)</f>
        <v>0.0109697226264856</v>
      </c>
      <c r="Z943" s="142" t="n">
        <f aca="false">((W943/1000+1)*0.0112372)/((W943/1000+1)*0.0112372+1)</f>
        <v>0.0109298737052018</v>
      </c>
      <c r="AA943" s="142" t="str">
        <f aca="false">IF(ISNUMBER(X943),((X943/1000+1)*0.0112372)/((X943/1000+1)*0.0112372+1),"")</f>
        <v/>
      </c>
      <c r="AB943" s="143" t="str">
        <f aca="false">IF(ISNUMBER(AA943),(Y943-Z943)/(AA943-Z943),"")</f>
        <v/>
      </c>
      <c r="AC943" s="143" t="str">
        <f aca="false">IF(ISNUMBER(AB943),1-AB943,"")</f>
        <v/>
      </c>
      <c r="AD943" s="144" t="str">
        <f aca="false">IF(ISNUMBER(AB943),AB943*T943,"")</f>
        <v/>
      </c>
      <c r="AE943" s="144" t="n">
        <f aca="false">IF(ISNUMBER(AC943),AC943*T943,T943)</f>
        <v>0.115871678924132</v>
      </c>
      <c r="AF943" s="102"/>
      <c r="AG943" s="145" t="str">
        <f aca="false">IF(ISNUMBER(AD943),U943*AB943,"")</f>
        <v/>
      </c>
      <c r="AH943" s="146" t="n">
        <f aca="false">IF(ISNUMBER(AC943),AC943*U943,U943)</f>
        <v>5.56184058835834</v>
      </c>
      <c r="AI943" s="102"/>
      <c r="AJ943" s="103" t="s">
        <v>706</v>
      </c>
      <c r="AK943" s="102"/>
      <c r="AL943" s="102"/>
      <c r="AM943" s="102"/>
      <c r="AN943" s="147" t="s">
        <v>780</v>
      </c>
    </row>
    <row r="944" customFormat="false" ht="15" hidden="false" customHeight="false" outlineLevel="0" collapsed="false">
      <c r="A944" s="0" t="s">
        <v>652</v>
      </c>
      <c r="B944" s="0" t="s">
        <v>647</v>
      </c>
      <c r="C944" s="90" t="n">
        <f aca="false">C800+1</f>
        <v>2</v>
      </c>
      <c r="D944" s="90" t="n">
        <f aca="false">D800</f>
        <v>2</v>
      </c>
      <c r="E944" s="90" t="s">
        <v>378</v>
      </c>
      <c r="F944" s="90" t="n">
        <v>4</v>
      </c>
      <c r="G944" s="130" t="s">
        <v>321</v>
      </c>
      <c r="H944" s="130" t="s">
        <v>322</v>
      </c>
      <c r="I944" s="130" t="s">
        <v>322</v>
      </c>
      <c r="J944" s="131" t="n">
        <v>41936</v>
      </c>
      <c r="K944" s="132" t="s">
        <v>802</v>
      </c>
      <c r="L944" s="131" t="n">
        <v>41938</v>
      </c>
      <c r="M944" s="108" t="s">
        <v>803</v>
      </c>
      <c r="N944" s="134" t="n">
        <v>47.6666666666667</v>
      </c>
      <c r="O944" s="134" t="n">
        <v>40</v>
      </c>
      <c r="P944" s="135" t="n">
        <v>0.04875</v>
      </c>
      <c r="Q944" s="152" t="n">
        <v>511.72096</v>
      </c>
      <c r="R944" s="152" t="n">
        <v>2506.72123538461</v>
      </c>
      <c r="S944" s="136" t="n">
        <f aca="false">R944-Q944</f>
        <v>1995.00027538462</v>
      </c>
      <c r="T944" s="137" t="n">
        <f aca="false">((S944/1000000)*(0.473-P944))*0.8/(0.08206*296)*1000000/(O944*N944)*12</f>
        <v>0.175443808453935</v>
      </c>
      <c r="U944" s="138" t="n">
        <f aca="false">IF(N944&lt;=48,T944* 48,T944* 72)</f>
        <v>8.4213028057889</v>
      </c>
      <c r="V944" s="139" t="n">
        <v>-7.07377552808497</v>
      </c>
      <c r="W944" s="150" t="n">
        <f aca="false">W896</f>
        <v>-16.6005784878389</v>
      </c>
      <c r="X944" s="141" t="s">
        <v>106</v>
      </c>
      <c r="Y944" s="142" t="n">
        <f aca="false">((V944/1000+1)*0.0112372)/((V944/1000+1)*0.0112372+1)</f>
        <v>0.0110345898102781</v>
      </c>
      <c r="Z944" s="142" t="n">
        <f aca="false">((W944/1000+1)*0.0112372)/((W944/1000+1)*0.0112372+1)</f>
        <v>0.0109298737052018</v>
      </c>
      <c r="AA944" s="142" t="str">
        <f aca="false">IF(ISNUMBER(X944),((X944/1000+1)*0.0112372)/((X944/1000+1)*0.0112372+1),"")</f>
        <v/>
      </c>
      <c r="AB944" s="143" t="str">
        <f aca="false">IF(ISNUMBER(AA944),(Y944-Z944)/(AA944-Z944),"")</f>
        <v/>
      </c>
      <c r="AC944" s="143" t="str">
        <f aca="false">IF(ISNUMBER(AB944),1-AB944,"")</f>
        <v/>
      </c>
      <c r="AD944" s="144" t="str">
        <f aca="false">IF(ISNUMBER(AB944),AB944*T944,"")</f>
        <v/>
      </c>
      <c r="AE944" s="144" t="n">
        <f aca="false">IF(ISNUMBER(AC944),AC944*T944,T944)</f>
        <v>0.175443808453935</v>
      </c>
      <c r="AF944" s="102"/>
      <c r="AG944" s="145" t="str">
        <f aca="false">IF(ISNUMBER(AD944),U944*AB944,"")</f>
        <v/>
      </c>
      <c r="AH944" s="146" t="n">
        <f aca="false">IF(ISNUMBER(AC944),AC944*U944,U944)</f>
        <v>8.4213028057889</v>
      </c>
      <c r="AI944" s="102"/>
      <c r="AJ944" s="103" t="s">
        <v>708</v>
      </c>
      <c r="AK944" s="102"/>
      <c r="AL944" s="102"/>
      <c r="AM944" s="102"/>
      <c r="AN944" s="147" t="s">
        <v>781</v>
      </c>
    </row>
    <row r="945" customFormat="false" ht="15" hidden="false" customHeight="false" outlineLevel="0" collapsed="false">
      <c r="A945" s="0" t="s">
        <v>652</v>
      </c>
      <c r="B945" s="0" t="s">
        <v>647</v>
      </c>
      <c r="C945" s="90" t="n">
        <f aca="false">C801+1</f>
        <v>2</v>
      </c>
      <c r="D945" s="90" t="n">
        <f aca="false">D801</f>
        <v>2</v>
      </c>
      <c r="E945" s="90" t="s">
        <v>378</v>
      </c>
      <c r="F945" s="90" t="n">
        <v>1</v>
      </c>
      <c r="G945" s="130" t="s">
        <v>659</v>
      </c>
      <c r="H945" s="130" t="s">
        <v>660</v>
      </c>
      <c r="I945" s="148" t="s">
        <v>335</v>
      </c>
      <c r="J945" s="131" t="n">
        <v>41936</v>
      </c>
      <c r="K945" s="132" t="s">
        <v>802</v>
      </c>
      <c r="L945" s="131" t="n">
        <v>41938</v>
      </c>
      <c r="M945" s="108" t="s">
        <v>803</v>
      </c>
      <c r="N945" s="134" t="n">
        <v>47.6666666666667</v>
      </c>
      <c r="O945" s="134" t="n">
        <v>40</v>
      </c>
      <c r="P945" s="135" t="n">
        <v>0.04875</v>
      </c>
      <c r="Q945" s="152" t="n">
        <v>511.72096</v>
      </c>
      <c r="R945" s="152" t="n">
        <v>79067.4082461539</v>
      </c>
      <c r="S945" s="136" t="n">
        <f aca="false">R945-Q945</f>
        <v>78555.6872861538</v>
      </c>
      <c r="T945" s="137" t="n">
        <f aca="false">((S945/1000000)*(0.473-P945))*0.8/(0.08206*296)*1000000/(O945*N945)*12</f>
        <v>6.90832433621703</v>
      </c>
      <c r="U945" s="138" t="n">
        <f aca="false">IF(N945&lt;=48,T945* 48,T945* 72)</f>
        <v>331.599568138418</v>
      </c>
      <c r="V945" s="139" t="n">
        <v>1155.59503139783</v>
      </c>
      <c r="W945" s="150" t="n">
        <f aca="false">W897</f>
        <v>-16.6005784878389</v>
      </c>
      <c r="X945" s="141" t="n">
        <v>1356.9</v>
      </c>
      <c r="Y945" s="142" t="n">
        <f aca="false">((V945/1000+1)*0.0112372)/((V945/1000+1)*0.0112372+1)</f>
        <v>0.0236499824506066</v>
      </c>
      <c r="Z945" s="142" t="n">
        <f aca="false">((W945/1000+1)*0.0112372)/((W945/1000+1)*0.0112372+1)</f>
        <v>0.0109298737052018</v>
      </c>
      <c r="AA945" s="142" t="n">
        <f aca="false">IF(ISNUMBER(X945),((X945/1000+1)*0.0112372)/((X945/1000+1)*0.0112372+1),"")</f>
        <v>0.0258016023592409</v>
      </c>
      <c r="AB945" s="143" t="n">
        <f aca="false">IF(ISNUMBER(AA945),(Y945-Y941)/(AA945-Y941),"")</f>
        <v>0.853593092495057</v>
      </c>
      <c r="AC945" s="143" t="n">
        <f aca="false">IF(ISNUMBER(AB945),1-AB945,"")</f>
        <v>0.146406907504943</v>
      </c>
      <c r="AD945" s="144" t="n">
        <f aca="false">IF(ISNUMBER(AB945),AB945*T945,"")</f>
        <v>5.89689793411036</v>
      </c>
      <c r="AE945" s="144" t="n">
        <f aca="false">IF(ISNUMBER(AC945),AC945*T945,T945)</f>
        <v>1.01142640210667</v>
      </c>
      <c r="AF945" s="149" t="n">
        <f aca="false">IF(ISNUMBER(AD945),AE945-AE941,"")</f>
        <v>0.834152701791892</v>
      </c>
      <c r="AG945" s="145" t="n">
        <f aca="false">IF(ISNUMBER(AD945),U945*AB945,"")</f>
        <v>283.051100837297</v>
      </c>
      <c r="AH945" s="146" t="n">
        <f aca="false">IF(ISNUMBER(AC945),AC945*U945,U945)</f>
        <v>48.5484673011202</v>
      </c>
      <c r="AI945" s="145" t="n">
        <f aca="false">AH945-AH941</f>
        <v>40.0393296860108</v>
      </c>
      <c r="AJ945" s="103" t="s">
        <v>710</v>
      </c>
      <c r="AK945" s="102"/>
      <c r="AL945" s="102"/>
      <c r="AM945" s="102"/>
      <c r="AN945" s="147" t="s">
        <v>782</v>
      </c>
    </row>
    <row r="946" customFormat="false" ht="15" hidden="false" customHeight="false" outlineLevel="0" collapsed="false">
      <c r="A946" s="0" t="s">
        <v>652</v>
      </c>
      <c r="B946" s="0" t="s">
        <v>647</v>
      </c>
      <c r="C946" s="90" t="n">
        <f aca="false">C802+1</f>
        <v>2</v>
      </c>
      <c r="D946" s="90" t="n">
        <f aca="false">D802</f>
        <v>2</v>
      </c>
      <c r="E946" s="90" t="s">
        <v>378</v>
      </c>
      <c r="F946" s="90" t="n">
        <v>2</v>
      </c>
      <c r="G946" s="130" t="s">
        <v>659</v>
      </c>
      <c r="H946" s="130" t="s">
        <v>660</v>
      </c>
      <c r="I946" s="148" t="s">
        <v>335</v>
      </c>
      <c r="J946" s="131" t="n">
        <v>41936</v>
      </c>
      <c r="K946" s="132" t="s">
        <v>802</v>
      </c>
      <c r="L946" s="131" t="n">
        <v>41938</v>
      </c>
      <c r="M946" s="108" t="s">
        <v>803</v>
      </c>
      <c r="N946" s="134" t="n">
        <v>47.6666666666667</v>
      </c>
      <c r="O946" s="134" t="n">
        <v>40</v>
      </c>
      <c r="P946" s="135" t="n">
        <v>0.04875</v>
      </c>
      <c r="Q946" s="152" t="n">
        <v>511.72096</v>
      </c>
      <c r="R946" s="152" t="n">
        <v>66114.7042461538</v>
      </c>
      <c r="S946" s="136" t="n">
        <f aca="false">R946-Q946</f>
        <v>65602.9832861538</v>
      </c>
      <c r="T946" s="137" t="n">
        <f aca="false">((S946/1000000)*(0.473-P946))*0.8/(0.08206*296)*1000000/(O946*N946)*12</f>
        <v>5.76924092476316</v>
      </c>
      <c r="U946" s="138" t="n">
        <f aca="false">IF(N946&lt;=48,T946* 48,T946* 72)</f>
        <v>276.923564388632</v>
      </c>
      <c r="V946" s="139" t="n">
        <v>1233.70317131225</v>
      </c>
      <c r="W946" s="150" t="n">
        <f aca="false">W898</f>
        <v>-16.6005784878389</v>
      </c>
      <c r="X946" s="141" t="n">
        <v>1356.9</v>
      </c>
      <c r="Y946" s="142" t="n">
        <f aca="false">((V946/1000+1)*0.0112372)/((V946/1000+1)*0.0112372+1)</f>
        <v>0.0244859577966886</v>
      </c>
      <c r="Z946" s="142" t="n">
        <f aca="false">((W946/1000+1)*0.0112372)/((W946/1000+1)*0.0112372+1)</f>
        <v>0.0109298737052018</v>
      </c>
      <c r="AA946" s="142" t="n">
        <f aca="false">IF(ISNUMBER(X946),((X946/1000+1)*0.0112372)/((X946/1000+1)*0.0112372+1),"")</f>
        <v>0.0258016023592409</v>
      </c>
      <c r="AB946" s="143" t="n">
        <f aca="false">IF(ISNUMBER(AA946),(Y946-Y942)/(AA946-Y942),"")</f>
        <v>0.910338918572066</v>
      </c>
      <c r="AC946" s="143" t="n">
        <f aca="false">IF(ISNUMBER(AB946),1-AB946,"")</f>
        <v>0.0896610814279345</v>
      </c>
      <c r="AD946" s="144" t="n">
        <f aca="false">IF(ISNUMBER(AB946),AB946*T946,"")</f>
        <v>5.2519645444306</v>
      </c>
      <c r="AE946" s="144" t="n">
        <f aca="false">IF(ISNUMBER(AC946),AC946*T946,T946)</f>
        <v>0.517276380332562</v>
      </c>
      <c r="AF946" s="149" t="n">
        <f aca="false">IF(ISNUMBER(AD946),AE946-AE942,"")</f>
        <v>0.374569337269141</v>
      </c>
      <c r="AG946" s="145" t="n">
        <f aca="false">IF(ISNUMBER(AD946),U946*AB946,"")</f>
        <v>252.094298132669</v>
      </c>
      <c r="AH946" s="146" t="n">
        <f aca="false">IF(ISNUMBER(AC946),AC946*U946,U946)</f>
        <v>24.829266255963</v>
      </c>
      <c r="AI946" s="145" t="n">
        <f aca="false">AH946-AH942</f>
        <v>17.9793281889188</v>
      </c>
      <c r="AJ946" s="103" t="s">
        <v>712</v>
      </c>
      <c r="AK946" s="102"/>
      <c r="AL946" s="102"/>
      <c r="AM946" s="102"/>
      <c r="AN946" s="147" t="s">
        <v>783</v>
      </c>
    </row>
    <row r="947" customFormat="false" ht="15" hidden="false" customHeight="false" outlineLevel="0" collapsed="false">
      <c r="A947" s="0" t="s">
        <v>652</v>
      </c>
      <c r="B947" s="0" t="s">
        <v>647</v>
      </c>
      <c r="C947" s="90" t="n">
        <f aca="false">C803+1</f>
        <v>2</v>
      </c>
      <c r="D947" s="90" t="n">
        <f aca="false">D803</f>
        <v>2</v>
      </c>
      <c r="E947" s="90" t="s">
        <v>378</v>
      </c>
      <c r="F947" s="90" t="n">
        <v>3</v>
      </c>
      <c r="G947" s="130" t="s">
        <v>659</v>
      </c>
      <c r="H947" s="130" t="s">
        <v>660</v>
      </c>
      <c r="I947" s="148" t="s">
        <v>335</v>
      </c>
      <c r="J947" s="131" t="n">
        <v>41936</v>
      </c>
      <c r="K947" s="132" t="s">
        <v>802</v>
      </c>
      <c r="L947" s="131" t="n">
        <v>41938</v>
      </c>
      <c r="M947" s="108" t="s">
        <v>803</v>
      </c>
      <c r="N947" s="134" t="n">
        <v>47.6666666666667</v>
      </c>
      <c r="O947" s="134" t="n">
        <v>40</v>
      </c>
      <c r="P947" s="135" t="n">
        <v>0.04875</v>
      </c>
      <c r="Q947" s="152" t="n">
        <v>511.72096</v>
      </c>
      <c r="R947" s="152" t="n">
        <v>66512.5026461539</v>
      </c>
      <c r="S947" s="136" t="n">
        <f aca="false">R947-Q947</f>
        <v>66000.7816861538</v>
      </c>
      <c r="T947" s="137" t="n">
        <f aca="false">((S947/1000000)*(0.473-P947))*0.8/(0.08206*296)*1000000/(O947*N947)*12</f>
        <v>5.80422401080781</v>
      </c>
      <c r="U947" s="138" t="n">
        <f aca="false">IF(N947&lt;=48,T947* 48,T947* 72)</f>
        <v>278.602752518775</v>
      </c>
      <c r="V947" s="139" t="n">
        <v>1204.01890301117</v>
      </c>
      <c r="W947" s="150" t="n">
        <f aca="false">W899</f>
        <v>-16.6005784878389</v>
      </c>
      <c r="X947" s="141" t="n">
        <v>1356.9</v>
      </c>
      <c r="Y947" s="142" t="n">
        <f aca="false">((V947/1000+1)*0.0112372)/((V947/1000+1)*0.0112372+1)</f>
        <v>0.0241684218827364</v>
      </c>
      <c r="Z947" s="142" t="n">
        <f aca="false">((W947/1000+1)*0.0112372)/((W947/1000+1)*0.0112372+1)</f>
        <v>0.0109298737052018</v>
      </c>
      <c r="AA947" s="142" t="n">
        <f aca="false">IF(ISNUMBER(X947),((X947/1000+1)*0.0112372)/((X947/1000+1)*0.0112372+1),"")</f>
        <v>0.0258016023592409</v>
      </c>
      <c r="AB947" s="143" t="n">
        <f aca="false">IF(ISNUMBER(AA947),(Y947-Y943)/(AA947-Y943),"")</f>
        <v>0.889887154835963</v>
      </c>
      <c r="AC947" s="143" t="n">
        <f aca="false">IF(ISNUMBER(AB947),1-AB947,"")</f>
        <v>0.110112845164037</v>
      </c>
      <c r="AD947" s="144" t="n">
        <f aca="false">IF(ISNUMBER(AB947),AB947*T947,"")</f>
        <v>5.16510439100835</v>
      </c>
      <c r="AE947" s="144" t="n">
        <f aca="false">IF(ISNUMBER(AC947),AC947*T947,T947)</f>
        <v>0.639119619799466</v>
      </c>
      <c r="AF947" s="149" t="n">
        <f aca="false">IF(ISNUMBER(AD947),AE947-AE943,"")</f>
        <v>0.523247940875333</v>
      </c>
      <c r="AG947" s="145" t="n">
        <f aca="false">IF(ISNUMBER(AD947),U947*AB947,"")</f>
        <v>247.925010768401</v>
      </c>
      <c r="AH947" s="146" t="n">
        <f aca="false">IF(ISNUMBER(AC947),AC947*U947,U947)</f>
        <v>30.6777417503743</v>
      </c>
      <c r="AI947" s="145" t="n">
        <f aca="false">AH947-AH943</f>
        <v>25.115901162016</v>
      </c>
      <c r="AJ947" s="103" t="s">
        <v>714</v>
      </c>
      <c r="AK947" s="102"/>
      <c r="AL947" s="102"/>
      <c r="AM947" s="102"/>
      <c r="AN947" s="147" t="s">
        <v>784</v>
      </c>
    </row>
    <row r="948" customFormat="false" ht="15" hidden="false" customHeight="false" outlineLevel="0" collapsed="false">
      <c r="A948" s="0" t="s">
        <v>652</v>
      </c>
      <c r="B948" s="0" t="s">
        <v>647</v>
      </c>
      <c r="C948" s="90" t="n">
        <f aca="false">C804+1</f>
        <v>2</v>
      </c>
      <c r="D948" s="90" t="n">
        <f aca="false">D804</f>
        <v>2</v>
      </c>
      <c r="E948" s="90" t="s">
        <v>378</v>
      </c>
      <c r="F948" s="90" t="n">
        <v>4</v>
      </c>
      <c r="G948" s="130" t="s">
        <v>659</v>
      </c>
      <c r="H948" s="130" t="s">
        <v>660</v>
      </c>
      <c r="I948" s="148" t="s">
        <v>335</v>
      </c>
      <c r="J948" s="131" t="n">
        <v>41936</v>
      </c>
      <c r="K948" s="132" t="s">
        <v>802</v>
      </c>
      <c r="L948" s="131" t="n">
        <v>41938</v>
      </c>
      <c r="M948" s="108" t="s">
        <v>803</v>
      </c>
      <c r="N948" s="134" t="n">
        <v>47.6666666666667</v>
      </c>
      <c r="O948" s="134" t="n">
        <v>40</v>
      </c>
      <c r="P948" s="135" t="n">
        <v>0.04875</v>
      </c>
      <c r="Q948" s="152" t="n">
        <v>511.72096</v>
      </c>
      <c r="R948" s="152" t="n">
        <v>78148.1058461539</v>
      </c>
      <c r="S948" s="136" t="n">
        <f aca="false">R948-Q948</f>
        <v>77636.3848861538</v>
      </c>
      <c r="T948" s="137" t="n">
        <f aca="false">((S948/1000000)*(0.473-P948))*0.8/(0.08206*296)*1000000/(O948*N948)*12</f>
        <v>6.82747927761385</v>
      </c>
      <c r="U948" s="138" t="n">
        <f aca="false">IF(N948&lt;=48,T948* 48,T948* 72)</f>
        <v>327.719005325465</v>
      </c>
      <c r="V948" s="139" t="n">
        <v>1178.61201119349</v>
      </c>
      <c r="W948" s="150" t="n">
        <f aca="false">W900</f>
        <v>-16.6005784878389</v>
      </c>
      <c r="X948" s="141" t="n">
        <v>1356.9</v>
      </c>
      <c r="Y948" s="142" t="n">
        <f aca="false">((V948/1000+1)*0.0112372)/((V948/1000+1)*0.0112372+1)</f>
        <v>0.0238964773094062</v>
      </c>
      <c r="Z948" s="142" t="n">
        <f aca="false">((W948/1000+1)*0.0112372)/((W948/1000+1)*0.0112372+1)</f>
        <v>0.0109298737052018</v>
      </c>
      <c r="AA948" s="142" t="n">
        <f aca="false">IF(ISNUMBER(X948),((X948/1000+1)*0.0112372)/((X948/1000+1)*0.0112372+1),"")</f>
        <v>0.0258016023592409</v>
      </c>
      <c r="AB948" s="143" t="n">
        <f aca="false">IF(ISNUMBER(AA948),(Y948-Y944)/(AA948-Y944),"")</f>
        <v>0.87098778148133</v>
      </c>
      <c r="AC948" s="143" t="n">
        <f aca="false">IF(ISNUMBER(AB948),1-AB948,"")</f>
        <v>0.12901221851867</v>
      </c>
      <c r="AD948" s="144" t="n">
        <f aca="false">IF(ISNUMBER(AB948),AB948*T948,"")</f>
        <v>5.94665102911864</v>
      </c>
      <c r="AE948" s="144" t="n">
        <f aca="false">IF(ISNUMBER(AC948),AC948*T948,T948)</f>
        <v>0.880828248495207</v>
      </c>
      <c r="AF948" s="149" t="n">
        <f aca="false">IF(ISNUMBER(AD948),AE948-AE944,"")</f>
        <v>0.705384440041271</v>
      </c>
      <c r="AG948" s="145" t="n">
        <f aca="false">IF(ISNUMBER(AD948),U948*AB948,"")</f>
        <v>285.439249397695</v>
      </c>
      <c r="AH948" s="146" t="n">
        <f aca="false">IF(ISNUMBER(AC948),AC948*U948,U948)</f>
        <v>42.2797559277699</v>
      </c>
      <c r="AI948" s="145" t="n">
        <f aca="false">AH948-AH944</f>
        <v>33.858453121981</v>
      </c>
      <c r="AJ948" s="103" t="s">
        <v>716</v>
      </c>
      <c r="AK948" s="102"/>
      <c r="AL948" s="102"/>
      <c r="AM948" s="102"/>
      <c r="AN948" s="147" t="s">
        <v>785</v>
      </c>
    </row>
    <row r="949" customFormat="false" ht="15" hidden="false" customHeight="false" outlineLevel="0" collapsed="false">
      <c r="A949" s="0" t="s">
        <v>652</v>
      </c>
      <c r="B949" s="0" t="s">
        <v>647</v>
      </c>
      <c r="C949" s="90" t="n">
        <f aca="false">C805+1</f>
        <v>2</v>
      </c>
      <c r="D949" s="90" t="n">
        <f aca="false">D805</f>
        <v>2</v>
      </c>
      <c r="E949" s="90" t="s">
        <v>378</v>
      </c>
      <c r="F949" s="90" t="n">
        <v>1</v>
      </c>
      <c r="G949" s="130" t="s">
        <v>669</v>
      </c>
      <c r="H949" s="130" t="s">
        <v>660</v>
      </c>
      <c r="I949" s="130" t="n">
        <v>10</v>
      </c>
      <c r="J949" s="131" t="n">
        <v>41936</v>
      </c>
      <c r="K949" s="132" t="s">
        <v>802</v>
      </c>
      <c r="L949" s="131" t="n">
        <v>41938</v>
      </c>
      <c r="M949" s="108" t="s">
        <v>803</v>
      </c>
      <c r="N949" s="134" t="n">
        <v>47.6666666666667</v>
      </c>
      <c r="O949" s="134" t="n">
        <v>40</v>
      </c>
      <c r="P949" s="135" t="n">
        <v>0.04875</v>
      </c>
      <c r="Q949" s="152" t="n">
        <v>511.72096</v>
      </c>
      <c r="R949" s="152" t="n">
        <v>64141.4786461538</v>
      </c>
      <c r="S949" s="136" t="n">
        <f aca="false">R949-Q949</f>
        <v>63629.7576861539</v>
      </c>
      <c r="T949" s="137" t="n">
        <f aca="false">((S949/1000000)*(0.473-P949))*0.8/(0.08206*296)*1000000/(O949*N949)*12</f>
        <v>5.59571201929168</v>
      </c>
      <c r="U949" s="138" t="n">
        <f aca="false">IF(N949&lt;=48,T949* 48,T949* 72)</f>
        <v>268.594176926001</v>
      </c>
      <c r="V949" s="139" t="n">
        <v>1272.32304740852</v>
      </c>
      <c r="W949" s="150" t="n">
        <f aca="false">W901</f>
        <v>-16.6005784878389</v>
      </c>
      <c r="X949" s="141" t="n">
        <v>1356.9</v>
      </c>
      <c r="Y949" s="142" t="n">
        <f aca="false">((V949/1000+1)*0.0112372)/((V949/1000+1)*0.0112372+1)</f>
        <v>0.0248987697045249</v>
      </c>
      <c r="Z949" s="142" t="n">
        <f aca="false">((W949/1000+1)*0.0112372)/((W949/1000+1)*0.0112372+1)</f>
        <v>0.0109298737052018</v>
      </c>
      <c r="AA949" s="142" t="n">
        <f aca="false">IF(ISNUMBER(X949),((X949/1000+1)*0.0112372)/((X949/1000+1)*0.0112372+1),"")</f>
        <v>0.0258016023592409</v>
      </c>
      <c r="AB949" s="143" t="n">
        <f aca="false">IF(ISNUMBER(AA949),(Y949-Y941)/(AA949-Y941),"")</f>
        <v>0.938566781037388</v>
      </c>
      <c r="AC949" s="143" t="n">
        <f aca="false">IF(ISNUMBER(AB949),1-AB949,"")</f>
        <v>0.0614332189626119</v>
      </c>
      <c r="AD949" s="144" t="n">
        <f aca="false">IF(ISNUMBER(AB949),AB949*T949,"")</f>
        <v>5.25194941755881</v>
      </c>
      <c r="AE949" s="144" t="n">
        <f aca="false">IF(ISNUMBER(AC949),AC949*T949,T949)</f>
        <v>0.343762601732865</v>
      </c>
      <c r="AF949" s="149" t="n">
        <f aca="false">IF(ISNUMBER(AD949),AE949-AE941,"")</f>
        <v>0.166488901418085</v>
      </c>
      <c r="AG949" s="145" t="n">
        <f aca="false">IF(ISNUMBER(AD949),U949*AB949,"")</f>
        <v>252.093572042823</v>
      </c>
      <c r="AH949" s="146" t="n">
        <f aca="false">IF(ISNUMBER(AC949),AC949*U949,U949)</f>
        <v>16.5006048831775</v>
      </c>
      <c r="AI949" s="145" t="n">
        <f aca="false">AH949-AH941</f>
        <v>7.99146726806809</v>
      </c>
      <c r="AJ949" s="103" t="s">
        <v>718</v>
      </c>
      <c r="AK949" s="102"/>
      <c r="AL949" s="102"/>
      <c r="AM949" s="102"/>
      <c r="AN949" s="147" t="s">
        <v>786</v>
      </c>
    </row>
    <row r="950" customFormat="false" ht="15" hidden="false" customHeight="false" outlineLevel="0" collapsed="false">
      <c r="A950" s="0" t="s">
        <v>652</v>
      </c>
      <c r="B950" s="0" t="s">
        <v>647</v>
      </c>
      <c r="C950" s="90" t="n">
        <f aca="false">C806+1</f>
        <v>2</v>
      </c>
      <c r="D950" s="90" t="n">
        <f aca="false">D806</f>
        <v>2</v>
      </c>
      <c r="E950" s="90" t="s">
        <v>378</v>
      </c>
      <c r="F950" s="90" t="n">
        <v>2</v>
      </c>
      <c r="G950" s="130" t="s">
        <v>669</v>
      </c>
      <c r="H950" s="130" t="s">
        <v>660</v>
      </c>
      <c r="I950" s="130" t="n">
        <v>10</v>
      </c>
      <c r="J950" s="131" t="n">
        <v>41936</v>
      </c>
      <c r="K950" s="132" t="s">
        <v>802</v>
      </c>
      <c r="L950" s="131" t="n">
        <v>41938</v>
      </c>
      <c r="M950" s="108" t="s">
        <v>803</v>
      </c>
      <c r="N950" s="134" t="n">
        <v>47.6666666666667</v>
      </c>
      <c r="O950" s="134" t="n">
        <v>40</v>
      </c>
      <c r="P950" s="135" t="n">
        <v>0.04875</v>
      </c>
      <c r="Q950" s="152" t="n">
        <v>511.72096</v>
      </c>
      <c r="R950" s="152" t="n">
        <v>46837.2482461538</v>
      </c>
      <c r="S950" s="136" t="n">
        <f aca="false">R950-Q950</f>
        <v>46325.5272861538</v>
      </c>
      <c r="T950" s="137" t="n">
        <f aca="false">((S950/1000000)*(0.473-P950))*0.8/(0.08206*296)*1000000/(O950*N950)*12</f>
        <v>4.07394777634937</v>
      </c>
      <c r="U950" s="138" t="n">
        <f aca="false">IF(N950&lt;=48,T950* 48,T950* 72)</f>
        <v>195.54949326477</v>
      </c>
      <c r="V950" s="139" t="n">
        <v>1283.70020536195</v>
      </c>
      <c r="W950" s="150" t="n">
        <f aca="false">W902</f>
        <v>-16.6005784878389</v>
      </c>
      <c r="X950" s="141" t="n">
        <v>1356.9</v>
      </c>
      <c r="Y950" s="142" t="n">
        <f aca="false">((V950/1000+1)*0.0112372)/((V950/1000+1)*0.0112372+1)</f>
        <v>0.0250203147244974</v>
      </c>
      <c r="Z950" s="142" t="n">
        <f aca="false">((W950/1000+1)*0.0112372)/((W950/1000+1)*0.0112372+1)</f>
        <v>0.0109298737052018</v>
      </c>
      <c r="AA950" s="142" t="n">
        <f aca="false">IF(ISNUMBER(X950),((X950/1000+1)*0.0112372)/((X950/1000+1)*0.0112372+1),"")</f>
        <v>0.0258016023592409</v>
      </c>
      <c r="AB950" s="143" t="n">
        <f aca="false">IF(ISNUMBER(AA950),(Y950-Y942)/(AA950-Y942),"")</f>
        <v>0.946755304410272</v>
      </c>
      <c r="AC950" s="143" t="n">
        <f aca="false">IF(ISNUMBER(AB950),1-AB950,"")</f>
        <v>0.0532446955897279</v>
      </c>
      <c r="AD950" s="144" t="n">
        <f aca="false">IF(ISNUMBER(AB950),AB950*T950,"")</f>
        <v>3.8570316671492</v>
      </c>
      <c r="AE950" s="144" t="n">
        <f aca="false">IF(ISNUMBER(AC950),AC950*T950,T950)</f>
        <v>0.216916109200171</v>
      </c>
      <c r="AF950" s="149" t="n">
        <f aca="false">IF(ISNUMBER(AD950),AE950-AE942,"")</f>
        <v>0.0742090661367503</v>
      </c>
      <c r="AG950" s="145" t="n">
        <f aca="false">IF(ISNUMBER(AD950),U950*AB950,"")</f>
        <v>185.137520023162</v>
      </c>
      <c r="AH950" s="146" t="n">
        <f aca="false">IF(ISNUMBER(AC950),AC950*U950,U950)</f>
        <v>10.4119732416082</v>
      </c>
      <c r="AI950" s="145" t="n">
        <f aca="false">AH950-AH942</f>
        <v>3.56203517456402</v>
      </c>
      <c r="AJ950" s="103" t="s">
        <v>720</v>
      </c>
      <c r="AK950" s="102"/>
      <c r="AL950" s="102"/>
      <c r="AM950" s="102"/>
      <c r="AN950" s="147" t="s">
        <v>787</v>
      </c>
    </row>
    <row r="951" customFormat="false" ht="15" hidden="false" customHeight="false" outlineLevel="0" collapsed="false">
      <c r="A951" s="0" t="s">
        <v>652</v>
      </c>
      <c r="B951" s="0" t="s">
        <v>647</v>
      </c>
      <c r="C951" s="90" t="n">
        <f aca="false">C807+1</f>
        <v>2</v>
      </c>
      <c r="D951" s="90" t="n">
        <f aca="false">D807</f>
        <v>2</v>
      </c>
      <c r="E951" s="90" t="s">
        <v>378</v>
      </c>
      <c r="F951" s="90" t="n">
        <v>3</v>
      </c>
      <c r="G951" s="130" t="s">
        <v>669</v>
      </c>
      <c r="H951" s="130" t="s">
        <v>660</v>
      </c>
      <c r="I951" s="130" t="n">
        <v>10</v>
      </c>
      <c r="J951" s="131" t="n">
        <v>41936</v>
      </c>
      <c r="K951" s="132" t="s">
        <v>802</v>
      </c>
      <c r="L951" s="131" t="n">
        <v>41938</v>
      </c>
      <c r="M951" s="108" t="s">
        <v>803</v>
      </c>
      <c r="N951" s="134" t="n">
        <v>47.6666666666667</v>
      </c>
      <c r="O951" s="134" t="n">
        <v>40</v>
      </c>
      <c r="P951" s="135" t="n">
        <v>0.04875</v>
      </c>
      <c r="Q951" s="152" t="n">
        <v>511.72096</v>
      </c>
      <c r="R951" s="152" t="n">
        <v>71237.5714461539</v>
      </c>
      <c r="S951" s="136" t="n">
        <f aca="false">R951-Q951</f>
        <v>70725.8504861538</v>
      </c>
      <c r="T951" s="137" t="n">
        <f aca="false">((S951/1000000)*(0.473-P951))*0.8/(0.08206*296)*1000000/(O951*N951)*12</f>
        <v>6.21975481333817</v>
      </c>
      <c r="U951" s="138" t="n">
        <f aca="false">IF(N951&lt;=48,T951* 48,T951* 72)</f>
        <v>298.548231040232</v>
      </c>
      <c r="V951" s="139" t="n">
        <v>1278.79804864183</v>
      </c>
      <c r="W951" s="150" t="n">
        <f aca="false">W903</f>
        <v>-16.6005784878389</v>
      </c>
      <c r="X951" s="141" t="n">
        <v>1356.9</v>
      </c>
      <c r="Y951" s="142" t="n">
        <f aca="false">((V951/1000+1)*0.0112372)/((V951/1000+1)*0.0112372+1)</f>
        <v>0.0249679474753109</v>
      </c>
      <c r="Z951" s="142" t="n">
        <f aca="false">((W951/1000+1)*0.0112372)/((W951/1000+1)*0.0112372+1)</f>
        <v>0.0109298737052018</v>
      </c>
      <c r="AA951" s="142" t="n">
        <f aca="false">IF(ISNUMBER(X951),((X951/1000+1)*0.0112372)/((X951/1000+1)*0.0112372+1),"")</f>
        <v>0.0258016023592409</v>
      </c>
      <c r="AB951" s="143" t="n">
        <f aca="false">IF(ISNUMBER(AA951),(Y951-Y943)/(AA951-Y943),"")</f>
        <v>0.943793039119042</v>
      </c>
      <c r="AC951" s="143" t="n">
        <f aca="false">IF(ISNUMBER(AB951),1-AB951,"")</f>
        <v>0.0562069608809576</v>
      </c>
      <c r="AD951" s="144" t="n">
        <f aca="false">IF(ISNUMBER(AB951),AB951*T951,"")</f>
        <v>5.87016129785573</v>
      </c>
      <c r="AE951" s="144" t="n">
        <f aca="false">IF(ISNUMBER(AC951),AC951*T951,T951)</f>
        <v>0.349593515482446</v>
      </c>
      <c r="AF951" s="149" t="n">
        <f aca="false">IF(ISNUMBER(AD951),AE951-AE943,"")</f>
        <v>0.233721836558313</v>
      </c>
      <c r="AG951" s="145" t="n">
        <f aca="false">IF(ISNUMBER(AD951),U951*AB951,"")</f>
        <v>281.767742297075</v>
      </c>
      <c r="AH951" s="146" t="n">
        <f aca="false">IF(ISNUMBER(AC951),AC951*U951,U951)</f>
        <v>16.7804887431574</v>
      </c>
      <c r="AI951" s="145" t="n">
        <f aca="false">AH951-AH943</f>
        <v>11.218648154799</v>
      </c>
      <c r="AJ951" s="103" t="s">
        <v>722</v>
      </c>
      <c r="AK951" s="102"/>
      <c r="AL951" s="102"/>
      <c r="AM951" s="102"/>
      <c r="AN951" s="147" t="s">
        <v>788</v>
      </c>
    </row>
    <row r="952" customFormat="false" ht="15" hidden="false" customHeight="false" outlineLevel="0" collapsed="false">
      <c r="A952" s="0" t="s">
        <v>652</v>
      </c>
      <c r="B952" s="0" t="s">
        <v>647</v>
      </c>
      <c r="C952" s="90" t="n">
        <f aca="false">C808+1</f>
        <v>2</v>
      </c>
      <c r="D952" s="90" t="n">
        <f aca="false">D808</f>
        <v>2</v>
      </c>
      <c r="E952" s="90" t="s">
        <v>378</v>
      </c>
      <c r="F952" s="90" t="n">
        <v>4</v>
      </c>
      <c r="G952" s="130" t="s">
        <v>669</v>
      </c>
      <c r="H952" s="130" t="s">
        <v>660</v>
      </c>
      <c r="I952" s="130" t="n">
        <v>10</v>
      </c>
      <c r="J952" s="131" t="n">
        <v>41936</v>
      </c>
      <c r="K952" s="132" t="s">
        <v>802</v>
      </c>
      <c r="L952" s="131" t="n">
        <v>41938</v>
      </c>
      <c r="M952" s="108" t="s">
        <v>803</v>
      </c>
      <c r="N952" s="134" t="n">
        <v>47.6666666666667</v>
      </c>
      <c r="O952" s="134" t="n">
        <v>40</v>
      </c>
      <c r="P952" s="135" t="n">
        <v>0.04875</v>
      </c>
      <c r="Q952" s="152" t="n">
        <v>511.72096</v>
      </c>
      <c r="R952" s="152" t="n">
        <v>90793.9714461539</v>
      </c>
      <c r="S952" s="136" t="n">
        <f aca="false">R952-Q952</f>
        <v>90282.2504861538</v>
      </c>
      <c r="T952" s="137" t="n">
        <f aca="false">((S952/1000000)*(0.473-P952))*0.8/(0.08206*296)*1000000/(O952*N952)*12</f>
        <v>7.93957878428328</v>
      </c>
      <c r="U952" s="138" t="n">
        <f aca="false">IF(N952&lt;=48,T952* 48,T952* 72)</f>
        <v>381.099781645597</v>
      </c>
      <c r="V952" s="139" t="n">
        <v>1314.64038389164</v>
      </c>
      <c r="W952" s="150" t="n">
        <f aca="false">W904</f>
        <v>-16.6005784878389</v>
      </c>
      <c r="X952" s="141" t="n">
        <v>1356.9</v>
      </c>
      <c r="Y952" s="142" t="n">
        <f aca="false">((V952/1000+1)*0.0112372)/((V952/1000+1)*0.0112372+1)</f>
        <v>0.0253507031820778</v>
      </c>
      <c r="Z952" s="142" t="n">
        <f aca="false">((W952/1000+1)*0.0112372)/((W952/1000+1)*0.0112372+1)</f>
        <v>0.0109298737052018</v>
      </c>
      <c r="AA952" s="142" t="n">
        <f aca="false">IF(ISNUMBER(X952),((X952/1000+1)*0.0112372)/((X952/1000+1)*0.0112372+1),"")</f>
        <v>0.0258016023592409</v>
      </c>
      <c r="AB952" s="143" t="n">
        <f aca="false">IF(ISNUMBER(AA952),(Y952-Y944)/(AA952-Y944),"")</f>
        <v>0.969465782217761</v>
      </c>
      <c r="AC952" s="143" t="n">
        <f aca="false">IF(ISNUMBER(AB952),1-AB952,"")</f>
        <v>0.0305342177822386</v>
      </c>
      <c r="AD952" s="144" t="n">
        <f aca="false">IF(ISNUMBER(AB952),AB952*T952,"")</f>
        <v>7.69714995658473</v>
      </c>
      <c r="AE952" s="144" t="n">
        <f aca="false">IF(ISNUMBER(AC952),AC952*T952,T952)</f>
        <v>0.242428827698547</v>
      </c>
      <c r="AF952" s="149" t="n">
        <f aca="false">IF(ISNUMBER(AD952),AE952-AE944,"")</f>
        <v>0.0669850192446126</v>
      </c>
      <c r="AG952" s="145" t="n">
        <f aca="false">IF(ISNUMBER(AD952),U952*AB952,"")</f>
        <v>369.463197916067</v>
      </c>
      <c r="AH952" s="146" t="n">
        <f aca="false">IF(ISNUMBER(AC952),AC952*U952,U952)</f>
        <v>11.6365837295303</v>
      </c>
      <c r="AI952" s="145" t="n">
        <f aca="false">AH952-AH944</f>
        <v>3.2152809237414</v>
      </c>
      <c r="AJ952" s="103" t="s">
        <v>724</v>
      </c>
      <c r="AK952" s="102"/>
      <c r="AL952" s="102"/>
      <c r="AM952" s="102"/>
      <c r="AN952" s="147" t="s">
        <v>789</v>
      </c>
    </row>
    <row r="953" customFormat="false" ht="15" hidden="false" customHeight="false" outlineLevel="0" collapsed="false">
      <c r="A953" s="0" t="s">
        <v>652</v>
      </c>
      <c r="B953" s="0" t="s">
        <v>647</v>
      </c>
      <c r="C953" s="90" t="n">
        <f aca="false">C809+1</f>
        <v>2</v>
      </c>
      <c r="D953" s="90" t="n">
        <f aca="false">D809</f>
        <v>2</v>
      </c>
      <c r="E953" s="90" t="s">
        <v>403</v>
      </c>
      <c r="F953" s="90" t="n">
        <v>1</v>
      </c>
      <c r="G953" s="130" t="s">
        <v>321</v>
      </c>
      <c r="H953" s="130" t="s">
        <v>322</v>
      </c>
      <c r="I953" s="130" t="s">
        <v>322</v>
      </c>
      <c r="J953" s="131" t="n">
        <v>41936</v>
      </c>
      <c r="K953" s="132" t="s">
        <v>802</v>
      </c>
      <c r="L953" s="131" t="n">
        <v>41938</v>
      </c>
      <c r="M953" s="108" t="s">
        <v>803</v>
      </c>
      <c r="N953" s="134" t="n">
        <v>47.6666666666667</v>
      </c>
      <c r="O953" s="134" t="n">
        <v>40</v>
      </c>
      <c r="P953" s="135" t="n">
        <v>0.0481666666666667</v>
      </c>
      <c r="Q953" s="152" t="n">
        <v>511.72096</v>
      </c>
      <c r="R953" s="152" t="n">
        <v>5212.49688615385</v>
      </c>
      <c r="S953" s="136" t="n">
        <f aca="false">R953-Q953</f>
        <v>4700.77592615385</v>
      </c>
      <c r="T953" s="137" t="n">
        <f aca="false">((S953/1000000)*(0.473-P953))*0.8/(0.08206*296)*1000000/(O953*N953)*12</f>
        <v>0.413962851988651</v>
      </c>
      <c r="U953" s="138" t="n">
        <f aca="false">IF(N953&lt;=48,T953* 48,T953* 72)</f>
        <v>19.8702168954552</v>
      </c>
      <c r="V953" s="139" t="n">
        <v>-30.3245803359248</v>
      </c>
      <c r="W953" s="150" t="n">
        <f aca="false">W905</f>
        <v>-20.4524273330183</v>
      </c>
      <c r="X953" s="141" t="s">
        <v>106</v>
      </c>
      <c r="Y953" s="142" t="n">
        <f aca="false">((V953/1000+1)*0.0112372)/((V953/1000+1)*0.0112372+1)</f>
        <v>0.0107789841086185</v>
      </c>
      <c r="Z953" s="142" t="n">
        <f aca="false">((W953/1000+1)*0.0112372)/((W953/1000+1)*0.0112372+1)</f>
        <v>0.0108875289029567</v>
      </c>
      <c r="AA953" s="142" t="str">
        <f aca="false">IF(ISNUMBER(X953),((X953/1000+1)*0.0112372)/((X953/1000+1)*0.0112372+1),"")</f>
        <v/>
      </c>
      <c r="AB953" s="143" t="str">
        <f aca="false">IF(ISNUMBER(AA953),(Y953-Z953)/(AA953-Z953),"")</f>
        <v/>
      </c>
      <c r="AC953" s="143" t="str">
        <f aca="false">IF(ISNUMBER(AB953),1-AB953,"")</f>
        <v/>
      </c>
      <c r="AD953" s="144" t="str">
        <f aca="false">IF(ISNUMBER(AB953),AB953*T953,"")</f>
        <v/>
      </c>
      <c r="AE953" s="144" t="n">
        <f aca="false">IF(ISNUMBER(AC953),AC953*T953,T953)</f>
        <v>0.413962851988651</v>
      </c>
      <c r="AF953" s="102"/>
      <c r="AG953" s="145" t="str">
        <f aca="false">IF(ISNUMBER(AD953),U953*AB953,"")</f>
        <v/>
      </c>
      <c r="AH953" s="146" t="n">
        <f aca="false">IF(ISNUMBER(AC953),AC953*U953,U953)</f>
        <v>19.8702168954552</v>
      </c>
      <c r="AI953" s="102"/>
      <c r="AJ953" s="103" t="s">
        <v>726</v>
      </c>
      <c r="AK953" s="102"/>
      <c r="AL953" s="102"/>
      <c r="AM953" s="102"/>
      <c r="AN953" s="147" t="s">
        <v>790</v>
      </c>
    </row>
    <row r="954" customFormat="false" ht="15" hidden="false" customHeight="false" outlineLevel="0" collapsed="false">
      <c r="A954" s="0" t="s">
        <v>652</v>
      </c>
      <c r="B954" s="0" t="s">
        <v>647</v>
      </c>
      <c r="C954" s="90" t="n">
        <f aca="false">C810+1</f>
        <v>2</v>
      </c>
      <c r="D954" s="90" t="n">
        <f aca="false">D810</f>
        <v>2</v>
      </c>
      <c r="E954" s="90" t="s">
        <v>403</v>
      </c>
      <c r="F954" s="90" t="n">
        <v>2</v>
      </c>
      <c r="G954" s="130" t="s">
        <v>321</v>
      </c>
      <c r="H954" s="130" t="s">
        <v>322</v>
      </c>
      <c r="I954" s="130" t="s">
        <v>322</v>
      </c>
      <c r="J954" s="131" t="n">
        <v>41936</v>
      </c>
      <c r="K954" s="132" t="s">
        <v>802</v>
      </c>
      <c r="L954" s="131" t="n">
        <v>41938</v>
      </c>
      <c r="M954" s="108" t="s">
        <v>803</v>
      </c>
      <c r="N954" s="134" t="n">
        <v>47.6666666666667</v>
      </c>
      <c r="O954" s="134" t="n">
        <v>40</v>
      </c>
      <c r="P954" s="135" t="n">
        <v>0.0481666666666667</v>
      </c>
      <c r="Q954" s="152" t="n">
        <v>511.72096</v>
      </c>
      <c r="R954" s="152" t="n">
        <v>7278.13784615385</v>
      </c>
      <c r="S954" s="136" t="n">
        <f aca="false">R954-Q954</f>
        <v>6766.41688615385</v>
      </c>
      <c r="T954" s="137" t="n">
        <f aca="false">((S954/1000000)*(0.473-P954))*0.8/(0.08206*296)*1000000/(O954*N954)*12</f>
        <v>0.595868698261526</v>
      </c>
      <c r="U954" s="138" t="n">
        <f aca="false">IF(N954&lt;=48,T954* 48,T954* 72)</f>
        <v>28.6016975165533</v>
      </c>
      <c r="V954" s="139" t="n">
        <v>-26.4798956937685</v>
      </c>
      <c r="W954" s="150" t="n">
        <f aca="false">W906</f>
        <v>-20.4524273330183</v>
      </c>
      <c r="X954" s="141" t="s">
        <v>106</v>
      </c>
      <c r="Y954" s="142" t="n">
        <f aca="false">((V954/1000+1)*0.0112372)/((V954/1000+1)*0.0112372+1)</f>
        <v>0.0108212594323174</v>
      </c>
      <c r="Z954" s="142" t="n">
        <f aca="false">((W954/1000+1)*0.0112372)/((W954/1000+1)*0.0112372+1)</f>
        <v>0.0108875289029567</v>
      </c>
      <c r="AA954" s="142" t="str">
        <f aca="false">IF(ISNUMBER(X954),((X954/1000+1)*0.0112372)/((X954/1000+1)*0.0112372+1),"")</f>
        <v/>
      </c>
      <c r="AB954" s="143" t="str">
        <f aca="false">IF(ISNUMBER(AA954),(Y954-Z954)/(AA954-Z954),"")</f>
        <v/>
      </c>
      <c r="AC954" s="143" t="str">
        <f aca="false">IF(ISNUMBER(AB954),1-AB954,"")</f>
        <v/>
      </c>
      <c r="AD954" s="144" t="str">
        <f aca="false">IF(ISNUMBER(AB954),AB954*T954,"")</f>
        <v/>
      </c>
      <c r="AE954" s="144" t="n">
        <f aca="false">IF(ISNUMBER(AC954),AC954*T954,T954)</f>
        <v>0.595868698261526</v>
      </c>
      <c r="AF954" s="102"/>
      <c r="AG954" s="145" t="str">
        <f aca="false">IF(ISNUMBER(AD954),U954*AB954,"")</f>
        <v/>
      </c>
      <c r="AH954" s="146" t="n">
        <f aca="false">IF(ISNUMBER(AC954),AC954*U954,U954)</f>
        <v>28.6016975165533</v>
      </c>
      <c r="AI954" s="102"/>
      <c r="AJ954" s="103" t="s">
        <v>728</v>
      </c>
      <c r="AK954" s="102"/>
      <c r="AL954" s="102"/>
      <c r="AM954" s="102"/>
      <c r="AN954" s="147" t="s">
        <v>791</v>
      </c>
    </row>
    <row r="955" customFormat="false" ht="15" hidden="false" customHeight="false" outlineLevel="0" collapsed="false">
      <c r="A955" s="0" t="s">
        <v>652</v>
      </c>
      <c r="B955" s="0" t="s">
        <v>647</v>
      </c>
      <c r="C955" s="90" t="n">
        <f aca="false">C811+1</f>
        <v>2</v>
      </c>
      <c r="D955" s="90" t="n">
        <f aca="false">D811</f>
        <v>2</v>
      </c>
      <c r="E955" s="90" t="s">
        <v>403</v>
      </c>
      <c r="F955" s="90" t="n">
        <v>3</v>
      </c>
      <c r="G955" s="130" t="s">
        <v>321</v>
      </c>
      <c r="H955" s="130" t="s">
        <v>322</v>
      </c>
      <c r="I955" s="130" t="s">
        <v>322</v>
      </c>
      <c r="J955" s="131" t="n">
        <v>41936</v>
      </c>
      <c r="K955" s="132" t="s">
        <v>802</v>
      </c>
      <c r="L955" s="131" t="n">
        <v>41938</v>
      </c>
      <c r="M955" s="108" t="s">
        <v>803</v>
      </c>
      <c r="N955" s="134" t="n">
        <v>47.6666666666667</v>
      </c>
      <c r="O955" s="134" t="n">
        <v>40</v>
      </c>
      <c r="P955" s="135" t="n">
        <v>0.0481666666666667</v>
      </c>
      <c r="Q955" s="152" t="n">
        <v>511.72096</v>
      </c>
      <c r="R955" s="152" t="n">
        <v>3427.40869192308</v>
      </c>
      <c r="S955" s="136" t="n">
        <f aca="false">R955-Q955</f>
        <v>2915.68773192308</v>
      </c>
      <c r="T955" s="137" t="n">
        <f aca="false">((S955/1000000)*(0.473-P955))*0.8/(0.08206*296)*1000000/(O955*N955)*12</f>
        <v>0.256763229725512</v>
      </c>
      <c r="U955" s="138" t="n">
        <f aca="false">IF(N955&lt;=48,T955* 48,T955* 72)</f>
        <v>12.3246350268246</v>
      </c>
      <c r="V955" s="139" t="n">
        <v>-5.94439121712871</v>
      </c>
      <c r="W955" s="150" t="n">
        <f aca="false">W907</f>
        <v>-20.4524273330183</v>
      </c>
      <c r="X955" s="141" t="s">
        <v>106</v>
      </c>
      <c r="Y955" s="142" t="n">
        <f aca="false">((V955/1000+1)*0.0112372)/((V955/1000+1)*0.0112372+1)</f>
        <v>0.0110470022346169</v>
      </c>
      <c r="Z955" s="142" t="n">
        <f aca="false">((W955/1000+1)*0.0112372)/((W955/1000+1)*0.0112372+1)</f>
        <v>0.0108875289029567</v>
      </c>
      <c r="AA955" s="142" t="str">
        <f aca="false">IF(ISNUMBER(X955),((X955/1000+1)*0.0112372)/((X955/1000+1)*0.0112372+1),"")</f>
        <v/>
      </c>
      <c r="AB955" s="143" t="str">
        <f aca="false">IF(ISNUMBER(AA955),(Y955-Z955)/(AA955-Z955),"")</f>
        <v/>
      </c>
      <c r="AC955" s="143" t="str">
        <f aca="false">IF(ISNUMBER(AB955),1-AB955,"")</f>
        <v/>
      </c>
      <c r="AD955" s="144" t="str">
        <f aca="false">IF(ISNUMBER(AB955),AB955*T955,"")</f>
        <v/>
      </c>
      <c r="AE955" s="144" t="n">
        <f aca="false">IF(ISNUMBER(AC955),AC955*T955,T955)</f>
        <v>0.256763229725512</v>
      </c>
      <c r="AF955" s="102"/>
      <c r="AG955" s="145" t="str">
        <f aca="false">IF(ISNUMBER(AD955),U955*AB955,"")</f>
        <v/>
      </c>
      <c r="AH955" s="146" t="n">
        <f aca="false">IF(ISNUMBER(AC955),AC955*U955,U955)</f>
        <v>12.3246350268246</v>
      </c>
      <c r="AI955" s="102"/>
      <c r="AJ955" s="103" t="s">
        <v>730</v>
      </c>
      <c r="AK955" s="102"/>
      <c r="AL955" s="102"/>
      <c r="AM955" s="102"/>
      <c r="AN955" s="147" t="s">
        <v>792</v>
      </c>
    </row>
    <row r="956" customFormat="false" ht="15" hidden="false" customHeight="false" outlineLevel="0" collapsed="false">
      <c r="A956" s="0" t="s">
        <v>652</v>
      </c>
      <c r="B956" s="0" t="s">
        <v>647</v>
      </c>
      <c r="C956" s="90" t="n">
        <f aca="false">C812+1</f>
        <v>2</v>
      </c>
      <c r="D956" s="90" t="n">
        <f aca="false">D812</f>
        <v>2</v>
      </c>
      <c r="E956" s="90" t="s">
        <v>403</v>
      </c>
      <c r="F956" s="90" t="n">
        <v>4</v>
      </c>
      <c r="G956" s="130" t="s">
        <v>321</v>
      </c>
      <c r="H956" s="130" t="s">
        <v>322</v>
      </c>
      <c r="I956" s="130" t="s">
        <v>322</v>
      </c>
      <c r="J956" s="131" t="n">
        <v>41936</v>
      </c>
      <c r="K956" s="132" t="s">
        <v>802</v>
      </c>
      <c r="L956" s="131" t="n">
        <v>41938</v>
      </c>
      <c r="M956" s="108" t="s">
        <v>803</v>
      </c>
      <c r="N956" s="134" t="n">
        <v>47.6666666666667</v>
      </c>
      <c r="O956" s="134" t="n">
        <v>40</v>
      </c>
      <c r="P956" s="135" t="n">
        <v>0.0481666666666667</v>
      </c>
      <c r="Q956" s="152" t="n">
        <v>511.72096</v>
      </c>
      <c r="R956" s="152" t="n">
        <v>3300.95938192308</v>
      </c>
      <c r="S956" s="136" t="n">
        <f aca="false">R956-Q956</f>
        <v>2789.23842192308</v>
      </c>
      <c r="T956" s="137" t="n">
        <f aca="false">((S956/1000000)*(0.473-P956))*0.8/(0.08206*296)*1000000/(O956*N956)*12</f>
        <v>0.245627766597316</v>
      </c>
      <c r="U956" s="138" t="n">
        <f aca="false">IF(N956&lt;=48,T956* 48,T956* 72)</f>
        <v>11.7901327966712</v>
      </c>
      <c r="V956" s="139" t="n">
        <v>-7.56172678244184</v>
      </c>
      <c r="W956" s="150" t="n">
        <f aca="false">W908</f>
        <v>-20.4524273330183</v>
      </c>
      <c r="X956" s="141" t="s">
        <v>106</v>
      </c>
      <c r="Y956" s="142" t="n">
        <f aca="false">((V956/1000+1)*0.0112372)/((V956/1000+1)*0.0112372+1)</f>
        <v>0.0110292269175687</v>
      </c>
      <c r="Z956" s="142" t="n">
        <f aca="false">((W956/1000+1)*0.0112372)/((W956/1000+1)*0.0112372+1)</f>
        <v>0.0108875289029567</v>
      </c>
      <c r="AA956" s="142" t="str">
        <f aca="false">IF(ISNUMBER(X956),((X956/1000+1)*0.0112372)/((X956/1000+1)*0.0112372+1),"")</f>
        <v/>
      </c>
      <c r="AB956" s="143" t="str">
        <f aca="false">IF(ISNUMBER(AA956),(Y956-Z956)/(AA956-Z956),"")</f>
        <v/>
      </c>
      <c r="AC956" s="143" t="str">
        <f aca="false">IF(ISNUMBER(AB956),1-AB956,"")</f>
        <v/>
      </c>
      <c r="AD956" s="144" t="str">
        <f aca="false">IF(ISNUMBER(AB956),AB956*T956,"")</f>
        <v/>
      </c>
      <c r="AE956" s="144" t="n">
        <f aca="false">IF(ISNUMBER(AC956),AC956*T956,T956)</f>
        <v>0.245627766597316</v>
      </c>
      <c r="AF956" s="102"/>
      <c r="AG956" s="145" t="str">
        <f aca="false">IF(ISNUMBER(AD956),U956*AB956,"")</f>
        <v/>
      </c>
      <c r="AH956" s="146" t="n">
        <f aca="false">IF(ISNUMBER(AC956),AC956*U956,U956)</f>
        <v>11.7901327966712</v>
      </c>
      <c r="AI956" s="102"/>
      <c r="AJ956" s="103" t="s">
        <v>732</v>
      </c>
      <c r="AK956" s="102"/>
      <c r="AL956" s="102"/>
      <c r="AM956" s="102"/>
      <c r="AN956" s="147" t="s">
        <v>793</v>
      </c>
    </row>
    <row r="957" customFormat="false" ht="15" hidden="false" customHeight="false" outlineLevel="0" collapsed="false">
      <c r="A957" s="0" t="s">
        <v>652</v>
      </c>
      <c r="B957" s="0" t="s">
        <v>647</v>
      </c>
      <c r="C957" s="90" t="n">
        <f aca="false">C813+1</f>
        <v>2</v>
      </c>
      <c r="D957" s="90" t="n">
        <f aca="false">D813</f>
        <v>2</v>
      </c>
      <c r="E957" s="90" t="s">
        <v>403</v>
      </c>
      <c r="F957" s="90" t="n">
        <v>1</v>
      </c>
      <c r="G957" s="130" t="s">
        <v>659</v>
      </c>
      <c r="H957" s="130" t="s">
        <v>660</v>
      </c>
      <c r="I957" s="148" t="s">
        <v>335</v>
      </c>
      <c r="J957" s="131" t="n">
        <v>41936</v>
      </c>
      <c r="K957" s="132" t="s">
        <v>802</v>
      </c>
      <c r="L957" s="131" t="n">
        <v>41938</v>
      </c>
      <c r="M957" s="108" t="s">
        <v>803</v>
      </c>
      <c r="N957" s="134" t="n">
        <v>47.6666666666667</v>
      </c>
      <c r="O957" s="134" t="n">
        <v>40</v>
      </c>
      <c r="P957" s="135" t="n">
        <v>0.0481666666666667</v>
      </c>
      <c r="Q957" s="152" t="n">
        <v>511.72096</v>
      </c>
      <c r="R957" s="152" t="n">
        <v>77997.7186461539</v>
      </c>
      <c r="S957" s="136" t="n">
        <f aca="false">R957-Q957</f>
        <v>77485.9976861538</v>
      </c>
      <c r="T957" s="137" t="n">
        <f aca="false">((S957/1000000)*(0.473-P957))*0.8/(0.08206*296)*1000000/(O957*N957)*12</f>
        <v>6.823623396487</v>
      </c>
      <c r="U957" s="138" t="n">
        <f aca="false">IF(N957&lt;=48,T957* 48,T957* 72)</f>
        <v>327.533923031376</v>
      </c>
      <c r="V957" s="139" t="n">
        <v>1213.29766713485</v>
      </c>
      <c r="W957" s="150" t="n">
        <f aca="false">W909</f>
        <v>-20.4524273330183</v>
      </c>
      <c r="X957" s="141" t="n">
        <v>1356.9</v>
      </c>
      <c r="Y957" s="142" t="n">
        <f aca="false">((V957/1000+1)*0.0112372)/((V957/1000+1)*0.0112372+1)</f>
        <v>0.0242677000599637</v>
      </c>
      <c r="Z957" s="142" t="n">
        <f aca="false">((W957/1000+1)*0.0112372)/((W957/1000+1)*0.0112372+1)</f>
        <v>0.0108875289029567</v>
      </c>
      <c r="AA957" s="142" t="n">
        <f aca="false">IF(ISNUMBER(X957),((X957/1000+1)*0.0112372)/((X957/1000+1)*0.0112372+1),"")</f>
        <v>0.0258016023592409</v>
      </c>
      <c r="AB957" s="143" t="n">
        <f aca="false">IF(ISNUMBER(AA957),(Y957-Y953)/(AA957-Y953),"")</f>
        <v>0.897893810939804</v>
      </c>
      <c r="AC957" s="143" t="n">
        <f aca="false">IF(ISNUMBER(AB957),1-AB957,"")</f>
        <v>0.102106189060197</v>
      </c>
      <c r="AD957" s="144" t="n">
        <f aca="false">IF(ISNUMBER(AB957),AB957*T957,"")</f>
        <v>6.12688921588972</v>
      </c>
      <c r="AE957" s="144" t="n">
        <f aca="false">IF(ISNUMBER(AC957),AC957*T957,T957)</f>
        <v>0.696734180597282</v>
      </c>
      <c r="AF957" s="149" t="n">
        <f aca="false">IF(ISNUMBER(AD957),AE957-AE953,"")</f>
        <v>0.282771328608632</v>
      </c>
      <c r="AG957" s="145" t="n">
        <f aca="false">IF(ISNUMBER(AD957),U957*AB957,"")</f>
        <v>294.090682362707</v>
      </c>
      <c r="AH957" s="146" t="n">
        <f aca="false">IF(ISNUMBER(AC957),AC957*U957,U957)</f>
        <v>33.4432406686696</v>
      </c>
      <c r="AI957" s="145" t="n">
        <f aca="false">AH957-AH953</f>
        <v>13.5730237732143</v>
      </c>
      <c r="AJ957" s="103" t="s">
        <v>734</v>
      </c>
      <c r="AK957" s="102"/>
      <c r="AL957" s="102"/>
      <c r="AM957" s="102"/>
      <c r="AN957" s="147" t="s">
        <v>794</v>
      </c>
    </row>
    <row r="958" customFormat="false" ht="15" hidden="false" customHeight="false" outlineLevel="0" collapsed="false">
      <c r="A958" s="0" t="s">
        <v>652</v>
      </c>
      <c r="B958" s="0" t="s">
        <v>647</v>
      </c>
      <c r="C958" s="90" t="n">
        <f aca="false">C814+1</f>
        <v>2</v>
      </c>
      <c r="D958" s="90" t="n">
        <f aca="false">D814</f>
        <v>2</v>
      </c>
      <c r="E958" s="90" t="s">
        <v>403</v>
      </c>
      <c r="F958" s="90" t="n">
        <v>2</v>
      </c>
      <c r="G958" s="130" t="s">
        <v>659</v>
      </c>
      <c r="H958" s="130" t="s">
        <v>660</v>
      </c>
      <c r="I958" s="148" t="s">
        <v>335</v>
      </c>
      <c r="J958" s="131" t="n">
        <v>41936</v>
      </c>
      <c r="K958" s="132" t="s">
        <v>802</v>
      </c>
      <c r="L958" s="131" t="n">
        <v>41938</v>
      </c>
      <c r="M958" s="108" t="s">
        <v>803</v>
      </c>
      <c r="N958" s="134" t="n">
        <v>47.6666666666667</v>
      </c>
      <c r="O958" s="134" t="n">
        <v>40</v>
      </c>
      <c r="P958" s="135" t="n">
        <v>0.0481666666666667</v>
      </c>
      <c r="Q958" s="152" t="n">
        <v>511.72096</v>
      </c>
      <c r="R958" s="152" t="n">
        <v>71243.6354461539</v>
      </c>
      <c r="S958" s="136" t="n">
        <f aca="false">R958-Q958</f>
        <v>70731.9144861539</v>
      </c>
      <c r="T958" s="137" t="n">
        <f aca="false">((S958/1000000)*(0.473-P958))*0.8/(0.08206*296)*1000000/(O958*N958)*12</f>
        <v>6.22884083548792</v>
      </c>
      <c r="U958" s="138" t="n">
        <f aca="false">IF(N958&lt;=48,T958* 48,T958* 72)</f>
        <v>298.98436010342</v>
      </c>
      <c r="V958" s="139" t="n">
        <v>1200.19064382572</v>
      </c>
      <c r="W958" s="150" t="n">
        <f aca="false">W910</f>
        <v>-20.4524273330183</v>
      </c>
      <c r="X958" s="141" t="n">
        <v>1356.9</v>
      </c>
      <c r="Y958" s="142" t="n">
        <f aca="false">((V958/1000+1)*0.0112372)/((V958/1000+1)*0.0112372+1)</f>
        <v>0.0241274555195222</v>
      </c>
      <c r="Z958" s="142" t="n">
        <f aca="false">((W958/1000+1)*0.0112372)/((W958/1000+1)*0.0112372+1)</f>
        <v>0.0108875289029567</v>
      </c>
      <c r="AA958" s="142" t="n">
        <f aca="false">IF(ISNUMBER(X958),((X958/1000+1)*0.0112372)/((X958/1000+1)*0.0112372+1),"")</f>
        <v>0.0258016023592409</v>
      </c>
      <c r="AB958" s="143" t="n">
        <f aca="false">IF(ISNUMBER(AA958),(Y958-Y954)/(AA958-Y954),"")</f>
        <v>0.888243757310131</v>
      </c>
      <c r="AC958" s="143" t="n">
        <f aca="false">IF(ISNUMBER(AB958),1-AB958,"")</f>
        <v>0.111756242689869</v>
      </c>
      <c r="AD958" s="144" t="n">
        <f aca="false">IF(ISNUMBER(AB958),AB958*T958,"")</f>
        <v>5.53272898740057</v>
      </c>
      <c r="AE958" s="144" t="n">
        <f aca="false">IF(ISNUMBER(AC958),AC958*T958,T958)</f>
        <v>0.696111848087352</v>
      </c>
      <c r="AF958" s="149" t="n">
        <f aca="false">IF(ISNUMBER(AD958),AE958-AE954,"")</f>
        <v>0.100243149825826</v>
      </c>
      <c r="AG958" s="145" t="n">
        <f aca="false">IF(ISNUMBER(AD958),U958*AB958,"")</f>
        <v>265.570991395227</v>
      </c>
      <c r="AH958" s="146" t="n">
        <f aca="false">IF(ISNUMBER(AC958),AC958*U958,U958)</f>
        <v>33.4133687081929</v>
      </c>
      <c r="AI958" s="145" t="n">
        <f aca="false">AH958-AH954</f>
        <v>4.81167119163966</v>
      </c>
      <c r="AJ958" s="103" t="s">
        <v>736</v>
      </c>
      <c r="AK958" s="102"/>
      <c r="AL958" s="102"/>
      <c r="AM958" s="102"/>
      <c r="AN958" s="147" t="s">
        <v>795</v>
      </c>
    </row>
    <row r="959" customFormat="false" ht="15" hidden="false" customHeight="false" outlineLevel="0" collapsed="false">
      <c r="A959" s="0" t="s">
        <v>652</v>
      </c>
      <c r="B959" s="0" t="s">
        <v>647</v>
      </c>
      <c r="C959" s="90" t="n">
        <f aca="false">C815+1</f>
        <v>2</v>
      </c>
      <c r="D959" s="90" t="n">
        <f aca="false">D815</f>
        <v>2</v>
      </c>
      <c r="E959" s="90" t="s">
        <v>403</v>
      </c>
      <c r="F959" s="90" t="n">
        <v>3</v>
      </c>
      <c r="G959" s="130" t="s">
        <v>659</v>
      </c>
      <c r="H959" s="130" t="s">
        <v>660</v>
      </c>
      <c r="I959" s="148" t="s">
        <v>335</v>
      </c>
      <c r="J959" s="131" t="n">
        <v>41936</v>
      </c>
      <c r="K959" s="132" t="s">
        <v>802</v>
      </c>
      <c r="L959" s="131" t="n">
        <v>41938</v>
      </c>
      <c r="M959" s="108" t="s">
        <v>803</v>
      </c>
      <c r="N959" s="134" t="n">
        <v>47.6666666666667</v>
      </c>
      <c r="O959" s="134" t="n">
        <v>40</v>
      </c>
      <c r="P959" s="135" t="n">
        <v>0.0481666666666667</v>
      </c>
      <c r="Q959" s="152" t="n">
        <v>511.72096</v>
      </c>
      <c r="R959" s="152" t="n">
        <v>71824.5666461539</v>
      </c>
      <c r="S959" s="136" t="n">
        <f aca="false">R959-Q959</f>
        <v>71312.8456861538</v>
      </c>
      <c r="T959" s="137" t="n">
        <f aca="false">((S959/1000000)*(0.473-P959))*0.8/(0.08206*296)*1000000/(O959*N959)*12</f>
        <v>6.27999918469218</v>
      </c>
      <c r="U959" s="138" t="n">
        <f aca="false">IF(N959&lt;=48,T959* 48,T959* 72)</f>
        <v>301.439960865225</v>
      </c>
      <c r="V959" s="139" t="n">
        <v>1112.02781523175</v>
      </c>
      <c r="W959" s="150" t="n">
        <f aca="false">W911</f>
        <v>-20.4524273330183</v>
      </c>
      <c r="X959" s="141" t="n">
        <v>1356.9</v>
      </c>
      <c r="Y959" s="142" t="n">
        <f aca="false">((V959/1000+1)*0.0112372)/((V959/1000+1)*0.0112372+1)</f>
        <v>0.02318306872793</v>
      </c>
      <c r="Z959" s="142" t="n">
        <f aca="false">((W959/1000+1)*0.0112372)/((W959/1000+1)*0.0112372+1)</f>
        <v>0.0108875289029567</v>
      </c>
      <c r="AA959" s="142" t="n">
        <f aca="false">IF(ISNUMBER(X959),((X959/1000+1)*0.0112372)/((X959/1000+1)*0.0112372+1),"")</f>
        <v>0.0258016023592409</v>
      </c>
      <c r="AB959" s="143" t="n">
        <f aca="false">IF(ISNUMBER(AA959),(Y959-Y955)/(AA959-Y955),"")</f>
        <v>0.822527644992505</v>
      </c>
      <c r="AC959" s="143" t="n">
        <f aca="false">IF(ISNUMBER(AB959),1-AB959,"")</f>
        <v>0.177472355007494</v>
      </c>
      <c r="AD959" s="144" t="n">
        <f aca="false">IF(ISNUMBER(AB959),AB959*T959,"")</f>
        <v>5.16547293993972</v>
      </c>
      <c r="AE959" s="144" t="n">
        <f aca="false">IF(ISNUMBER(AC959),AC959*T959,T959)</f>
        <v>1.11452624475247</v>
      </c>
      <c r="AF959" s="149" t="n">
        <f aca="false">IF(ISNUMBER(AD959),AE959-AE955,"")</f>
        <v>0.857763015026955</v>
      </c>
      <c r="AG959" s="145" t="n">
        <f aca="false">IF(ISNUMBER(AD959),U959*AB959,"")</f>
        <v>247.942701117106</v>
      </c>
      <c r="AH959" s="146" t="n">
        <f aca="false">IF(ISNUMBER(AC959),AC959*U959,U959)</f>
        <v>53.4972597481184</v>
      </c>
      <c r="AI959" s="145" t="n">
        <f aca="false">AH959-AH955</f>
        <v>41.1726247212938</v>
      </c>
      <c r="AJ959" s="103" t="s">
        <v>738</v>
      </c>
      <c r="AK959" s="102"/>
      <c r="AL959" s="102"/>
      <c r="AM959" s="102"/>
      <c r="AN959" s="147" t="s">
        <v>796</v>
      </c>
    </row>
    <row r="960" customFormat="false" ht="15" hidden="false" customHeight="false" outlineLevel="0" collapsed="false">
      <c r="A960" s="0" t="s">
        <v>652</v>
      </c>
      <c r="B960" s="0" t="s">
        <v>647</v>
      </c>
      <c r="C960" s="90" t="n">
        <f aca="false">C816+1</f>
        <v>2</v>
      </c>
      <c r="D960" s="90" t="n">
        <f aca="false">D816</f>
        <v>2</v>
      </c>
      <c r="E960" s="90" t="s">
        <v>403</v>
      </c>
      <c r="F960" s="90" t="n">
        <v>4</v>
      </c>
      <c r="G960" s="130" t="s">
        <v>659</v>
      </c>
      <c r="H960" s="130" t="s">
        <v>660</v>
      </c>
      <c r="I960" s="148" t="s">
        <v>335</v>
      </c>
      <c r="J960" s="131" t="n">
        <v>41936</v>
      </c>
      <c r="K960" s="132" t="s">
        <v>802</v>
      </c>
      <c r="L960" s="131" t="n">
        <v>41938</v>
      </c>
      <c r="M960" s="108" t="s">
        <v>803</v>
      </c>
      <c r="N960" s="134" t="n">
        <v>47.6666666666667</v>
      </c>
      <c r="O960" s="134" t="n">
        <v>40</v>
      </c>
      <c r="P960" s="135" t="n">
        <v>0.0481666666666667</v>
      </c>
      <c r="Q960" s="152" t="n">
        <v>511.72096</v>
      </c>
      <c r="R960" s="152" t="n">
        <v>67049.7730461539</v>
      </c>
      <c r="S960" s="136" t="n">
        <f aca="false">R960-Q960</f>
        <v>66538.0520861538</v>
      </c>
      <c r="T960" s="137" t="n">
        <f aca="false">((S960/1000000)*(0.473-P960))*0.8/(0.08206*296)*1000000/(O960*N960)*12</f>
        <v>5.8595181391448</v>
      </c>
      <c r="U960" s="138" t="n">
        <f aca="false">IF(N960&lt;=48,T960* 48,T960* 72)</f>
        <v>281.25687067895</v>
      </c>
      <c r="V960" s="139" t="n">
        <v>1186.9765712629</v>
      </c>
      <c r="W960" s="150" t="n">
        <f aca="false">W912</f>
        <v>-20.4524273330183</v>
      </c>
      <c r="X960" s="141" t="n">
        <v>1356.9</v>
      </c>
      <c r="Y960" s="142" t="n">
        <f aca="false">((V960/1000+1)*0.0112372)/((V960/1000+1)*0.0112372+1)</f>
        <v>0.0239860247404521</v>
      </c>
      <c r="Z960" s="142" t="n">
        <f aca="false">((W960/1000+1)*0.0112372)/((W960/1000+1)*0.0112372+1)</f>
        <v>0.0108875289029567</v>
      </c>
      <c r="AA960" s="142" t="n">
        <f aca="false">IF(ISNUMBER(X960),((X960/1000+1)*0.0112372)/((X960/1000+1)*0.0112372+1),"")</f>
        <v>0.0258016023592409</v>
      </c>
      <c r="AB960" s="143" t="n">
        <f aca="false">IF(ISNUMBER(AA960),(Y960-Y956)/(AA960-Y956),"")</f>
        <v>0.877096434086886</v>
      </c>
      <c r="AC960" s="143" t="n">
        <f aca="false">IF(ISNUMBER(AB960),1-AB960,"")</f>
        <v>0.122903565913114</v>
      </c>
      <c r="AD960" s="144" t="n">
        <f aca="false">IF(ISNUMBER(AB960),AB960*T960,"")</f>
        <v>5.13936246531133</v>
      </c>
      <c r="AE960" s="144" t="n">
        <f aca="false">IF(ISNUMBER(AC960),AC960*T960,T960)</f>
        <v>0.720155673833467</v>
      </c>
      <c r="AF960" s="149" t="n">
        <f aca="false">IF(ISNUMBER(AD960),AE960-AE956,"")</f>
        <v>0.474527907236151</v>
      </c>
      <c r="AG960" s="145" t="n">
        <f aca="false">IF(ISNUMBER(AD960),U960*AB960,"")</f>
        <v>246.689398334944</v>
      </c>
      <c r="AH960" s="146" t="n">
        <f aca="false">IF(ISNUMBER(AC960),AC960*U960,U960)</f>
        <v>34.5674723440064</v>
      </c>
      <c r="AI960" s="145" t="n">
        <f aca="false">AH960-AH956</f>
        <v>22.7773395473352</v>
      </c>
      <c r="AJ960" s="103" t="s">
        <v>740</v>
      </c>
      <c r="AK960" s="102"/>
      <c r="AL960" s="102"/>
      <c r="AM960" s="102"/>
      <c r="AN960" s="147" t="s">
        <v>797</v>
      </c>
    </row>
    <row r="961" customFormat="false" ht="15" hidden="false" customHeight="false" outlineLevel="0" collapsed="false">
      <c r="A961" s="0" t="s">
        <v>652</v>
      </c>
      <c r="B961" s="0" t="s">
        <v>647</v>
      </c>
      <c r="C961" s="90" t="n">
        <f aca="false">C817+1</f>
        <v>2</v>
      </c>
      <c r="D961" s="90" t="n">
        <f aca="false">D817</f>
        <v>2</v>
      </c>
      <c r="E961" s="90" t="s">
        <v>403</v>
      </c>
      <c r="F961" s="90" t="n">
        <v>1</v>
      </c>
      <c r="G961" s="130" t="s">
        <v>669</v>
      </c>
      <c r="H961" s="130" t="s">
        <v>660</v>
      </c>
      <c r="I961" s="130" t="n">
        <v>10</v>
      </c>
      <c r="J961" s="131" t="n">
        <v>41936</v>
      </c>
      <c r="K961" s="132" t="s">
        <v>802</v>
      </c>
      <c r="L961" s="131" t="n">
        <v>41938</v>
      </c>
      <c r="M961" s="108" t="s">
        <v>803</v>
      </c>
      <c r="N961" s="134" t="n">
        <v>47.6666666666667</v>
      </c>
      <c r="O961" s="134" t="n">
        <v>40</v>
      </c>
      <c r="P961" s="135" t="n">
        <v>0.0481666666666667</v>
      </c>
      <c r="Q961" s="152" t="n">
        <v>511.72096</v>
      </c>
      <c r="R961" s="152" t="n">
        <v>69323.7730461538</v>
      </c>
      <c r="S961" s="136" t="n">
        <f aca="false">R961-Q961</f>
        <v>68812.0520861538</v>
      </c>
      <c r="T961" s="137" t="n">
        <f aca="false">((S961/1000000)*(0.473-P961))*0.8/(0.08206*296)*1000000/(O961*N961)*12</f>
        <v>6.05977263759574</v>
      </c>
      <c r="U961" s="138" t="n">
        <f aca="false">IF(N961&lt;=48,T961* 48,T961* 72)</f>
        <v>290.869086604595</v>
      </c>
      <c r="V961" s="139" t="n">
        <v>1254.68499209971</v>
      </c>
      <c r="W961" s="150" t="n">
        <f aca="false">W913</f>
        <v>-20.4524273330183</v>
      </c>
      <c r="X961" s="141" t="n">
        <v>1356.9</v>
      </c>
      <c r="Y961" s="142" t="n">
        <f aca="false">((V961/1000+1)*0.0112372)/((V961/1000+1)*0.0112372+1)</f>
        <v>0.0247102780344122</v>
      </c>
      <c r="Z961" s="142" t="n">
        <f aca="false">((W961/1000+1)*0.0112372)/((W961/1000+1)*0.0112372+1)</f>
        <v>0.0108875289029567</v>
      </c>
      <c r="AA961" s="142" t="n">
        <f aca="false">IF(ISNUMBER(X961),((X961/1000+1)*0.0112372)/((X961/1000+1)*0.0112372+1),"")</f>
        <v>0.0258016023592409</v>
      </c>
      <c r="AB961" s="143" t="n">
        <f aca="false">IF(ISNUMBER(AA961),(Y961-Y953)/(AA961-Y953),"")</f>
        <v>0.927354585823712</v>
      </c>
      <c r="AC961" s="143" t="n">
        <f aca="false">IF(ISNUMBER(AB961),1-AB961,"")</f>
        <v>0.0726454141762876</v>
      </c>
      <c r="AD961" s="144" t="n">
        <f aca="false">IF(ISNUMBER(AB961),AB961*T961,"")</f>
        <v>5.61955794452346</v>
      </c>
      <c r="AE961" s="144" t="n">
        <f aca="false">IF(ISNUMBER(AC961),AC961*T961,T961)</f>
        <v>0.440214693072277</v>
      </c>
      <c r="AF961" s="149" t="n">
        <f aca="false">IF(ISNUMBER(AD961),AE961-AE953,"")</f>
        <v>0.0262518410836264</v>
      </c>
      <c r="AG961" s="145" t="n">
        <f aca="false">IF(ISNUMBER(AD961),U961*AB961,"")</f>
        <v>269.738781337126</v>
      </c>
      <c r="AH961" s="146" t="n">
        <f aca="false">IF(ISNUMBER(AC961),AC961*U961,U961)</f>
        <v>21.1303052674693</v>
      </c>
      <c r="AI961" s="145" t="n">
        <f aca="false">AH961-AH953</f>
        <v>1.26008837201407</v>
      </c>
      <c r="AJ961" s="103" t="s">
        <v>742</v>
      </c>
      <c r="AK961" s="102"/>
      <c r="AL961" s="102"/>
      <c r="AM961" s="102"/>
      <c r="AN961" s="147" t="s">
        <v>798</v>
      </c>
    </row>
    <row r="962" customFormat="false" ht="15" hidden="false" customHeight="false" outlineLevel="0" collapsed="false">
      <c r="A962" s="0" t="s">
        <v>652</v>
      </c>
      <c r="B962" s="0" t="s">
        <v>647</v>
      </c>
      <c r="C962" s="90" t="n">
        <f aca="false">C818+1</f>
        <v>2</v>
      </c>
      <c r="D962" s="90" t="n">
        <f aca="false">D818</f>
        <v>2</v>
      </c>
      <c r="E962" s="90" t="s">
        <v>403</v>
      </c>
      <c r="F962" s="90" t="n">
        <v>2</v>
      </c>
      <c r="G962" s="130" t="s">
        <v>669</v>
      </c>
      <c r="H962" s="130" t="s">
        <v>660</v>
      </c>
      <c r="I962" s="130" t="n">
        <v>10</v>
      </c>
      <c r="J962" s="131" t="n">
        <v>41936</v>
      </c>
      <c r="K962" s="132" t="s">
        <v>802</v>
      </c>
      <c r="L962" s="131" t="n">
        <v>41938</v>
      </c>
      <c r="M962" s="108" t="s">
        <v>803</v>
      </c>
      <c r="N962" s="134" t="n">
        <v>47.6666666666667</v>
      </c>
      <c r="O962" s="134" t="n">
        <v>40</v>
      </c>
      <c r="P962" s="135" t="n">
        <v>0.0481666666666667</v>
      </c>
      <c r="Q962" s="152" t="n">
        <v>511.72096</v>
      </c>
      <c r="R962" s="152" t="n">
        <v>72326.6658461538</v>
      </c>
      <c r="S962" s="136" t="n">
        <f aca="false">R962-Q962</f>
        <v>71814.9448861538</v>
      </c>
      <c r="T962" s="137" t="n">
        <f aca="false">((S962/1000000)*(0.473-P962))*0.8/(0.08206*296)*1000000/(O962*N962)*12</f>
        <v>6.32421537795015</v>
      </c>
      <c r="U962" s="138" t="n">
        <f aca="false">IF(N962&lt;=48,T962* 48,T962* 72)</f>
        <v>303.562338141607</v>
      </c>
      <c r="V962" s="139" t="n">
        <v>1251.43631520096</v>
      </c>
      <c r="W962" s="150" t="n">
        <f aca="false">W914</f>
        <v>-20.4524273330183</v>
      </c>
      <c r="X962" s="141" t="n">
        <v>1356.9</v>
      </c>
      <c r="Y962" s="142" t="n">
        <f aca="false">((V962/1000+1)*0.0112372)/((V962/1000+1)*0.0112372+1)</f>
        <v>0.0246755526239028</v>
      </c>
      <c r="Z962" s="142" t="n">
        <f aca="false">((W962/1000+1)*0.0112372)/((W962/1000+1)*0.0112372+1)</f>
        <v>0.0108875289029567</v>
      </c>
      <c r="AA962" s="142" t="n">
        <f aca="false">IF(ISNUMBER(X962),((X962/1000+1)*0.0112372)/((X962/1000+1)*0.0112372+1),"")</f>
        <v>0.0258016023592409</v>
      </c>
      <c r="AB962" s="143" t="n">
        <f aca="false">IF(ISNUMBER(AA962),(Y962-Y954)/(AA962-Y954),"")</f>
        <v>0.924831511479331</v>
      </c>
      <c r="AC962" s="143" t="n">
        <f aca="false">IF(ISNUMBER(AB962),1-AB962,"")</f>
        <v>0.0751684885206695</v>
      </c>
      <c r="AD962" s="144" t="n">
        <f aca="false">IF(ISNUMBER(AB962),AB962*T962,"")</f>
        <v>5.84883366691046</v>
      </c>
      <c r="AE962" s="144" t="n">
        <f aca="false">IF(ISNUMBER(AC962),AC962*T962,T962)</f>
        <v>0.475381711039687</v>
      </c>
      <c r="AF962" s="149" t="n">
        <f aca="false">IF(ISNUMBER(AD962),AE962-AE954,"")</f>
        <v>-0.120486987221839</v>
      </c>
      <c r="AG962" s="145" t="n">
        <f aca="false">IF(ISNUMBER(AD962),U962*AB962,"")</f>
        <v>280.744016011702</v>
      </c>
      <c r="AH962" s="146" t="n">
        <f aca="false">IF(ISNUMBER(AC962),AC962*U962,U962)</f>
        <v>22.818322129905</v>
      </c>
      <c r="AI962" s="145" t="n">
        <f aca="false">AH962-AH954</f>
        <v>-5.78337538664826</v>
      </c>
      <c r="AJ962" s="103" t="s">
        <v>744</v>
      </c>
      <c r="AK962" s="102"/>
      <c r="AL962" s="102"/>
      <c r="AM962" s="102"/>
      <c r="AN962" s="147" t="s">
        <v>799</v>
      </c>
    </row>
    <row r="963" customFormat="false" ht="15" hidden="false" customHeight="false" outlineLevel="0" collapsed="false">
      <c r="A963" s="0" t="s">
        <v>652</v>
      </c>
      <c r="B963" s="0" t="s">
        <v>647</v>
      </c>
      <c r="C963" s="90" t="n">
        <f aca="false">C819+1</f>
        <v>2</v>
      </c>
      <c r="D963" s="90" t="n">
        <f aca="false">D819</f>
        <v>2</v>
      </c>
      <c r="E963" s="90" t="s">
        <v>403</v>
      </c>
      <c r="F963" s="90" t="n">
        <v>3</v>
      </c>
      <c r="G963" s="130" t="s">
        <v>669</v>
      </c>
      <c r="H963" s="130" t="s">
        <v>660</v>
      </c>
      <c r="I963" s="130" t="n">
        <v>10</v>
      </c>
      <c r="J963" s="131" t="n">
        <v>41936</v>
      </c>
      <c r="K963" s="132" t="s">
        <v>802</v>
      </c>
      <c r="L963" s="131" t="n">
        <v>41938</v>
      </c>
      <c r="M963" s="108" t="s">
        <v>803</v>
      </c>
      <c r="N963" s="134" t="n">
        <v>47.6666666666667</v>
      </c>
      <c r="O963" s="134" t="n">
        <v>40</v>
      </c>
      <c r="P963" s="135" t="n">
        <v>0.0481666666666667</v>
      </c>
      <c r="Q963" s="152" t="n">
        <v>511.72096</v>
      </c>
      <c r="R963" s="152" t="n">
        <v>74597.0274461539</v>
      </c>
      <c r="S963" s="136" t="n">
        <f aca="false">R963-Q963</f>
        <v>74085.3064861538</v>
      </c>
      <c r="T963" s="137" t="n">
        <f aca="false">((S963/1000000)*(0.473-P963))*0.8/(0.08206*296)*1000000/(O963*N963)*12</f>
        <v>6.52414946920357</v>
      </c>
      <c r="U963" s="138" t="n">
        <f aca="false">IF(N963&lt;=48,T963* 48,T963* 72)</f>
        <v>313.159174521771</v>
      </c>
      <c r="V963" s="139" t="n">
        <v>1281.91428511292</v>
      </c>
      <c r="W963" s="150" t="n">
        <f aca="false">W915</f>
        <v>-20.4524273330183</v>
      </c>
      <c r="X963" s="141" t="n">
        <v>1356.9</v>
      </c>
      <c r="Y963" s="142" t="n">
        <f aca="false">((V963/1000+1)*0.0112372)/((V963/1000+1)*0.0112372+1)</f>
        <v>0.0250012372973701</v>
      </c>
      <c r="Z963" s="142" t="n">
        <f aca="false">((W963/1000+1)*0.0112372)/((W963/1000+1)*0.0112372+1)</f>
        <v>0.0108875289029567</v>
      </c>
      <c r="AA963" s="142" t="n">
        <f aca="false">IF(ISNUMBER(X963),((X963/1000+1)*0.0112372)/((X963/1000+1)*0.0112372+1),"")</f>
        <v>0.0258016023592409</v>
      </c>
      <c r="AB963" s="143" t="n">
        <f aca="false">IF(ISNUMBER(AA963),(Y963-Y955)/(AA963-Y955),"")</f>
        <v>0.945754879487716</v>
      </c>
      <c r="AC963" s="143" t="n">
        <f aca="false">IF(ISNUMBER(AB963),1-AB963,"")</f>
        <v>0.0542451205122844</v>
      </c>
      <c r="AD963" s="144" t="n">
        <f aca="false">IF(ISNUMBER(AB963),AB963*T963,"")</f>
        <v>6.17024619500647</v>
      </c>
      <c r="AE963" s="144" t="n">
        <f aca="false">IF(ISNUMBER(AC963),AC963*T963,T963)</f>
        <v>0.353903274197104</v>
      </c>
      <c r="AF963" s="149" t="n">
        <f aca="false">IF(ISNUMBER(AD963),AE963-AE955,"")</f>
        <v>0.0971400444715915</v>
      </c>
      <c r="AG963" s="145" t="n">
        <f aca="false">IF(ISNUMBER(AD963),U963*AB963,"")</f>
        <v>296.17181736031</v>
      </c>
      <c r="AH963" s="146" t="n">
        <f aca="false">IF(ISNUMBER(AC963),AC963*U963,U963)</f>
        <v>16.987357161461</v>
      </c>
      <c r="AI963" s="145" t="n">
        <f aca="false">AH963-AH955</f>
        <v>4.66272213463639</v>
      </c>
      <c r="AJ963" s="103" t="s">
        <v>746</v>
      </c>
      <c r="AK963" s="102"/>
      <c r="AL963" s="102"/>
      <c r="AM963" s="102"/>
      <c r="AN963" s="147" t="s">
        <v>800</v>
      </c>
    </row>
    <row r="964" customFormat="false" ht="15" hidden="false" customHeight="false" outlineLevel="0" collapsed="false">
      <c r="A964" s="0" t="s">
        <v>652</v>
      </c>
      <c r="B964" s="0" t="s">
        <v>647</v>
      </c>
      <c r="C964" s="90" t="n">
        <f aca="false">C820+1</f>
        <v>2</v>
      </c>
      <c r="D964" s="90" t="n">
        <f aca="false">D820</f>
        <v>2</v>
      </c>
      <c r="E964" s="90" t="s">
        <v>403</v>
      </c>
      <c r="F964" s="90" t="n">
        <v>4</v>
      </c>
      <c r="G964" s="130" t="s">
        <v>669</v>
      </c>
      <c r="H964" s="130" t="s">
        <v>660</v>
      </c>
      <c r="I964" s="130" t="n">
        <v>10</v>
      </c>
      <c r="J964" s="131" t="n">
        <v>41936</v>
      </c>
      <c r="K964" s="132" t="s">
        <v>802</v>
      </c>
      <c r="L964" s="131" t="n">
        <v>41938</v>
      </c>
      <c r="M964" s="108" t="s">
        <v>803</v>
      </c>
      <c r="N964" s="134" t="n">
        <v>47.6666666666667</v>
      </c>
      <c r="O964" s="134" t="n">
        <v>40</v>
      </c>
      <c r="P964" s="135" t="n">
        <v>0.0481666666666667</v>
      </c>
      <c r="Q964" s="152" t="n">
        <v>511.72096</v>
      </c>
      <c r="R964" s="152" t="n">
        <v>59834.8258461538</v>
      </c>
      <c r="S964" s="136" t="n">
        <f aca="false">R964-Q964</f>
        <v>59323.1048861539</v>
      </c>
      <c r="T964" s="137" t="n">
        <f aca="false">((S964/1000000)*(0.473-P964))*0.8/(0.08206*296)*1000000/(O964*N964)*12</f>
        <v>5.22415066645965</v>
      </c>
      <c r="U964" s="138" t="n">
        <f aca="false">IF(N964&lt;=48,T964* 48,T964* 72)</f>
        <v>250.759231990063</v>
      </c>
      <c r="V964" s="139" t="n">
        <v>1282.10195218408</v>
      </c>
      <c r="W964" s="150" t="n">
        <f aca="false">W916</f>
        <v>-20.4524273330183</v>
      </c>
      <c r="X964" s="141" t="n">
        <v>1356.9</v>
      </c>
      <c r="Y964" s="142" t="n">
        <f aca="false">((V964/1000+1)*0.0112372)/((V964/1000+1)*0.0112372+1)</f>
        <v>0.0250032420159843</v>
      </c>
      <c r="Z964" s="142" t="n">
        <f aca="false">((W964/1000+1)*0.0112372)/((W964/1000+1)*0.0112372+1)</f>
        <v>0.0108875289029567</v>
      </c>
      <c r="AA964" s="142" t="n">
        <f aca="false">IF(ISNUMBER(X964),((X964/1000+1)*0.0112372)/((X964/1000+1)*0.0112372+1),"")</f>
        <v>0.0258016023592409</v>
      </c>
      <c r="AB964" s="143" t="n">
        <f aca="false">IF(ISNUMBER(AA964),(Y964-Y956)/(AA964-Y956),"")</f>
        <v>0.945955858865835</v>
      </c>
      <c r="AC964" s="143" t="n">
        <f aca="false">IF(ISNUMBER(AB964),1-AB964,"")</f>
        <v>0.0540441411341653</v>
      </c>
      <c r="AD964" s="144" t="n">
        <f aca="false">IF(ISNUMBER(AB964),AB964*T964,"")</f>
        <v>4.94181593053537</v>
      </c>
      <c r="AE964" s="144" t="n">
        <f aca="false">IF(ISNUMBER(AC964),AC964*T964,T964)</f>
        <v>0.282334735924289</v>
      </c>
      <c r="AF964" s="149" t="n">
        <f aca="false">IF(ISNUMBER(AD964),AE964-AE956,"")</f>
        <v>0.0367069693269731</v>
      </c>
      <c r="AG964" s="145" t="n">
        <f aca="false">IF(ISNUMBER(AD964),U964*AB964,"")</f>
        <v>237.207164665698</v>
      </c>
      <c r="AH964" s="146" t="n">
        <f aca="false">IF(ISNUMBER(AC964),AC964*U964,U964)</f>
        <v>13.5520673243659</v>
      </c>
      <c r="AI964" s="145" t="n">
        <f aca="false">AH964-AH956</f>
        <v>1.76193452769471</v>
      </c>
      <c r="AJ964" s="103" t="s">
        <v>748</v>
      </c>
      <c r="AK964" s="102"/>
      <c r="AL964" s="102"/>
      <c r="AM964" s="102"/>
      <c r="AN964" s="147" t="s">
        <v>801</v>
      </c>
    </row>
    <row r="965" customFormat="false" ht="15" hidden="false" customHeight="false" outlineLevel="0" collapsed="false">
      <c r="A965" s="0" t="s">
        <v>652</v>
      </c>
      <c r="B965" s="0" t="s">
        <v>647</v>
      </c>
      <c r="C965" s="90" t="n">
        <f aca="false">C821+1</f>
        <v>2</v>
      </c>
      <c r="D965" s="90" t="n">
        <f aca="false">D821</f>
        <v>3</v>
      </c>
      <c r="E965" s="90" t="s">
        <v>320</v>
      </c>
      <c r="F965" s="90" t="n">
        <v>1</v>
      </c>
      <c r="G965" s="130" t="s">
        <v>321</v>
      </c>
      <c r="H965" s="130" t="s">
        <v>322</v>
      </c>
      <c r="I965" s="130" t="s">
        <v>322</v>
      </c>
      <c r="J965" s="131" t="n">
        <v>41939</v>
      </c>
      <c r="K965" s="132" t="s">
        <v>804</v>
      </c>
      <c r="L965" s="131" t="n">
        <v>41941</v>
      </c>
      <c r="M965" s="108" t="s">
        <v>805</v>
      </c>
      <c r="N965" s="153" t="n">
        <v>47.4666666666667</v>
      </c>
      <c r="O965" s="154" t="n">
        <v>40</v>
      </c>
      <c r="P965" s="155" t="n">
        <v>0.0514166666666667</v>
      </c>
      <c r="Q965" s="152" t="n">
        <v>487.751280769231</v>
      </c>
      <c r="R965" s="152" t="n">
        <v>1635.68169615385</v>
      </c>
      <c r="S965" s="136" t="n">
        <f aca="false">R965-Q965</f>
        <v>1147.93041538462</v>
      </c>
      <c r="T965" s="137" t="n">
        <f aca="false">((S965/1000000)*(0.473-P965))*0.8/(0.08206*296)*1000000/(O965*N965)*12</f>
        <v>0.10073914947053</v>
      </c>
      <c r="U965" s="138" t="n">
        <f aca="false">IF(N965&lt;=48,T965* 48,T965* 72)</f>
        <v>4.83547917458546</v>
      </c>
      <c r="V965" s="139" t="n">
        <v>-2.25337800954152</v>
      </c>
      <c r="W965" s="150" t="n">
        <f aca="false">W917</f>
        <v>-15.9672479479958</v>
      </c>
      <c r="X965" s="141" t="s">
        <v>106</v>
      </c>
      <c r="Y965" s="142" t="n">
        <f aca="false">((V965/1000+1)*0.0112372)/((V965/1000+1)*0.0112372+1)</f>
        <v>0.0110875659006593</v>
      </c>
      <c r="Z965" s="142" t="n">
        <f aca="false">((W965/1000+1)*0.0112372)/((W965/1000+1)*0.0112372+1)</f>
        <v>0.0109368357955286</v>
      </c>
      <c r="AA965" s="142" t="str">
        <f aca="false">IF(ISNUMBER(X965),((X965/1000+1)*0.0112372)/((X965/1000+1)*0.0112372+1),"")</f>
        <v/>
      </c>
      <c r="AB965" s="143" t="str">
        <f aca="false">IF(ISNUMBER(AA965),(Y965-Z965)/(AA965-Z965),"")</f>
        <v/>
      </c>
      <c r="AC965" s="143" t="str">
        <f aca="false">IF(ISNUMBER(AB965),1-AB965,"")</f>
        <v/>
      </c>
      <c r="AD965" s="144" t="str">
        <f aca="false">IF(ISNUMBER(AB965),AB965*T965,"")</f>
        <v/>
      </c>
      <c r="AE965" s="144" t="n">
        <f aca="false">IF(ISNUMBER(AC965),AC965*T965,T965)</f>
        <v>0.10073914947053</v>
      </c>
      <c r="AF965" s="102"/>
      <c r="AG965" s="145" t="str">
        <f aca="false">IF(ISNUMBER(AD965),U965*AB965,"")</f>
        <v/>
      </c>
      <c r="AH965" s="146" t="n">
        <f aca="false">IF(ISNUMBER(AC965),AC965*U965,U965)</f>
        <v>4.83547917458546</v>
      </c>
      <c r="AI965" s="102"/>
      <c r="AJ965" s="103" t="s">
        <v>650</v>
      </c>
      <c r="AK965" s="102"/>
      <c r="AL965" s="102"/>
      <c r="AM965" s="102"/>
      <c r="AN965" s="147" t="s">
        <v>754</v>
      </c>
    </row>
    <row r="966" customFormat="false" ht="15" hidden="false" customHeight="false" outlineLevel="0" collapsed="false">
      <c r="A966" s="0" t="s">
        <v>652</v>
      </c>
      <c r="B966" s="0" t="s">
        <v>647</v>
      </c>
      <c r="C966" s="90" t="n">
        <f aca="false">C822+1</f>
        <v>2</v>
      </c>
      <c r="D966" s="90" t="n">
        <f aca="false">D822</f>
        <v>3</v>
      </c>
      <c r="E966" s="90" t="s">
        <v>320</v>
      </c>
      <c r="F966" s="90" t="n">
        <v>2</v>
      </c>
      <c r="G966" s="130" t="s">
        <v>321</v>
      </c>
      <c r="H966" s="130" t="s">
        <v>322</v>
      </c>
      <c r="I966" s="130" t="s">
        <v>322</v>
      </c>
      <c r="J966" s="131" t="n">
        <v>41939</v>
      </c>
      <c r="K966" s="132" t="s">
        <v>804</v>
      </c>
      <c r="L966" s="131" t="n">
        <v>41941</v>
      </c>
      <c r="M966" s="108" t="s">
        <v>805</v>
      </c>
      <c r="N966" s="134" t="n">
        <v>47.4666666666667</v>
      </c>
      <c r="O966" s="134" t="n">
        <v>40</v>
      </c>
      <c r="P966" s="135" t="n">
        <v>0.0514166666666667</v>
      </c>
      <c r="Q966" s="152" t="n">
        <v>487.751280769231</v>
      </c>
      <c r="R966" s="152" t="n">
        <v>1635.79264615385</v>
      </c>
      <c r="S966" s="136" t="n">
        <f aca="false">R966-Q966</f>
        <v>1148.04136538462</v>
      </c>
      <c r="T966" s="137" t="n">
        <f aca="false">((S966/1000000)*(0.473-P966))*0.8/(0.08206*296)*1000000/(O966*N966)*12</f>
        <v>0.100748886130944</v>
      </c>
      <c r="U966" s="138" t="n">
        <f aca="false">IF(N966&lt;=48,T966* 48,T966* 72)</f>
        <v>4.83594653428533</v>
      </c>
      <c r="V966" s="139" t="n">
        <v>9.57404663579279</v>
      </c>
      <c r="W966" s="150" t="n">
        <f aca="false">W918</f>
        <v>-15.9672479479958</v>
      </c>
      <c r="X966" s="141" t="s">
        <v>106</v>
      </c>
      <c r="Y966" s="142" t="n">
        <f aca="false">((V966/1000+1)*0.0112372)/((V966/1000+1)*0.0112372+1)</f>
        <v>0.0112175250614523</v>
      </c>
      <c r="Z966" s="142" t="n">
        <f aca="false">((W966/1000+1)*0.0112372)/((W966/1000+1)*0.0112372+1)</f>
        <v>0.0109368357955286</v>
      </c>
      <c r="AA966" s="142" t="str">
        <f aca="false">IF(ISNUMBER(X966),((X966/1000+1)*0.0112372)/((X966/1000+1)*0.0112372+1),"")</f>
        <v/>
      </c>
      <c r="AB966" s="143" t="str">
        <f aca="false">IF(ISNUMBER(AA966),(Y966-Z966)/(AA966-Z966),"")</f>
        <v/>
      </c>
      <c r="AC966" s="143" t="str">
        <f aca="false">IF(ISNUMBER(AB966),1-AB966,"")</f>
        <v/>
      </c>
      <c r="AD966" s="144" t="str">
        <f aca="false">IF(ISNUMBER(AB966),AB966*T966,"")</f>
        <v/>
      </c>
      <c r="AE966" s="144" t="n">
        <f aca="false">IF(ISNUMBER(AC966),AC966*T966,T966)</f>
        <v>0.100748886130944</v>
      </c>
      <c r="AF966" s="102"/>
      <c r="AG966" s="145" t="str">
        <f aca="false">IF(ISNUMBER(AD966),U966*AB966,"")</f>
        <v/>
      </c>
      <c r="AH966" s="146" t="n">
        <f aca="false">IF(ISNUMBER(AC966),AC966*U966,U966)</f>
        <v>4.83594653428533</v>
      </c>
      <c r="AI966" s="102"/>
      <c r="AJ966" s="103" t="s">
        <v>653</v>
      </c>
      <c r="AK966" s="102"/>
      <c r="AL966" s="102"/>
      <c r="AM966" s="102"/>
      <c r="AN966" s="147" t="s">
        <v>755</v>
      </c>
    </row>
    <row r="967" customFormat="false" ht="15" hidden="false" customHeight="false" outlineLevel="0" collapsed="false">
      <c r="A967" s="0" t="s">
        <v>652</v>
      </c>
      <c r="B967" s="0" t="s">
        <v>647</v>
      </c>
      <c r="C967" s="90" t="n">
        <f aca="false">C823+1</f>
        <v>2</v>
      </c>
      <c r="D967" s="90" t="n">
        <f aca="false">D823</f>
        <v>3</v>
      </c>
      <c r="E967" s="90" t="s">
        <v>320</v>
      </c>
      <c r="F967" s="90" t="n">
        <v>3</v>
      </c>
      <c r="G967" s="130" t="s">
        <v>321</v>
      </c>
      <c r="H967" s="130" t="s">
        <v>322</v>
      </c>
      <c r="I967" s="130" t="s">
        <v>322</v>
      </c>
      <c r="J967" s="131" t="n">
        <v>41939</v>
      </c>
      <c r="K967" s="132" t="s">
        <v>804</v>
      </c>
      <c r="L967" s="131" t="n">
        <v>41941</v>
      </c>
      <c r="M967" s="108" t="s">
        <v>805</v>
      </c>
      <c r="N967" s="134" t="n">
        <v>47.4666666666667</v>
      </c>
      <c r="O967" s="134" t="n">
        <v>40</v>
      </c>
      <c r="P967" s="135" t="n">
        <v>0.0514166666666667</v>
      </c>
      <c r="Q967" s="152" t="n">
        <v>487.751280769231</v>
      </c>
      <c r="R967" s="152" t="n">
        <v>2923.92214615385</v>
      </c>
      <c r="S967" s="136" t="n">
        <f aca="false">R967-Q967</f>
        <v>2436.17086538462</v>
      </c>
      <c r="T967" s="137" t="n">
        <f aca="false">((S967/1000000)*(0.473-P967))*0.8/(0.08206*296)*1000000/(O967*N967)*12</f>
        <v>0.213791513540047</v>
      </c>
      <c r="U967" s="138" t="n">
        <f aca="false">IF(N967&lt;=48,T967* 48,T967* 72)</f>
        <v>10.2619926499222</v>
      </c>
      <c r="V967" s="139" t="n">
        <v>-5.93102215544674</v>
      </c>
      <c r="W967" s="150" t="n">
        <f aca="false">W919</f>
        <v>-15.9672479479958</v>
      </c>
      <c r="X967" s="141" t="s">
        <v>106</v>
      </c>
      <c r="Y967" s="142" t="n">
        <f aca="false">((V967/1000+1)*0.0112372)/((V967/1000+1)*0.0112372+1)</f>
        <v>0.0110471491645482</v>
      </c>
      <c r="Z967" s="142" t="n">
        <f aca="false">((W967/1000+1)*0.0112372)/((W967/1000+1)*0.0112372+1)</f>
        <v>0.0109368357955286</v>
      </c>
      <c r="AA967" s="142" t="str">
        <f aca="false">IF(ISNUMBER(X967),((X967/1000+1)*0.0112372)/((X967/1000+1)*0.0112372+1),"")</f>
        <v/>
      </c>
      <c r="AB967" s="143" t="str">
        <f aca="false">IF(ISNUMBER(AA967),(Y967-Z967)/(AA967-Z967),"")</f>
        <v/>
      </c>
      <c r="AC967" s="143" t="str">
        <f aca="false">IF(ISNUMBER(AB967),1-AB967,"")</f>
        <v/>
      </c>
      <c r="AD967" s="144" t="str">
        <f aca="false">IF(ISNUMBER(AB967),AB967*T967,"")</f>
        <v/>
      </c>
      <c r="AE967" s="144" t="n">
        <f aca="false">IF(ISNUMBER(AC967),AC967*T967,T967)</f>
        <v>0.213791513540047</v>
      </c>
      <c r="AF967" s="102"/>
      <c r="AG967" s="145" t="str">
        <f aca="false">IF(ISNUMBER(AD967),U967*AB967,"")</f>
        <v/>
      </c>
      <c r="AH967" s="146" t="n">
        <f aca="false">IF(ISNUMBER(AC967),AC967*U967,U967)</f>
        <v>10.2619926499222</v>
      </c>
      <c r="AI967" s="102"/>
      <c r="AJ967" s="103" t="s">
        <v>655</v>
      </c>
      <c r="AK967" s="102"/>
      <c r="AL967" s="102"/>
      <c r="AM967" s="102"/>
      <c r="AN967" s="147" t="s">
        <v>756</v>
      </c>
    </row>
    <row r="968" customFormat="false" ht="15" hidden="false" customHeight="false" outlineLevel="0" collapsed="false">
      <c r="A968" s="0" t="s">
        <v>652</v>
      </c>
      <c r="B968" s="0" t="s">
        <v>647</v>
      </c>
      <c r="C968" s="90" t="n">
        <f aca="false">C824+1</f>
        <v>2</v>
      </c>
      <c r="D968" s="90" t="n">
        <f aca="false">D824</f>
        <v>3</v>
      </c>
      <c r="E968" s="90" t="s">
        <v>320</v>
      </c>
      <c r="F968" s="90" t="n">
        <v>4</v>
      </c>
      <c r="G968" s="130" t="s">
        <v>321</v>
      </c>
      <c r="H968" s="130" t="s">
        <v>322</v>
      </c>
      <c r="I968" s="130" t="s">
        <v>322</v>
      </c>
      <c r="J968" s="131" t="n">
        <v>41939</v>
      </c>
      <c r="K968" s="132" t="s">
        <v>804</v>
      </c>
      <c r="L968" s="131" t="n">
        <v>41941</v>
      </c>
      <c r="M968" s="108" t="s">
        <v>805</v>
      </c>
      <c r="N968" s="134" t="n">
        <v>47.4666666666667</v>
      </c>
      <c r="O968" s="134" t="n">
        <v>40</v>
      </c>
      <c r="P968" s="135" t="n">
        <v>0.0514166666666667</v>
      </c>
      <c r="Q968" s="152" t="n">
        <v>487.751280769231</v>
      </c>
      <c r="R968" s="152" t="n">
        <v>1190.88314615385</v>
      </c>
      <c r="S968" s="136" t="n">
        <f aca="false">R968-Q968</f>
        <v>703.131865384615</v>
      </c>
      <c r="T968" s="137" t="n">
        <f aca="false">((S968/1000000)*(0.473-P968))*0.8/(0.08206*296)*1000000/(O968*N968)*12</f>
        <v>0.0617048778699193</v>
      </c>
      <c r="U968" s="138" t="n">
        <f aca="false">IF(N968&lt;=48,T968* 48,T968* 72)</f>
        <v>2.96183413775612</v>
      </c>
      <c r="V968" s="139" t="n">
        <v>-3.39598990479874</v>
      </c>
      <c r="W968" s="150" t="n">
        <f aca="false">W920</f>
        <v>-15.9672479479958</v>
      </c>
      <c r="X968" s="141" t="s">
        <v>106</v>
      </c>
      <c r="Y968" s="142" t="n">
        <f aca="false">((V968/1000+1)*0.0112372)/((V968/1000+1)*0.0112372+1)</f>
        <v>0.0110750091277218</v>
      </c>
      <c r="Z968" s="142" t="n">
        <f aca="false">((W968/1000+1)*0.0112372)/((W968/1000+1)*0.0112372+1)</f>
        <v>0.0109368357955286</v>
      </c>
      <c r="AA968" s="142" t="str">
        <f aca="false">IF(ISNUMBER(X968),((X968/1000+1)*0.0112372)/((X968/1000+1)*0.0112372+1),"")</f>
        <v/>
      </c>
      <c r="AB968" s="143" t="str">
        <f aca="false">IF(ISNUMBER(AA968),(Y968-Z968)/(AA968-Z968),"")</f>
        <v/>
      </c>
      <c r="AC968" s="143" t="str">
        <f aca="false">IF(ISNUMBER(AB968),1-AB968,"")</f>
        <v/>
      </c>
      <c r="AD968" s="144" t="str">
        <f aca="false">IF(ISNUMBER(AB968),AB968*T968,"")</f>
        <v/>
      </c>
      <c r="AE968" s="144" t="n">
        <f aca="false">IF(ISNUMBER(AC968),AC968*T968,T968)</f>
        <v>0.0617048778699193</v>
      </c>
      <c r="AF968" s="102"/>
      <c r="AG968" s="145" t="str">
        <f aca="false">IF(ISNUMBER(AD968),U968*AB968,"")</f>
        <v/>
      </c>
      <c r="AH968" s="146" t="n">
        <f aca="false">IF(ISNUMBER(AC968),AC968*U968,U968)</f>
        <v>2.96183413775612</v>
      </c>
      <c r="AI968" s="102"/>
      <c r="AJ968" s="103" t="s">
        <v>657</v>
      </c>
      <c r="AK968" s="102"/>
      <c r="AL968" s="102"/>
      <c r="AM968" s="102"/>
      <c r="AN968" s="147" t="s">
        <v>757</v>
      </c>
    </row>
    <row r="969" customFormat="false" ht="15" hidden="false" customHeight="false" outlineLevel="0" collapsed="false">
      <c r="A969" s="0" t="s">
        <v>652</v>
      </c>
      <c r="B969" s="0" t="s">
        <v>647</v>
      </c>
      <c r="C969" s="90" t="n">
        <f aca="false">C825+1</f>
        <v>2</v>
      </c>
      <c r="D969" s="90" t="n">
        <f aca="false">D825</f>
        <v>3</v>
      </c>
      <c r="E969" s="90" t="s">
        <v>320</v>
      </c>
      <c r="F969" s="90" t="n">
        <v>1</v>
      </c>
      <c r="G969" s="130" t="s">
        <v>659</v>
      </c>
      <c r="H969" s="130" t="s">
        <v>660</v>
      </c>
      <c r="I969" s="148" t="s">
        <v>335</v>
      </c>
      <c r="J969" s="131" t="n">
        <v>41939</v>
      </c>
      <c r="K969" s="132" t="s">
        <v>804</v>
      </c>
      <c r="L969" s="131" t="n">
        <v>41941</v>
      </c>
      <c r="M969" s="108" t="s">
        <v>805</v>
      </c>
      <c r="N969" s="134" t="n">
        <v>47.4666666666667</v>
      </c>
      <c r="O969" s="134" t="n">
        <v>40</v>
      </c>
      <c r="P969" s="135" t="n">
        <v>0.0514166666666667</v>
      </c>
      <c r="Q969" s="152" t="n">
        <v>487.751280769231</v>
      </c>
      <c r="R969" s="152" t="n">
        <v>32152.37248</v>
      </c>
      <c r="S969" s="136" t="n">
        <f aca="false">R969-Q969</f>
        <v>31664.6211992308</v>
      </c>
      <c r="T969" s="137" t="n">
        <f aca="false">((S969/1000000)*(0.473-P969))*0.8/(0.08206*296)*1000000/(O969*N969)*12</f>
        <v>2.77879823129197</v>
      </c>
      <c r="U969" s="138" t="n">
        <f aca="false">IF(N969&lt;=48,T969* 48,T969* 72)</f>
        <v>133.382315102014</v>
      </c>
      <c r="V969" s="139" t="n">
        <v>1191.80975154377</v>
      </c>
      <c r="W969" s="150" t="n">
        <f aca="false">W921</f>
        <v>-15.9672479479958</v>
      </c>
      <c r="X969" s="141" t="n">
        <v>1356.9</v>
      </c>
      <c r="Y969" s="142" t="n">
        <f aca="false">((V969/1000+1)*0.0112372)/((V969/1000+1)*0.0112372+1)</f>
        <v>0.0240377592286649</v>
      </c>
      <c r="Z969" s="142" t="n">
        <f aca="false">((W969/1000+1)*0.0112372)/((W969/1000+1)*0.0112372+1)</f>
        <v>0.0109368357955286</v>
      </c>
      <c r="AA969" s="142" t="n">
        <f aca="false">IF(ISNUMBER(X969),((X969/1000+1)*0.0112372)/((X969/1000+1)*0.0112372+1),"")</f>
        <v>0.0258016023592409</v>
      </c>
      <c r="AB969" s="143" t="n">
        <f aca="false">IF(ISNUMBER(AA969),(Y969-Y965)/(AA969-Y965),"")</f>
        <v>0.880125135237975</v>
      </c>
      <c r="AC969" s="143" t="n">
        <f aca="false">IF(ISNUMBER(AB969),1-AB969,"")</f>
        <v>0.119874864762025</v>
      </c>
      <c r="AD969" s="144" t="n">
        <f aca="false">IF(ISNUMBER(AB969),AB969*T969,"")</f>
        <v>2.44569016911489</v>
      </c>
      <c r="AE969" s="144" t="n">
        <f aca="false">IF(ISNUMBER(AC969),AC969*T969,T969)</f>
        <v>0.333108062177079</v>
      </c>
      <c r="AF969" s="149" t="n">
        <f aca="false">IF(ISNUMBER(AD969),AE969-AE965,"")</f>
        <v>0.232368912706549</v>
      </c>
      <c r="AG969" s="145" t="n">
        <f aca="false">IF(ISNUMBER(AD969),U969*AB969,"")</f>
        <v>117.393128117515</v>
      </c>
      <c r="AH969" s="146" t="n">
        <f aca="false">IF(ISNUMBER(AC969),AC969*U969,U969)</f>
        <v>15.9891869844998</v>
      </c>
      <c r="AI969" s="145" t="n">
        <f aca="false">AH969-AH965</f>
        <v>11.1537078099144</v>
      </c>
      <c r="AJ969" s="103" t="s">
        <v>661</v>
      </c>
      <c r="AK969" s="102"/>
      <c r="AL969" s="102"/>
      <c r="AM969" s="102"/>
      <c r="AN969" s="147" t="s">
        <v>758</v>
      </c>
    </row>
    <row r="970" customFormat="false" ht="15" hidden="false" customHeight="false" outlineLevel="0" collapsed="false">
      <c r="A970" s="0" t="s">
        <v>652</v>
      </c>
      <c r="B970" s="0" t="s">
        <v>647</v>
      </c>
      <c r="C970" s="90" t="n">
        <f aca="false">C826+1</f>
        <v>2</v>
      </c>
      <c r="D970" s="90" t="n">
        <f aca="false">D826</f>
        <v>3</v>
      </c>
      <c r="E970" s="90" t="s">
        <v>320</v>
      </c>
      <c r="F970" s="90" t="n">
        <v>2</v>
      </c>
      <c r="G970" s="130" t="s">
        <v>659</v>
      </c>
      <c r="H970" s="130" t="s">
        <v>660</v>
      </c>
      <c r="I970" s="148" t="s">
        <v>335</v>
      </c>
      <c r="J970" s="131" t="n">
        <v>41939</v>
      </c>
      <c r="K970" s="132" t="s">
        <v>804</v>
      </c>
      <c r="L970" s="131" t="n">
        <v>41941</v>
      </c>
      <c r="M970" s="108" t="s">
        <v>805</v>
      </c>
      <c r="N970" s="134" t="n">
        <v>47.4666666666667</v>
      </c>
      <c r="O970" s="134" t="n">
        <v>40</v>
      </c>
      <c r="P970" s="135" t="n">
        <v>0.0514166666666667</v>
      </c>
      <c r="Q970" s="152" t="n">
        <v>487.751280769231</v>
      </c>
      <c r="R970" s="152" t="n">
        <v>30246.36448</v>
      </c>
      <c r="S970" s="136" t="n">
        <f aca="false">R970-Q970</f>
        <v>29758.6131992308</v>
      </c>
      <c r="T970" s="137" t="n">
        <f aca="false">((S970/1000000)*(0.473-P970))*0.8/(0.08206*296)*1000000/(O970*N970)*12</f>
        <v>2.61153232193831</v>
      </c>
      <c r="U970" s="138" t="n">
        <f aca="false">IF(N970&lt;=48,T970* 48,T970* 72)</f>
        <v>125.353551453039</v>
      </c>
      <c r="V970" s="139" t="n">
        <v>1198.30077702833</v>
      </c>
      <c r="W970" s="150" t="n">
        <f aca="false">W922</f>
        <v>-15.9672479479958</v>
      </c>
      <c r="X970" s="141" t="n">
        <v>1356.9</v>
      </c>
      <c r="Y970" s="142" t="n">
        <f aca="false">((V970/1000+1)*0.0112372)/((V970/1000+1)*0.0112372+1)</f>
        <v>0.0241072307069608</v>
      </c>
      <c r="Z970" s="142" t="n">
        <f aca="false">((W970/1000+1)*0.0112372)/((W970/1000+1)*0.0112372+1)</f>
        <v>0.0109368357955286</v>
      </c>
      <c r="AA970" s="142" t="n">
        <f aca="false">IF(ISNUMBER(X970),((X970/1000+1)*0.0112372)/((X970/1000+1)*0.0112372+1),"")</f>
        <v>0.0258016023592409</v>
      </c>
      <c r="AB970" s="143" t="n">
        <f aca="false">IF(ISNUMBER(AA970),(Y970-Y966)/(AA970-Y966),"")</f>
        <v>0.883820442138153</v>
      </c>
      <c r="AC970" s="143" t="n">
        <f aca="false">IF(ISNUMBER(AB970),1-AB970,"")</f>
        <v>0.116179557861847</v>
      </c>
      <c r="AD970" s="144" t="n">
        <f aca="false">IF(ISNUMBER(AB970),AB970*T970,"")</f>
        <v>2.3081256514336</v>
      </c>
      <c r="AE970" s="144" t="n">
        <f aca="false">IF(ISNUMBER(AC970),AC970*T970,T970)</f>
        <v>0.303406670504715</v>
      </c>
      <c r="AF970" s="149" t="n">
        <f aca="false">IF(ISNUMBER(AD970),AE970-AE966,"")</f>
        <v>0.202657784373771</v>
      </c>
      <c r="AG970" s="145" t="n">
        <f aca="false">IF(ISNUMBER(AD970),U970*AB970,"")</f>
        <v>110.790031268813</v>
      </c>
      <c r="AH970" s="146" t="n">
        <f aca="false">IF(ISNUMBER(AC970),AC970*U970,U970)</f>
        <v>14.5635201842263</v>
      </c>
      <c r="AI970" s="145" t="n">
        <f aca="false">AH970-AH966</f>
        <v>9.72757364994101</v>
      </c>
      <c r="AJ970" s="103" t="s">
        <v>663</v>
      </c>
      <c r="AK970" s="102"/>
      <c r="AL970" s="102"/>
      <c r="AM970" s="102"/>
      <c r="AN970" s="147" t="s">
        <v>759</v>
      </c>
    </row>
    <row r="971" customFormat="false" ht="15" hidden="false" customHeight="false" outlineLevel="0" collapsed="false">
      <c r="A971" s="0" t="s">
        <v>652</v>
      </c>
      <c r="B971" s="0" t="s">
        <v>647</v>
      </c>
      <c r="C971" s="90" t="n">
        <f aca="false">C827+1</f>
        <v>2</v>
      </c>
      <c r="D971" s="90" t="n">
        <f aca="false">D827</f>
        <v>3</v>
      </c>
      <c r="E971" s="90" t="s">
        <v>320</v>
      </c>
      <c r="F971" s="90" t="n">
        <v>3</v>
      </c>
      <c r="G971" s="130" t="s">
        <v>659</v>
      </c>
      <c r="H971" s="130" t="s">
        <v>660</v>
      </c>
      <c r="I971" s="148" t="s">
        <v>335</v>
      </c>
      <c r="J971" s="131" t="n">
        <v>41939</v>
      </c>
      <c r="K971" s="132" t="s">
        <v>804</v>
      </c>
      <c r="L971" s="131" t="n">
        <v>41941</v>
      </c>
      <c r="M971" s="108" t="s">
        <v>805</v>
      </c>
      <c r="N971" s="134" t="n">
        <v>47.4666666666667</v>
      </c>
      <c r="O971" s="134" t="n">
        <v>40</v>
      </c>
      <c r="P971" s="135" t="n">
        <v>0.0514166666666667</v>
      </c>
      <c r="Q971" s="152" t="n">
        <v>487.751280769231</v>
      </c>
      <c r="R971" s="152" t="n">
        <v>30775.95328</v>
      </c>
      <c r="S971" s="136" t="n">
        <f aca="false">R971-Q971</f>
        <v>30288.2019992308</v>
      </c>
      <c r="T971" s="137" t="n">
        <f aca="false">((S971/1000000)*(0.473-P971))*0.8/(0.08206*296)*1000000/(O971*N971)*12</f>
        <v>2.65800754775872</v>
      </c>
      <c r="U971" s="138" t="n">
        <f aca="false">IF(N971&lt;=48,T971* 48,T971* 72)</f>
        <v>127.584362292419</v>
      </c>
      <c r="V971" s="139" t="n">
        <v>1154.94565094007</v>
      </c>
      <c r="W971" s="150" t="n">
        <f aca="false">W923</f>
        <v>-15.9672479479958</v>
      </c>
      <c r="X971" s="141" t="n">
        <v>1356.9</v>
      </c>
      <c r="Y971" s="142" t="n">
        <f aca="false">((V971/1000+1)*0.0112372)/((V971/1000+1)*0.0112372+1)</f>
        <v>0.0236430262596332</v>
      </c>
      <c r="Z971" s="142" t="n">
        <f aca="false">((W971/1000+1)*0.0112372)/((W971/1000+1)*0.0112372+1)</f>
        <v>0.0109368357955286</v>
      </c>
      <c r="AA971" s="142" t="n">
        <f aca="false">IF(ISNUMBER(X971),((X971/1000+1)*0.0112372)/((X971/1000+1)*0.0112372+1),"")</f>
        <v>0.0258016023592409</v>
      </c>
      <c r="AB971" s="143" t="n">
        <f aca="false">IF(ISNUMBER(AA971),(Y971-Y967)/(AA971-Y967),"")</f>
        <v>0.853700027298598</v>
      </c>
      <c r="AC971" s="143" t="n">
        <f aca="false">IF(ISNUMBER(AB971),1-AB971,"")</f>
        <v>0.146299972701402</v>
      </c>
      <c r="AD971" s="144" t="n">
        <f aca="false">IF(ISNUMBER(AB971),AB971*T971,"")</f>
        <v>2.2691411160815</v>
      </c>
      <c r="AE971" s="144" t="n">
        <f aca="false">IF(ISNUMBER(AC971),AC971*T971,T971)</f>
        <v>0.388866431677223</v>
      </c>
      <c r="AF971" s="149" t="n">
        <f aca="false">IF(ISNUMBER(AD971),AE971-AE967,"")</f>
        <v>0.175074918137176</v>
      </c>
      <c r="AG971" s="145" t="n">
        <f aca="false">IF(ISNUMBER(AD971),U971*AB971,"")</f>
        <v>108.918773571912</v>
      </c>
      <c r="AH971" s="146" t="n">
        <f aca="false">IF(ISNUMBER(AC971),AC971*U971,U971)</f>
        <v>18.6655887205067</v>
      </c>
      <c r="AI971" s="145" t="n">
        <f aca="false">AH971-AH967</f>
        <v>8.40359607058447</v>
      </c>
      <c r="AJ971" s="103" t="s">
        <v>665</v>
      </c>
      <c r="AK971" s="102"/>
      <c r="AL971" s="102"/>
      <c r="AM971" s="102"/>
      <c r="AN971" s="147" t="s">
        <v>760</v>
      </c>
    </row>
    <row r="972" customFormat="false" ht="15" hidden="false" customHeight="false" outlineLevel="0" collapsed="false">
      <c r="A972" s="0" t="s">
        <v>652</v>
      </c>
      <c r="B972" s="0" t="s">
        <v>647</v>
      </c>
      <c r="C972" s="90" t="n">
        <f aca="false">C828+1</f>
        <v>2</v>
      </c>
      <c r="D972" s="90" t="n">
        <f aca="false">D828</f>
        <v>3</v>
      </c>
      <c r="E972" s="90" t="s">
        <v>320</v>
      </c>
      <c r="F972" s="90" t="n">
        <v>4</v>
      </c>
      <c r="G972" s="130" t="s">
        <v>659</v>
      </c>
      <c r="H972" s="130" t="s">
        <v>660</v>
      </c>
      <c r="I972" s="148" t="s">
        <v>335</v>
      </c>
      <c r="J972" s="131" t="n">
        <v>41939</v>
      </c>
      <c r="K972" s="132" t="s">
        <v>804</v>
      </c>
      <c r="L972" s="131" t="n">
        <v>41941</v>
      </c>
      <c r="M972" s="108" t="s">
        <v>805</v>
      </c>
      <c r="N972" s="134" t="n">
        <v>47.4666666666667</v>
      </c>
      <c r="O972" s="134" t="n">
        <v>40</v>
      </c>
      <c r="P972" s="135" t="n">
        <v>0.0514166666666667</v>
      </c>
      <c r="Q972" s="152" t="n">
        <v>487.751280769231</v>
      </c>
      <c r="R972" s="152" t="n">
        <v>22807.81648</v>
      </c>
      <c r="S972" s="136" t="n">
        <f aca="false">R972-Q972</f>
        <v>22320.0651992308</v>
      </c>
      <c r="T972" s="137" t="n">
        <f aca="false">((S972/1000000)*(0.473-P972))*0.8/(0.08206*296)*1000000/(O972*N972)*12</f>
        <v>1.9587462394608</v>
      </c>
      <c r="U972" s="138" t="n">
        <f aca="false">IF(N972&lt;=48,T972* 48,T972* 72)</f>
        <v>94.0198194941182</v>
      </c>
      <c r="V972" s="139" t="n">
        <v>1078.99383485305</v>
      </c>
      <c r="W972" s="150" t="n">
        <f aca="false">W924</f>
        <v>-15.9672479479958</v>
      </c>
      <c r="X972" s="141" t="n">
        <v>1356.9</v>
      </c>
      <c r="Y972" s="142" t="n">
        <f aca="false">((V972/1000+1)*0.0112372)/((V972/1000+1)*0.0112372+1)</f>
        <v>0.0228287428436208</v>
      </c>
      <c r="Z972" s="142" t="n">
        <f aca="false">((W972/1000+1)*0.0112372)/((W972/1000+1)*0.0112372+1)</f>
        <v>0.0109368357955286</v>
      </c>
      <c r="AA972" s="142" t="n">
        <f aca="false">IF(ISNUMBER(X972),((X972/1000+1)*0.0112372)/((X972/1000+1)*0.0112372+1),"")</f>
        <v>0.0258016023592409</v>
      </c>
      <c r="AB972" s="143" t="n">
        <f aca="false">IF(ISNUMBER(AA972),(Y972-Y968)/(AA972-Y968),"")</f>
        <v>0.798129854686462</v>
      </c>
      <c r="AC972" s="143" t="n">
        <f aca="false">IF(ISNUMBER(AB972),1-AB972,"")</f>
        <v>0.201870145313538</v>
      </c>
      <c r="AD972" s="144" t="n">
        <f aca="false">IF(ISNUMBER(AB972),AB972*T972,"")</f>
        <v>1.5633338514685</v>
      </c>
      <c r="AE972" s="144" t="n">
        <f aca="false">IF(ISNUMBER(AC972),AC972*T972,T972)</f>
        <v>0.395412387992297</v>
      </c>
      <c r="AF972" s="149" t="n">
        <f aca="false">IF(ISNUMBER(AD972),AE972-AE968,"")</f>
        <v>0.333707510122378</v>
      </c>
      <c r="AG972" s="145" t="n">
        <f aca="false">IF(ISNUMBER(AD972),U972*AB972,"")</f>
        <v>75.0400248704879</v>
      </c>
      <c r="AH972" s="146" t="n">
        <f aca="false">IF(ISNUMBER(AC972),AC972*U972,U972)</f>
        <v>18.9797946236303</v>
      </c>
      <c r="AI972" s="145" t="n">
        <f aca="false">AH972-AH968</f>
        <v>16.0179604858742</v>
      </c>
      <c r="AJ972" s="103" t="s">
        <v>667</v>
      </c>
      <c r="AK972" s="102"/>
      <c r="AL972" s="102"/>
      <c r="AM972" s="102"/>
      <c r="AN972" s="147" t="s">
        <v>761</v>
      </c>
    </row>
    <row r="973" customFormat="false" ht="15" hidden="false" customHeight="false" outlineLevel="0" collapsed="false">
      <c r="A973" s="0" t="s">
        <v>652</v>
      </c>
      <c r="B973" s="0" t="s">
        <v>647</v>
      </c>
      <c r="C973" s="90" t="n">
        <f aca="false">C829+1</f>
        <v>2</v>
      </c>
      <c r="D973" s="90" t="n">
        <f aca="false">D829</f>
        <v>3</v>
      </c>
      <c r="E973" s="90" t="s">
        <v>320</v>
      </c>
      <c r="F973" s="90" t="n">
        <v>1</v>
      </c>
      <c r="G973" s="130" t="s">
        <v>669</v>
      </c>
      <c r="H973" s="130" t="s">
        <v>660</v>
      </c>
      <c r="I973" s="130" t="n">
        <v>10</v>
      </c>
      <c r="J973" s="131" t="n">
        <v>41939</v>
      </c>
      <c r="K973" s="132" t="s">
        <v>804</v>
      </c>
      <c r="L973" s="131" t="n">
        <v>41941</v>
      </c>
      <c r="M973" s="108" t="s">
        <v>805</v>
      </c>
      <c r="N973" s="134" t="n">
        <v>47.4666666666667</v>
      </c>
      <c r="O973" s="134" t="n">
        <v>40</v>
      </c>
      <c r="P973" s="135" t="n">
        <v>0.0514166666666667</v>
      </c>
      <c r="Q973" s="152" t="n">
        <v>487.751280769231</v>
      </c>
      <c r="R973" s="152" t="n">
        <v>23343.80128</v>
      </c>
      <c r="S973" s="136" t="n">
        <f aca="false">R973-Q973</f>
        <v>22856.0499992308</v>
      </c>
      <c r="T973" s="137" t="n">
        <f aca="false">((S973/1000000)*(0.473-P973))*0.8/(0.08206*296)*1000000/(O973*N973)*12</f>
        <v>2.00578276027904</v>
      </c>
      <c r="U973" s="138" t="n">
        <f aca="false">IF(N973&lt;=48,T973* 48,T973* 72)</f>
        <v>96.2775724933938</v>
      </c>
      <c r="V973" s="139" t="n">
        <v>1203.63105075559</v>
      </c>
      <c r="W973" s="150" t="n">
        <f aca="false">W925</f>
        <v>-15.9672479479958</v>
      </c>
      <c r="X973" s="141" t="n">
        <v>1356.9</v>
      </c>
      <c r="Y973" s="142" t="n">
        <f aca="false">((V973/1000+1)*0.0112372)/((V973/1000+1)*0.0112372+1)</f>
        <v>0.0241642716159504</v>
      </c>
      <c r="Z973" s="142" t="n">
        <f aca="false">((W973/1000+1)*0.0112372)/((W973/1000+1)*0.0112372+1)</f>
        <v>0.0109368357955286</v>
      </c>
      <c r="AA973" s="142" t="n">
        <f aca="false">IF(ISNUMBER(X973),((X973/1000+1)*0.0112372)/((X973/1000+1)*0.0112372+1),"")</f>
        <v>0.0258016023592409</v>
      </c>
      <c r="AB973" s="143" t="n">
        <f aca="false">IF(ISNUMBER(AA973),(Y973-Y965)/(AA973-Y965),"")</f>
        <v>0.888723210119847</v>
      </c>
      <c r="AC973" s="143" t="n">
        <f aca="false">IF(ISNUMBER(AB973),1-AB973,"")</f>
        <v>0.111276789880153</v>
      </c>
      <c r="AD973" s="144" t="n">
        <f aca="false">IF(ISNUMBER(AB973),AB973*T973,"")</f>
        <v>1.78258569351823</v>
      </c>
      <c r="AE973" s="144" t="n">
        <f aca="false">IF(ISNUMBER(AC973),AC973*T973,T973)</f>
        <v>0.223197066760804</v>
      </c>
      <c r="AF973" s="149" t="n">
        <f aca="false">IF(ISNUMBER(AD973),AE973-AE965,"")</f>
        <v>0.122457917290274</v>
      </c>
      <c r="AG973" s="145" t="n">
        <f aca="false">IF(ISNUMBER(AD973),U973*AB973,"")</f>
        <v>85.5641132888752</v>
      </c>
      <c r="AH973" s="146" t="n">
        <f aca="false">IF(ISNUMBER(AC973),AC973*U973,U973)</f>
        <v>10.7134592045186</v>
      </c>
      <c r="AI973" s="145" t="n">
        <f aca="false">AH973-AH965</f>
        <v>5.87798002993315</v>
      </c>
      <c r="AJ973" s="103" t="s">
        <v>670</v>
      </c>
      <c r="AK973" s="102"/>
      <c r="AL973" s="102"/>
      <c r="AM973" s="102"/>
      <c r="AN973" s="147" t="s">
        <v>762</v>
      </c>
    </row>
    <row r="974" customFormat="false" ht="15" hidden="false" customHeight="false" outlineLevel="0" collapsed="false">
      <c r="A974" s="0" t="s">
        <v>652</v>
      </c>
      <c r="B974" s="0" t="s">
        <v>647</v>
      </c>
      <c r="C974" s="90" t="n">
        <f aca="false">C830+1</f>
        <v>2</v>
      </c>
      <c r="D974" s="90" t="n">
        <f aca="false">D830</f>
        <v>3</v>
      </c>
      <c r="E974" s="90" t="s">
        <v>320</v>
      </c>
      <c r="F974" s="90" t="n">
        <v>2</v>
      </c>
      <c r="G974" s="130" t="s">
        <v>669</v>
      </c>
      <c r="H974" s="130" t="s">
        <v>660</v>
      </c>
      <c r="I974" s="130" t="n">
        <v>10</v>
      </c>
      <c r="J974" s="131" t="n">
        <v>41939</v>
      </c>
      <c r="K974" s="132" t="s">
        <v>804</v>
      </c>
      <c r="L974" s="131" t="n">
        <v>41941</v>
      </c>
      <c r="M974" s="108" t="s">
        <v>805</v>
      </c>
      <c r="N974" s="134" t="n">
        <v>47.4666666666667</v>
      </c>
      <c r="O974" s="134" t="n">
        <v>40</v>
      </c>
      <c r="P974" s="135" t="n">
        <v>0.0514166666666667</v>
      </c>
      <c r="Q974" s="152" t="n">
        <v>487.751280769231</v>
      </c>
      <c r="R974" s="152" t="n">
        <v>21387.90448</v>
      </c>
      <c r="S974" s="136" t="n">
        <f aca="false">R974-Q974</f>
        <v>20900.1531992308</v>
      </c>
      <c r="T974" s="137" t="n">
        <f aca="false">((S974/1000000)*(0.473-P974))*0.8/(0.08206*296)*1000000/(O974*N974)*12</f>
        <v>1.8341387499423</v>
      </c>
      <c r="U974" s="138" t="n">
        <f aca="false">IF(N974&lt;=48,T974* 48,T974* 72)</f>
        <v>88.0386599972304</v>
      </c>
      <c r="V974" s="139" t="n">
        <v>1199.87427740303</v>
      </c>
      <c r="W974" s="150" t="n">
        <f aca="false">W926</f>
        <v>-15.9672479479958</v>
      </c>
      <c r="X974" s="141" t="n">
        <v>1356.9</v>
      </c>
      <c r="Y974" s="142" t="n">
        <f aca="false">((V974/1000+1)*0.0112372)/((V974/1000+1)*0.0112372+1)</f>
        <v>0.0241240699152023</v>
      </c>
      <c r="Z974" s="142" t="n">
        <f aca="false">((W974/1000+1)*0.0112372)/((W974/1000+1)*0.0112372+1)</f>
        <v>0.0109368357955286</v>
      </c>
      <c r="AA974" s="142" t="n">
        <f aca="false">IF(ISNUMBER(X974),((X974/1000+1)*0.0112372)/((X974/1000+1)*0.0112372+1),"")</f>
        <v>0.0258016023592409</v>
      </c>
      <c r="AB974" s="143" t="n">
        <f aca="false">IF(ISNUMBER(AA974),(Y974-Y966)/(AA974-Y966),"")</f>
        <v>0.884975071800193</v>
      </c>
      <c r="AC974" s="143" t="n">
        <f aca="false">IF(ISNUMBER(AB974),1-AB974,"")</f>
        <v>0.115024928199807</v>
      </c>
      <c r="AD974" s="144" t="n">
        <f aca="false">IF(ISNUMBER(AB974),AB974*T974,"")</f>
        <v>1.6231670719217</v>
      </c>
      <c r="AE974" s="144" t="n">
        <f aca="false">IF(ISNUMBER(AC974),AC974*T974,T974)</f>
        <v>0.210971678020597</v>
      </c>
      <c r="AF974" s="149" t="n">
        <f aca="false">IF(ISNUMBER(AD974),AE974-AE966,"")</f>
        <v>0.110222791889653</v>
      </c>
      <c r="AG974" s="145" t="n">
        <f aca="false">IF(ISNUMBER(AD974),U974*AB974,"")</f>
        <v>77.9120194522418</v>
      </c>
      <c r="AH974" s="146" t="n">
        <f aca="false">IF(ISNUMBER(AC974),AC974*U974,U974)</f>
        <v>10.1266405449887</v>
      </c>
      <c r="AI974" s="145" t="n">
        <f aca="false">AH974-AH966</f>
        <v>5.29069401070332</v>
      </c>
      <c r="AJ974" s="103" t="s">
        <v>672</v>
      </c>
      <c r="AK974" s="102"/>
      <c r="AL974" s="102"/>
      <c r="AM974" s="102"/>
      <c r="AN974" s="147" t="s">
        <v>763</v>
      </c>
    </row>
    <row r="975" customFormat="false" ht="15" hidden="false" customHeight="false" outlineLevel="0" collapsed="false">
      <c r="A975" s="0" t="s">
        <v>652</v>
      </c>
      <c r="B975" s="0" t="s">
        <v>647</v>
      </c>
      <c r="C975" s="90" t="n">
        <f aca="false">C831+1</f>
        <v>2</v>
      </c>
      <c r="D975" s="90" t="n">
        <f aca="false">D831</f>
        <v>3</v>
      </c>
      <c r="E975" s="90" t="s">
        <v>320</v>
      </c>
      <c r="F975" s="90" t="n">
        <v>3</v>
      </c>
      <c r="G975" s="130" t="s">
        <v>669</v>
      </c>
      <c r="H975" s="130" t="s">
        <v>660</v>
      </c>
      <c r="I975" s="130" t="n">
        <v>10</v>
      </c>
      <c r="J975" s="131" t="n">
        <v>41939</v>
      </c>
      <c r="K975" s="132" t="s">
        <v>804</v>
      </c>
      <c r="L975" s="131" t="n">
        <v>41941</v>
      </c>
      <c r="M975" s="108" t="s">
        <v>805</v>
      </c>
      <c r="N975" s="134" t="n">
        <v>47.4666666666667</v>
      </c>
      <c r="O975" s="134" t="n">
        <v>40</v>
      </c>
      <c r="P975" s="135" t="n">
        <v>0.0514166666666667</v>
      </c>
      <c r="Q975" s="152" t="n">
        <v>487.751280769231</v>
      </c>
      <c r="R975" s="152" t="n">
        <v>22555.81408</v>
      </c>
      <c r="S975" s="136" t="n">
        <f aca="false">R975-Q975</f>
        <v>22068.0627992308</v>
      </c>
      <c r="T975" s="137" t="n">
        <f aca="false">((S975/1000000)*(0.473-P975))*0.8/(0.08206*296)*1000000/(O975*N975)*12</f>
        <v>1.93663121654625</v>
      </c>
      <c r="U975" s="138" t="n">
        <f aca="false">IF(N975&lt;=48,T975* 48,T975* 72)</f>
        <v>92.9582983942201</v>
      </c>
      <c r="V975" s="139" t="n">
        <v>1216.63502092591</v>
      </c>
      <c r="W975" s="150" t="n">
        <f aca="false">W927</f>
        <v>-15.9672479479958</v>
      </c>
      <c r="X975" s="141" t="n">
        <v>1356.9</v>
      </c>
      <c r="Y975" s="142" t="n">
        <f aca="false">((V975/1000+1)*0.0112372)/((V975/1000+1)*0.0112372+1)</f>
        <v>0.0243034031521228</v>
      </c>
      <c r="Z975" s="142" t="n">
        <f aca="false">((W975/1000+1)*0.0112372)/((W975/1000+1)*0.0112372+1)</f>
        <v>0.0109368357955286</v>
      </c>
      <c r="AA975" s="142" t="n">
        <f aca="false">IF(ISNUMBER(X975),((X975/1000+1)*0.0112372)/((X975/1000+1)*0.0112372+1),"")</f>
        <v>0.0258016023592409</v>
      </c>
      <c r="AB975" s="143" t="n">
        <f aca="false">IF(ISNUMBER(AA975),(Y975-Y967)/(AA975-Y967),"")</f>
        <v>0.898457829148357</v>
      </c>
      <c r="AC975" s="143" t="n">
        <f aca="false">IF(ISNUMBER(AB975),1-AB975,"")</f>
        <v>0.101542170851643</v>
      </c>
      <c r="AD975" s="144" t="n">
        <f aca="false">IF(ISNUMBER(AB975),AB975*T975,"")</f>
        <v>1.73998147867909</v>
      </c>
      <c r="AE975" s="144" t="n">
        <f aca="false">IF(ISNUMBER(AC975),AC975*T975,T975)</f>
        <v>0.196649737867165</v>
      </c>
      <c r="AF975" s="149" t="n">
        <f aca="false">IF(ISNUMBER(AD975),AE975-AE967,"")</f>
        <v>-0.0171417756728814</v>
      </c>
      <c r="AG975" s="145" t="n">
        <f aca="false">IF(ISNUMBER(AD975),U975*AB975,"")</f>
        <v>83.5191109765962</v>
      </c>
      <c r="AH975" s="146" t="n">
        <f aca="false">IF(ISNUMBER(AC975),AC975*U975,U975)</f>
        <v>9.43918741762393</v>
      </c>
      <c r="AI975" s="145" t="n">
        <f aca="false">AH975-AH967</f>
        <v>-0.822805232298306</v>
      </c>
      <c r="AJ975" s="103" t="s">
        <v>674</v>
      </c>
      <c r="AK975" s="102"/>
      <c r="AL975" s="102"/>
      <c r="AM975" s="102"/>
      <c r="AN975" s="147" t="s">
        <v>764</v>
      </c>
    </row>
    <row r="976" customFormat="false" ht="15" hidden="false" customHeight="false" outlineLevel="0" collapsed="false">
      <c r="A976" s="0" t="s">
        <v>652</v>
      </c>
      <c r="B976" s="0" t="s">
        <v>647</v>
      </c>
      <c r="C976" s="90" t="n">
        <f aca="false">C832+1</f>
        <v>2</v>
      </c>
      <c r="D976" s="90" t="n">
        <f aca="false">D832</f>
        <v>3</v>
      </c>
      <c r="E976" s="90" t="s">
        <v>320</v>
      </c>
      <c r="F976" s="90" t="n">
        <v>4</v>
      </c>
      <c r="G976" s="130" t="s">
        <v>669</v>
      </c>
      <c r="H976" s="130" t="s">
        <v>660</v>
      </c>
      <c r="I976" s="130" t="n">
        <v>10</v>
      </c>
      <c r="J976" s="131" t="n">
        <v>41939</v>
      </c>
      <c r="K976" s="132" t="s">
        <v>804</v>
      </c>
      <c r="L976" s="131" t="n">
        <v>41941</v>
      </c>
      <c r="M976" s="108" t="s">
        <v>805</v>
      </c>
      <c r="N976" s="134" t="n">
        <v>47.4666666666667</v>
      </c>
      <c r="O976" s="134" t="n">
        <v>40</v>
      </c>
      <c r="P976" s="135" t="n">
        <v>0.0514166666666667</v>
      </c>
      <c r="Q976" s="152" t="n">
        <v>487.751280769231</v>
      </c>
      <c r="R976" s="156" t="n">
        <f aca="false">AVERAGE(R973:R975)</f>
        <v>22429.17328</v>
      </c>
      <c r="S976" s="136" t="n">
        <f aca="false">R976-Q976</f>
        <v>21941.4219992308</v>
      </c>
      <c r="T976" s="137" t="n">
        <f aca="false">((S976/1000000)*(0.473-P976))*0.8/(0.08206*296)*1000000/(O976*N976)*12</f>
        <v>1.9255175755892</v>
      </c>
      <c r="U976" s="138" t="n">
        <f aca="false">IF(N976&lt;=48,T976* 48,T976* 72)</f>
        <v>92.4248436282815</v>
      </c>
      <c r="V976" s="157" t="n">
        <f aca="false">AVERAGE(V973:V975)</f>
        <v>1206.71344969485</v>
      </c>
      <c r="W976" s="150" t="n">
        <f aca="false">W928</f>
        <v>-15.9672479479958</v>
      </c>
      <c r="X976" s="141" t="n">
        <v>1356.9</v>
      </c>
      <c r="Y976" s="158" t="n">
        <f aca="false">((V976/1000+1)*0.0112372)/((V976/1000+1)*0.0112372+1)</f>
        <v>0.0241972542782224</v>
      </c>
      <c r="Z976" s="142" t="n">
        <f aca="false">((W976/1000+1)*0.0112372)/((W976/1000+1)*0.0112372+1)</f>
        <v>0.0109368357955286</v>
      </c>
      <c r="AA976" s="142" t="n">
        <f aca="false">IF(ISNUMBER(X976),((X976/1000+1)*0.0112372)/((X976/1000+1)*0.0112372+1),"")</f>
        <v>0.0258016023592409</v>
      </c>
      <c r="AB976" s="159" t="n">
        <f aca="false">IF(ISNUMBER(AA976),(Y976-Y968)/(AA976-Y968),"")</f>
        <v>0.891057758179623</v>
      </c>
      <c r="AC976" s="159" t="n">
        <f aca="false">IF(ISNUMBER(AB976),1-AB976,"")</f>
        <v>0.108942241820377</v>
      </c>
      <c r="AD976" s="160" t="n">
        <f aca="false">IF(ISNUMBER(AB976),AB976*T976,"")</f>
        <v>1.71574737423997</v>
      </c>
      <c r="AE976" s="160" t="n">
        <f aca="false">IF(ISNUMBER(AC976),AC976*T976,T976)</f>
        <v>0.209770201349225</v>
      </c>
      <c r="AF976" s="161" t="n">
        <f aca="false">IF(ISNUMBER(AD976),AE976-AE968,"")</f>
        <v>0.148065323479305</v>
      </c>
      <c r="AG976" s="162" t="n">
        <f aca="false">IF(ISNUMBER(AD976),U976*AB976,"")</f>
        <v>82.3558739635187</v>
      </c>
      <c r="AH976" s="157" t="n">
        <f aca="false">IF(ISNUMBER(AC976),AC976*U976,U976)</f>
        <v>10.0689696647628</v>
      </c>
      <c r="AI976" s="162" t="n">
        <f aca="false">AH976-AH968</f>
        <v>7.10713552700666</v>
      </c>
      <c r="AJ976" s="103" t="s">
        <v>676</v>
      </c>
      <c r="AK976" s="102"/>
      <c r="AL976" s="102"/>
      <c r="AM976" s="102"/>
      <c r="AN976" s="147" t="s">
        <v>765</v>
      </c>
    </row>
    <row r="977" customFormat="false" ht="15" hidden="false" customHeight="false" outlineLevel="0" collapsed="false">
      <c r="A977" s="0" t="s">
        <v>652</v>
      </c>
      <c r="B977" s="0" t="s">
        <v>647</v>
      </c>
      <c r="C977" s="90" t="n">
        <f aca="false">C833+1</f>
        <v>2</v>
      </c>
      <c r="D977" s="90" t="n">
        <f aca="false">D833</f>
        <v>3</v>
      </c>
      <c r="E977" s="92" t="s">
        <v>353</v>
      </c>
      <c r="F977" s="90" t="n">
        <v>1</v>
      </c>
      <c r="G977" s="130" t="s">
        <v>321</v>
      </c>
      <c r="H977" s="130" t="s">
        <v>322</v>
      </c>
      <c r="I977" s="130" t="s">
        <v>322</v>
      </c>
      <c r="J977" s="131" t="n">
        <v>41939</v>
      </c>
      <c r="K977" s="132" t="s">
        <v>804</v>
      </c>
      <c r="L977" s="131" t="n">
        <v>41941</v>
      </c>
      <c r="M977" s="108" t="s">
        <v>805</v>
      </c>
      <c r="N977" s="134" t="n">
        <v>47.4666666666667</v>
      </c>
      <c r="O977" s="134" t="n">
        <v>40</v>
      </c>
      <c r="P977" s="135" t="n">
        <v>0.0756666666666667</v>
      </c>
      <c r="Q977" s="152" t="n">
        <v>487.751280769231</v>
      </c>
      <c r="R977" s="152" t="n">
        <v>3373.04774615385</v>
      </c>
      <c r="S977" s="136" t="n">
        <f aca="false">R977-Q977</f>
        <v>2885.29646538462</v>
      </c>
      <c r="T977" s="137" t="n">
        <f aca="false">((S977/1000000)*(0.473-P977))*0.8/(0.08206*296)*1000000/(O977*N977)*12</f>
        <v>0.238640817360743</v>
      </c>
      <c r="U977" s="138" t="n">
        <f aca="false">IF(N977&lt;=48,T977* 48,T977* 72)</f>
        <v>11.4547592333157</v>
      </c>
      <c r="V977" s="139" t="n">
        <v>-23.2620628166898</v>
      </c>
      <c r="W977" s="150" t="n">
        <f aca="false">W929</f>
        <v>-21.1954571106192</v>
      </c>
      <c r="X977" s="141" t="s">
        <v>106</v>
      </c>
      <c r="Y977" s="142" t="n">
        <f aca="false">((V977/1000+1)*0.0112372)/((V977/1000+1)*0.0112372+1)</f>
        <v>0.0108566392515296</v>
      </c>
      <c r="Z977" s="142" t="n">
        <f aca="false">((W977/1000+1)*0.0112372)/((W977/1000+1)*0.0112372+1)</f>
        <v>0.0108793600839932</v>
      </c>
      <c r="AA977" s="142" t="str">
        <f aca="false">IF(ISNUMBER(X977),((X977/1000+1)*0.0112372)/((X977/1000+1)*0.0112372+1),"")</f>
        <v/>
      </c>
      <c r="AB977" s="143" t="str">
        <f aca="false">IF(ISNUMBER(AA977),(Y977-Z977)/(AA977-Z977),"")</f>
        <v/>
      </c>
      <c r="AC977" s="143" t="str">
        <f aca="false">IF(ISNUMBER(AB977),1-AB977,"")</f>
        <v/>
      </c>
      <c r="AD977" s="144" t="str">
        <f aca="false">IF(ISNUMBER(AB977),AB977*T977,"")</f>
        <v/>
      </c>
      <c r="AE977" s="144" t="n">
        <f aca="false">IF(ISNUMBER(AC977),AC977*T977,T977)</f>
        <v>0.238640817360743</v>
      </c>
      <c r="AF977" s="102"/>
      <c r="AG977" s="145" t="str">
        <f aca="false">IF(ISNUMBER(AD977),U977*AB977,"")</f>
        <v/>
      </c>
      <c r="AH977" s="146" t="n">
        <f aca="false">IF(ISNUMBER(AC977),AC977*U977,U977)</f>
        <v>11.4547592333157</v>
      </c>
      <c r="AI977" s="102"/>
      <c r="AJ977" s="103" t="s">
        <v>678</v>
      </c>
      <c r="AK977" s="102"/>
      <c r="AL977" s="102"/>
      <c r="AM977" s="102"/>
      <c r="AN977" s="147" t="s">
        <v>766</v>
      </c>
    </row>
    <row r="978" customFormat="false" ht="15" hidden="false" customHeight="false" outlineLevel="0" collapsed="false">
      <c r="A978" s="0" t="s">
        <v>652</v>
      </c>
      <c r="B978" s="0" t="s">
        <v>647</v>
      </c>
      <c r="C978" s="90" t="n">
        <f aca="false">C834+1</f>
        <v>2</v>
      </c>
      <c r="D978" s="90" t="n">
        <f aca="false">D834</f>
        <v>3</v>
      </c>
      <c r="E978" s="90" t="s">
        <v>353</v>
      </c>
      <c r="F978" s="90" t="n">
        <v>2</v>
      </c>
      <c r="G978" s="130" t="s">
        <v>321</v>
      </c>
      <c r="H978" s="130" t="s">
        <v>322</v>
      </c>
      <c r="I978" s="130" t="s">
        <v>322</v>
      </c>
      <c r="J978" s="131" t="n">
        <v>41939</v>
      </c>
      <c r="K978" s="132" t="s">
        <v>804</v>
      </c>
      <c r="L978" s="131" t="n">
        <v>41941</v>
      </c>
      <c r="M978" s="108" t="s">
        <v>805</v>
      </c>
      <c r="N978" s="134" t="n">
        <v>47.4666666666667</v>
      </c>
      <c r="O978" s="134" t="n">
        <v>40</v>
      </c>
      <c r="P978" s="135" t="n">
        <v>0.0756666666666667</v>
      </c>
      <c r="Q978" s="152" t="n">
        <v>487.751280769231</v>
      </c>
      <c r="R978" s="152" t="n">
        <v>4139.2996</v>
      </c>
      <c r="S978" s="136" t="n">
        <f aca="false">R978-Q978</f>
        <v>3651.54831923077</v>
      </c>
      <c r="T978" s="137" t="n">
        <f aca="false">((S978/1000000)*(0.473-P978))*0.8/(0.08206*296)*1000000/(O978*N978)*12</f>
        <v>0.302016962897197</v>
      </c>
      <c r="U978" s="138" t="n">
        <f aca="false">IF(N978&lt;=48,T978* 48,T978* 72)</f>
        <v>14.4968142190654</v>
      </c>
      <c r="V978" s="139" t="n">
        <v>-23.222788916483</v>
      </c>
      <c r="W978" s="150" t="n">
        <f aca="false">W930</f>
        <v>-21.1954571106192</v>
      </c>
      <c r="X978" s="141" t="s">
        <v>106</v>
      </c>
      <c r="Y978" s="142" t="n">
        <f aca="false">((V978/1000+1)*0.0112372)/((V978/1000+1)*0.0112372+1)</f>
        <v>0.0108570710493381</v>
      </c>
      <c r="Z978" s="142" t="n">
        <f aca="false">((W978/1000+1)*0.0112372)/((W978/1000+1)*0.0112372+1)</f>
        <v>0.0108793600839932</v>
      </c>
      <c r="AA978" s="142" t="str">
        <f aca="false">IF(ISNUMBER(X978),((X978/1000+1)*0.0112372)/((X978/1000+1)*0.0112372+1),"")</f>
        <v/>
      </c>
      <c r="AB978" s="143" t="str">
        <f aca="false">IF(ISNUMBER(AA978),(Y978-Z978)/(AA978-Z978),"")</f>
        <v/>
      </c>
      <c r="AC978" s="143" t="str">
        <f aca="false">IF(ISNUMBER(AB978),1-AB978,"")</f>
        <v/>
      </c>
      <c r="AD978" s="144" t="str">
        <f aca="false">IF(ISNUMBER(AB978),AB978*T978,"")</f>
        <v/>
      </c>
      <c r="AE978" s="144" t="n">
        <f aca="false">IF(ISNUMBER(AC978),AC978*T978,T978)</f>
        <v>0.302016962897197</v>
      </c>
      <c r="AF978" s="102"/>
      <c r="AG978" s="145" t="str">
        <f aca="false">IF(ISNUMBER(AD978),U978*AB978,"")</f>
        <v/>
      </c>
      <c r="AH978" s="146" t="n">
        <f aca="false">IF(ISNUMBER(AC978),AC978*U978,U978)</f>
        <v>14.4968142190654</v>
      </c>
      <c r="AI978" s="102"/>
      <c r="AJ978" s="103" t="s">
        <v>680</v>
      </c>
      <c r="AK978" s="102"/>
      <c r="AL978" s="102"/>
      <c r="AM978" s="102"/>
      <c r="AN978" s="147" t="s">
        <v>767</v>
      </c>
    </row>
    <row r="979" customFormat="false" ht="15" hidden="false" customHeight="false" outlineLevel="0" collapsed="false">
      <c r="A979" s="0" t="s">
        <v>652</v>
      </c>
      <c r="B979" s="0" t="s">
        <v>647</v>
      </c>
      <c r="C979" s="90" t="n">
        <f aca="false">C835+1</f>
        <v>2</v>
      </c>
      <c r="D979" s="90" t="n">
        <f aca="false">D835</f>
        <v>3</v>
      </c>
      <c r="E979" s="90" t="s">
        <v>353</v>
      </c>
      <c r="F979" s="90" t="n">
        <v>3</v>
      </c>
      <c r="G979" s="130" t="s">
        <v>321</v>
      </c>
      <c r="H979" s="130" t="s">
        <v>322</v>
      </c>
      <c r="I979" s="130" t="s">
        <v>322</v>
      </c>
      <c r="J979" s="131" t="n">
        <v>41939</v>
      </c>
      <c r="K979" s="132" t="s">
        <v>804</v>
      </c>
      <c r="L979" s="131" t="n">
        <v>41941</v>
      </c>
      <c r="M979" s="108" t="s">
        <v>805</v>
      </c>
      <c r="N979" s="134" t="n">
        <v>47.4666666666667</v>
      </c>
      <c r="O979" s="134" t="n">
        <v>40</v>
      </c>
      <c r="P979" s="135" t="n">
        <v>0.0756666666666667</v>
      </c>
      <c r="Q979" s="152" t="n">
        <v>487.751280769231</v>
      </c>
      <c r="R979" s="152" t="n">
        <v>5891.164</v>
      </c>
      <c r="S979" s="136" t="n">
        <f aca="false">R979-Q979</f>
        <v>5403.41271923077</v>
      </c>
      <c r="T979" s="137" t="n">
        <f aca="false">((S979/1000000)*(0.473-P979))*0.8/(0.08206*296)*1000000/(O979*N979)*12</f>
        <v>0.446912420725118</v>
      </c>
      <c r="U979" s="138" t="n">
        <f aca="false">IF(N979&lt;=48,T979* 48,T979* 72)</f>
        <v>21.4517961948057</v>
      </c>
      <c r="V979" s="139" t="n">
        <v>-29.4345389567941</v>
      </c>
      <c r="W979" s="150" t="n">
        <f aca="false">W931</f>
        <v>-21.1954571106192</v>
      </c>
      <c r="X979" s="141" t="s">
        <v>106</v>
      </c>
      <c r="Y979" s="142" t="n">
        <f aca="false">((V979/1000+1)*0.0112372)/((V979/1000+1)*0.0112372+1)</f>
        <v>0.0107887711332288</v>
      </c>
      <c r="Z979" s="142" t="n">
        <f aca="false">((W979/1000+1)*0.0112372)/((W979/1000+1)*0.0112372+1)</f>
        <v>0.0108793600839932</v>
      </c>
      <c r="AA979" s="142" t="str">
        <f aca="false">IF(ISNUMBER(X979),((X979/1000+1)*0.0112372)/((X979/1000+1)*0.0112372+1),"")</f>
        <v/>
      </c>
      <c r="AB979" s="143" t="str">
        <f aca="false">IF(ISNUMBER(AA979),(Y979-Z979)/(AA979-Z979),"")</f>
        <v/>
      </c>
      <c r="AC979" s="143" t="str">
        <f aca="false">IF(ISNUMBER(AB979),1-AB979,"")</f>
        <v/>
      </c>
      <c r="AD979" s="144" t="str">
        <f aca="false">IF(ISNUMBER(AB979),AB979*T979,"")</f>
        <v/>
      </c>
      <c r="AE979" s="144" t="n">
        <f aca="false">IF(ISNUMBER(AC979),AC979*T979,T979)</f>
        <v>0.446912420725118</v>
      </c>
      <c r="AF979" s="102"/>
      <c r="AG979" s="145" t="str">
        <f aca="false">IF(ISNUMBER(AD979),U979*AB979,"")</f>
        <v/>
      </c>
      <c r="AH979" s="146" t="n">
        <f aca="false">IF(ISNUMBER(AC979),AC979*U979,U979)</f>
        <v>21.4517961948057</v>
      </c>
      <c r="AI979" s="102"/>
      <c r="AJ979" s="103" t="s">
        <v>682</v>
      </c>
      <c r="AK979" s="102"/>
      <c r="AL979" s="102"/>
      <c r="AM979" s="102"/>
      <c r="AN979" s="147" t="s">
        <v>768</v>
      </c>
    </row>
    <row r="980" customFormat="false" ht="15" hidden="false" customHeight="false" outlineLevel="0" collapsed="false">
      <c r="A980" s="0" t="s">
        <v>652</v>
      </c>
      <c r="B980" s="0" t="s">
        <v>647</v>
      </c>
      <c r="C980" s="90" t="n">
        <f aca="false">C836+1</f>
        <v>2</v>
      </c>
      <c r="D980" s="90" t="n">
        <f aca="false">D836</f>
        <v>3</v>
      </c>
      <c r="E980" s="90" t="s">
        <v>353</v>
      </c>
      <c r="F980" s="90" t="n">
        <v>4</v>
      </c>
      <c r="G980" s="130" t="s">
        <v>321</v>
      </c>
      <c r="H980" s="130" t="s">
        <v>322</v>
      </c>
      <c r="I980" s="130" t="s">
        <v>322</v>
      </c>
      <c r="J980" s="131" t="n">
        <v>41939</v>
      </c>
      <c r="K980" s="132" t="s">
        <v>804</v>
      </c>
      <c r="L980" s="131" t="n">
        <v>41941</v>
      </c>
      <c r="M980" s="108" t="s">
        <v>805</v>
      </c>
      <c r="N980" s="134" t="n">
        <v>47.4666666666667</v>
      </c>
      <c r="O980" s="134" t="n">
        <v>40</v>
      </c>
      <c r="P980" s="135" t="n">
        <v>0.0756666666666667</v>
      </c>
      <c r="Q980" s="152" t="n">
        <v>487.751280769231</v>
      </c>
      <c r="R980" s="152" t="n">
        <v>4779.66712</v>
      </c>
      <c r="S980" s="136" t="n">
        <f aca="false">R980-Q980</f>
        <v>4291.91583923077</v>
      </c>
      <c r="T980" s="137" t="n">
        <f aca="false">((S980/1000000)*(0.473-P980))*0.8/(0.08206*296)*1000000/(O980*N980)*12</f>
        <v>0.354981304765512</v>
      </c>
      <c r="U980" s="138" t="n">
        <f aca="false">IF(N980&lt;=48,T980* 48,T980* 72)</f>
        <v>17.0391026287446</v>
      </c>
      <c r="V980" s="139" t="n">
        <v>-21.5903586648807</v>
      </c>
      <c r="W980" s="150" t="n">
        <f aca="false">W932</f>
        <v>-21.1954571106192</v>
      </c>
      <c r="X980" s="141" t="s">
        <v>106</v>
      </c>
      <c r="Y980" s="142" t="n">
        <f aca="false">((V980/1000+1)*0.0112372)/((V980/1000+1)*0.0112372+1)</f>
        <v>0.0108750185081862</v>
      </c>
      <c r="Z980" s="142" t="n">
        <f aca="false">((W980/1000+1)*0.0112372)/((W980/1000+1)*0.0112372+1)</f>
        <v>0.0108793600839932</v>
      </c>
      <c r="AA980" s="142" t="str">
        <f aca="false">IF(ISNUMBER(X980),((X980/1000+1)*0.0112372)/((X980/1000+1)*0.0112372+1),"")</f>
        <v/>
      </c>
      <c r="AB980" s="143" t="str">
        <f aca="false">IF(ISNUMBER(AA980),(Y980-Z980)/(AA980-Z980),"")</f>
        <v/>
      </c>
      <c r="AC980" s="143" t="str">
        <f aca="false">IF(ISNUMBER(AB980),1-AB980,"")</f>
        <v/>
      </c>
      <c r="AD980" s="144" t="str">
        <f aca="false">IF(ISNUMBER(AB980),AB980*T980,"")</f>
        <v/>
      </c>
      <c r="AE980" s="144" t="n">
        <f aca="false">IF(ISNUMBER(AC980),AC980*T980,T980)</f>
        <v>0.354981304765512</v>
      </c>
      <c r="AF980" s="102"/>
      <c r="AG980" s="145" t="str">
        <f aca="false">IF(ISNUMBER(AD980),U980*AB980,"")</f>
        <v/>
      </c>
      <c r="AH980" s="146" t="n">
        <f aca="false">IF(ISNUMBER(AC980),AC980*U980,U980)</f>
        <v>17.0391026287446</v>
      </c>
      <c r="AI980" s="102"/>
      <c r="AJ980" s="103" t="s">
        <v>684</v>
      </c>
      <c r="AK980" s="102"/>
      <c r="AL980" s="102"/>
      <c r="AM980" s="102"/>
      <c r="AN980" s="147" t="s">
        <v>769</v>
      </c>
    </row>
    <row r="981" customFormat="false" ht="15" hidden="false" customHeight="false" outlineLevel="0" collapsed="false">
      <c r="A981" s="0" t="s">
        <v>652</v>
      </c>
      <c r="B981" s="0" t="s">
        <v>647</v>
      </c>
      <c r="C981" s="90" t="n">
        <f aca="false">C837+1</f>
        <v>2</v>
      </c>
      <c r="D981" s="90" t="n">
        <f aca="false">D837</f>
        <v>3</v>
      </c>
      <c r="E981" s="90" t="s">
        <v>353</v>
      </c>
      <c r="F981" s="90" t="n">
        <v>1</v>
      </c>
      <c r="G981" s="130" t="s">
        <v>659</v>
      </c>
      <c r="H981" s="130" t="s">
        <v>660</v>
      </c>
      <c r="I981" s="148" t="s">
        <v>335</v>
      </c>
      <c r="J981" s="131" t="n">
        <v>41939</v>
      </c>
      <c r="K981" s="132" t="s">
        <v>804</v>
      </c>
      <c r="L981" s="131" t="n">
        <v>41941</v>
      </c>
      <c r="M981" s="108" t="s">
        <v>805</v>
      </c>
      <c r="N981" s="134" t="n">
        <v>47.4666666666667</v>
      </c>
      <c r="O981" s="134" t="n">
        <v>40</v>
      </c>
      <c r="P981" s="135" t="n">
        <v>0.0756666666666667</v>
      </c>
      <c r="Q981" s="152" t="n">
        <v>487.751280769231</v>
      </c>
      <c r="R981" s="152" t="n">
        <v>22929.1370892308</v>
      </c>
      <c r="S981" s="136" t="n">
        <f aca="false">R981-Q981</f>
        <v>22441.3858084615</v>
      </c>
      <c r="T981" s="137" t="n">
        <f aca="false">((S981/1000000)*(0.473-P981))*0.8/(0.08206*296)*1000000/(O981*N981)*12</f>
        <v>1.85611105003907</v>
      </c>
      <c r="U981" s="138" t="n">
        <f aca="false">IF(N981&lt;=48,T981* 48,T981* 72)</f>
        <v>89.0933304018752</v>
      </c>
      <c r="V981" s="139" t="n">
        <v>913.665435011062</v>
      </c>
      <c r="W981" s="150" t="n">
        <f aca="false">W933</f>
        <v>-21.1954571106192</v>
      </c>
      <c r="X981" s="141" t="n">
        <v>1356.9</v>
      </c>
      <c r="Y981" s="142" t="n">
        <f aca="false">((V981/1000+1)*0.0112372)/((V981/1000+1)*0.0112372+1)</f>
        <v>0.0210515437512924</v>
      </c>
      <c r="Z981" s="142" t="n">
        <f aca="false">((W981/1000+1)*0.0112372)/((W981/1000+1)*0.0112372+1)</f>
        <v>0.0108793600839932</v>
      </c>
      <c r="AA981" s="142" t="n">
        <f aca="false">IF(ISNUMBER(X981),((X981/1000+1)*0.0112372)/((X981/1000+1)*0.0112372+1),"")</f>
        <v>0.0258016023592409</v>
      </c>
      <c r="AB981" s="143" t="n">
        <f aca="false">IF(ISNUMBER(AA981),(Y981-Y977)/(AA981-Y977),"")</f>
        <v>0.682163242979328</v>
      </c>
      <c r="AC981" s="143" t="n">
        <f aca="false">IF(ISNUMBER(AB981),1-AB981,"")</f>
        <v>0.317836757020672</v>
      </c>
      <c r="AD981" s="144" t="n">
        <f aca="false">IF(ISNUMBER(AB981),AB981*T981,"")</f>
        <v>1.26617073322441</v>
      </c>
      <c r="AE981" s="144" t="n">
        <f aca="false">IF(ISNUMBER(AC981),AC981*T981,T981)</f>
        <v>0.589940316814652</v>
      </c>
      <c r="AF981" s="149" t="n">
        <f aca="false">IF(ISNUMBER(AD981),AE981-AE977,"")</f>
        <v>0.351299499453909</v>
      </c>
      <c r="AG981" s="145" t="n">
        <f aca="false">IF(ISNUMBER(AD981),U981*AB981,"")</f>
        <v>60.7761951947719</v>
      </c>
      <c r="AH981" s="146" t="n">
        <f aca="false">IF(ISNUMBER(AC981),AC981*U981,U981)</f>
        <v>28.3171352071033</v>
      </c>
      <c r="AI981" s="145" t="n">
        <f aca="false">AH981-AH977</f>
        <v>16.8623759737876</v>
      </c>
      <c r="AJ981" s="103" t="s">
        <v>686</v>
      </c>
      <c r="AK981" s="102"/>
      <c r="AL981" s="102"/>
      <c r="AM981" s="102"/>
      <c r="AN981" s="147" t="s">
        <v>770</v>
      </c>
    </row>
    <row r="982" customFormat="false" ht="15" hidden="false" customHeight="false" outlineLevel="0" collapsed="false">
      <c r="A982" s="0" t="s">
        <v>652</v>
      </c>
      <c r="B982" s="0" t="s">
        <v>647</v>
      </c>
      <c r="C982" s="90" t="n">
        <f aca="false">C838+1</f>
        <v>2</v>
      </c>
      <c r="D982" s="90" t="n">
        <f aca="false">D838</f>
        <v>3</v>
      </c>
      <c r="E982" s="90" t="s">
        <v>353</v>
      </c>
      <c r="F982" s="90" t="n">
        <v>2</v>
      </c>
      <c r="G982" s="130" t="s">
        <v>659</v>
      </c>
      <c r="H982" s="130" t="s">
        <v>660</v>
      </c>
      <c r="I982" s="148" t="s">
        <v>335</v>
      </c>
      <c r="J982" s="131" t="n">
        <v>41939</v>
      </c>
      <c r="K982" s="132" t="s">
        <v>804</v>
      </c>
      <c r="L982" s="131" t="n">
        <v>41941</v>
      </c>
      <c r="M982" s="108" t="s">
        <v>805</v>
      </c>
      <c r="N982" s="134" t="n">
        <v>47.4666666666667</v>
      </c>
      <c r="O982" s="134" t="n">
        <v>40</v>
      </c>
      <c r="P982" s="135" t="n">
        <v>0.0756666666666667</v>
      </c>
      <c r="Q982" s="152" t="n">
        <v>487.751280769231</v>
      </c>
      <c r="R982" s="152" t="n">
        <v>23073.4382892308</v>
      </c>
      <c r="S982" s="136" t="n">
        <f aca="false">R982-Q982</f>
        <v>22585.6870084615</v>
      </c>
      <c r="T982" s="137" t="n">
        <f aca="false">((S982/1000000)*(0.473-P982))*0.8/(0.08206*296)*1000000/(O982*N982)*12</f>
        <v>1.86804609960062</v>
      </c>
      <c r="U982" s="138" t="n">
        <f aca="false">IF(N982&lt;=48,T982* 48,T982* 72)</f>
        <v>89.6662127808296</v>
      </c>
      <c r="V982" s="139" t="n">
        <v>913.539548678042</v>
      </c>
      <c r="W982" s="150" t="n">
        <f aca="false">W934</f>
        <v>-21.1954571106192</v>
      </c>
      <c r="X982" s="141" t="n">
        <v>1356.9</v>
      </c>
      <c r="Y982" s="142" t="n">
        <f aca="false">((V982/1000+1)*0.0112372)/((V982/1000+1)*0.0112372+1)</f>
        <v>0.0210501880720489</v>
      </c>
      <c r="Z982" s="142" t="n">
        <f aca="false">((W982/1000+1)*0.0112372)/((W982/1000+1)*0.0112372+1)</f>
        <v>0.0108793600839932</v>
      </c>
      <c r="AA982" s="142" t="n">
        <f aca="false">IF(ISNUMBER(X982),((X982/1000+1)*0.0112372)/((X982/1000+1)*0.0112372+1),"")</f>
        <v>0.0258016023592409</v>
      </c>
      <c r="AB982" s="143" t="n">
        <f aca="false">IF(ISNUMBER(AA982),(Y982-Y978)/(AA982-Y978),"")</f>
        <v>0.682063345536736</v>
      </c>
      <c r="AC982" s="143" t="n">
        <f aca="false">IF(ISNUMBER(AB982),1-AB982,"")</f>
        <v>0.317936654463264</v>
      </c>
      <c r="AD982" s="144" t="n">
        <f aca="false">IF(ISNUMBER(AB982),AB982*T982,"")</f>
        <v>1.27412577231045</v>
      </c>
      <c r="AE982" s="144" t="n">
        <f aca="false">IF(ISNUMBER(AC982),AC982*T982,T982)</f>
        <v>0.593920327290169</v>
      </c>
      <c r="AF982" s="149" t="n">
        <f aca="false">IF(ISNUMBER(AD982),AE982-AE978,"")</f>
        <v>0.291903364392972</v>
      </c>
      <c r="AG982" s="145" t="n">
        <f aca="false">IF(ISNUMBER(AD982),U982*AB982,"")</f>
        <v>61.1580370709015</v>
      </c>
      <c r="AH982" s="146" t="n">
        <f aca="false">IF(ISNUMBER(AC982),AC982*U982,U982)</f>
        <v>28.5081757099281</v>
      </c>
      <c r="AI982" s="145" t="n">
        <f aca="false">AH982-AH978</f>
        <v>14.0113614908627</v>
      </c>
      <c r="AJ982" s="103" t="s">
        <v>688</v>
      </c>
      <c r="AK982" s="102"/>
      <c r="AL982" s="102"/>
      <c r="AM982" s="102"/>
      <c r="AN982" s="147" t="s">
        <v>771</v>
      </c>
    </row>
    <row r="983" customFormat="false" ht="15" hidden="false" customHeight="false" outlineLevel="0" collapsed="false">
      <c r="A983" s="0" t="s">
        <v>652</v>
      </c>
      <c r="B983" s="0" t="s">
        <v>647</v>
      </c>
      <c r="C983" s="90" t="n">
        <f aca="false">C839+1</f>
        <v>2</v>
      </c>
      <c r="D983" s="90" t="n">
        <f aca="false">D839</f>
        <v>3</v>
      </c>
      <c r="E983" s="90" t="s">
        <v>353</v>
      </c>
      <c r="F983" s="90" t="n">
        <v>3</v>
      </c>
      <c r="G983" s="130" t="s">
        <v>659</v>
      </c>
      <c r="H983" s="130" t="s">
        <v>660</v>
      </c>
      <c r="I983" s="148" t="s">
        <v>335</v>
      </c>
      <c r="J983" s="131" t="n">
        <v>41939</v>
      </c>
      <c r="K983" s="132" t="s">
        <v>804</v>
      </c>
      <c r="L983" s="131" t="n">
        <v>41941</v>
      </c>
      <c r="M983" s="108" t="s">
        <v>805</v>
      </c>
      <c r="N983" s="134" t="n">
        <v>47.4666666666667</v>
      </c>
      <c r="O983" s="134" t="n">
        <v>40</v>
      </c>
      <c r="P983" s="135" t="n">
        <v>0.0756666666666667</v>
      </c>
      <c r="Q983" s="152" t="n">
        <v>487.751280769231</v>
      </c>
      <c r="R983" s="152" t="n">
        <v>20016.5312892308</v>
      </c>
      <c r="S983" s="136" t="n">
        <f aca="false">R983-Q983</f>
        <v>19528.7800084615</v>
      </c>
      <c r="T983" s="137" t="n">
        <f aca="false">((S983/1000000)*(0.473-P983))*0.8/(0.08206*296)*1000000/(O983*N983)*12</f>
        <v>1.61521149704669</v>
      </c>
      <c r="U983" s="138" t="n">
        <f aca="false">IF(N983&lt;=48,T983* 48,T983* 72)</f>
        <v>77.530151858241</v>
      </c>
      <c r="V983" s="139" t="n">
        <v>810.255652269459</v>
      </c>
      <c r="W983" s="150" t="n">
        <f aca="false">W935</f>
        <v>-21.1954571106192</v>
      </c>
      <c r="X983" s="141" t="n">
        <v>1356.9</v>
      </c>
      <c r="Y983" s="142" t="n">
        <f aca="false">((V983/1000+1)*0.0112372)/((V983/1000+1)*0.0112372+1)</f>
        <v>0.0199366494100448</v>
      </c>
      <c r="Z983" s="142" t="n">
        <f aca="false">((W983/1000+1)*0.0112372)/((W983/1000+1)*0.0112372+1)</f>
        <v>0.0108793600839932</v>
      </c>
      <c r="AA983" s="142" t="n">
        <f aca="false">IF(ISNUMBER(X983),((X983/1000+1)*0.0112372)/((X983/1000+1)*0.0112372+1),"")</f>
        <v>0.0258016023592409</v>
      </c>
      <c r="AB983" s="143" t="n">
        <f aca="false">IF(ISNUMBER(AA983),(Y983-Y979)/(AA983-Y979),"")</f>
        <v>0.609337315466907</v>
      </c>
      <c r="AC983" s="143" t="n">
        <f aca="false">IF(ISNUMBER(AB983),1-AB983,"")</f>
        <v>0.390662684533092</v>
      </c>
      <c r="AD983" s="144" t="n">
        <f aca="false">IF(ISNUMBER(AB983),AB983*T983,"")</f>
        <v>0.984208637521713</v>
      </c>
      <c r="AE983" s="144" t="n">
        <f aca="false">IF(ISNUMBER(AC983),AC983*T983,T983)</f>
        <v>0.631002859524974</v>
      </c>
      <c r="AF983" s="149" t="n">
        <f aca="false">IF(ISNUMBER(AD983),AE983-AE979,"")</f>
        <v>0.184090438799856</v>
      </c>
      <c r="AG983" s="145" t="n">
        <f aca="false">IF(ISNUMBER(AD983),U983*AB983,"")</f>
        <v>47.2420146010423</v>
      </c>
      <c r="AH983" s="146" t="n">
        <f aca="false">IF(ISNUMBER(AC983),AC983*U983,U983)</f>
        <v>30.2881372571988</v>
      </c>
      <c r="AI983" s="145" t="n">
        <f aca="false">AH983-AH979</f>
        <v>8.83634106239309</v>
      </c>
      <c r="AJ983" s="103" t="s">
        <v>690</v>
      </c>
      <c r="AK983" s="102"/>
      <c r="AL983" s="102"/>
      <c r="AM983" s="102"/>
      <c r="AN983" s="147" t="s">
        <v>772</v>
      </c>
    </row>
    <row r="984" customFormat="false" ht="15" hidden="false" customHeight="false" outlineLevel="0" collapsed="false">
      <c r="A984" s="0" t="s">
        <v>652</v>
      </c>
      <c r="B984" s="0" t="s">
        <v>647</v>
      </c>
      <c r="C984" s="90" t="n">
        <f aca="false">C840+1</f>
        <v>2</v>
      </c>
      <c r="D984" s="90" t="n">
        <f aca="false">D840</f>
        <v>3</v>
      </c>
      <c r="E984" s="90" t="s">
        <v>353</v>
      </c>
      <c r="F984" s="90" t="n">
        <v>4</v>
      </c>
      <c r="G984" s="130" t="s">
        <v>659</v>
      </c>
      <c r="H984" s="130" t="s">
        <v>660</v>
      </c>
      <c r="I984" s="148" t="s">
        <v>335</v>
      </c>
      <c r="J984" s="131" t="n">
        <v>41939</v>
      </c>
      <c r="K984" s="132" t="s">
        <v>804</v>
      </c>
      <c r="L984" s="131" t="n">
        <v>41941</v>
      </c>
      <c r="M984" s="108" t="s">
        <v>805</v>
      </c>
      <c r="N984" s="134" t="n">
        <v>47.4666666666667</v>
      </c>
      <c r="O984" s="134" t="n">
        <v>40</v>
      </c>
      <c r="P984" s="135" t="n">
        <v>0.0756666666666667</v>
      </c>
      <c r="Q984" s="152" t="n">
        <v>487.751280769231</v>
      </c>
      <c r="R984" s="152" t="n">
        <v>22929.1370892308</v>
      </c>
      <c r="S984" s="136" t="n">
        <f aca="false">R984-Q984</f>
        <v>22441.3858084615</v>
      </c>
      <c r="T984" s="137" t="n">
        <f aca="false">((S984/1000000)*(0.473-P984))*0.8/(0.08206*296)*1000000/(O984*N984)*12</f>
        <v>1.85611105003907</v>
      </c>
      <c r="U984" s="138" t="n">
        <f aca="false">IF(N984&lt;=48,T984* 48,T984* 72)</f>
        <v>89.0933304018752</v>
      </c>
      <c r="V984" s="139" t="n">
        <v>863.923314823849</v>
      </c>
      <c r="W984" s="150" t="n">
        <f aca="false">W936</f>
        <v>-21.1954571106192</v>
      </c>
      <c r="X984" s="141" t="n">
        <v>1356.9</v>
      </c>
      <c r="Y984" s="142" t="n">
        <f aca="false">((V984/1000+1)*0.0112372)/((V984/1000+1)*0.0112372+1)</f>
        <v>0.0205155746372122</v>
      </c>
      <c r="Z984" s="142" t="n">
        <f aca="false">((W984/1000+1)*0.0112372)/((W984/1000+1)*0.0112372+1)</f>
        <v>0.0108793600839932</v>
      </c>
      <c r="AA984" s="142" t="n">
        <f aca="false">IF(ISNUMBER(X984),((X984/1000+1)*0.0112372)/((X984/1000+1)*0.0112372+1),"")</f>
        <v>0.0258016023592409</v>
      </c>
      <c r="AB984" s="143" t="n">
        <f aca="false">IF(ISNUMBER(AA984),(Y984-Y980)/(AA984-Y980),"")</f>
        <v>0.645864869364925</v>
      </c>
      <c r="AC984" s="143" t="n">
        <f aca="false">IF(ISNUMBER(AB984),1-AB984,"")</f>
        <v>0.354135130635075</v>
      </c>
      <c r="AD984" s="144" t="n">
        <f aca="false">IF(ISNUMBER(AB984),AB984*T984,"")</f>
        <v>1.19879692086027</v>
      </c>
      <c r="AE984" s="144" t="n">
        <f aca="false">IF(ISNUMBER(AC984),AC984*T984,T984)</f>
        <v>0.657314129178791</v>
      </c>
      <c r="AF984" s="149" t="n">
        <f aca="false">IF(ISNUMBER(AD984),AE984-AE980,"")</f>
        <v>0.302332824413279</v>
      </c>
      <c r="AG984" s="145" t="n">
        <f aca="false">IF(ISNUMBER(AD984),U984*AB984,"")</f>
        <v>57.5422522012932</v>
      </c>
      <c r="AH984" s="146" t="n">
        <f aca="false">IF(ISNUMBER(AC984),AC984*U984,U984)</f>
        <v>31.551078200582</v>
      </c>
      <c r="AI984" s="145" t="n">
        <f aca="false">AH984-AH980</f>
        <v>14.5119755718374</v>
      </c>
      <c r="AJ984" s="103" t="s">
        <v>692</v>
      </c>
      <c r="AK984" s="102"/>
      <c r="AL984" s="102"/>
      <c r="AM984" s="102"/>
      <c r="AN984" s="147" t="s">
        <v>773</v>
      </c>
    </row>
    <row r="985" customFormat="false" ht="15" hidden="false" customHeight="false" outlineLevel="0" collapsed="false">
      <c r="A985" s="0" t="s">
        <v>652</v>
      </c>
      <c r="B985" s="0" t="s">
        <v>647</v>
      </c>
      <c r="C985" s="90" t="n">
        <f aca="false">C841+1</f>
        <v>2</v>
      </c>
      <c r="D985" s="90" t="n">
        <f aca="false">D841</f>
        <v>3</v>
      </c>
      <c r="E985" s="90" t="s">
        <v>353</v>
      </c>
      <c r="F985" s="90" t="n">
        <v>1</v>
      </c>
      <c r="G985" s="130" t="s">
        <v>669</v>
      </c>
      <c r="H985" s="130" t="s">
        <v>660</v>
      </c>
      <c r="I985" s="130" t="n">
        <v>10</v>
      </c>
      <c r="J985" s="131" t="n">
        <v>41939</v>
      </c>
      <c r="K985" s="132" t="s">
        <v>804</v>
      </c>
      <c r="L985" s="131" t="n">
        <v>41941</v>
      </c>
      <c r="M985" s="108" t="s">
        <v>805</v>
      </c>
      <c r="N985" s="134" t="n">
        <v>47.4666666666667</v>
      </c>
      <c r="O985" s="134" t="n">
        <v>40</v>
      </c>
      <c r="P985" s="135" t="n">
        <v>0.0756666666666667</v>
      </c>
      <c r="Q985" s="152" t="n">
        <v>487.751280769231</v>
      </c>
      <c r="R985" s="152" t="n">
        <v>23825.3234892308</v>
      </c>
      <c r="S985" s="136" t="n">
        <f aca="false">R985-Q985</f>
        <v>23337.5722084615</v>
      </c>
      <c r="T985" s="137" t="n">
        <f aca="false">((S985/1000000)*(0.473-P985))*0.8/(0.08206*296)*1000000/(O985*N985)*12</f>
        <v>1.93023398942134</v>
      </c>
      <c r="U985" s="138" t="n">
        <f aca="false">IF(N985&lt;=48,T985* 48,T985* 72)</f>
        <v>92.6512314922241</v>
      </c>
      <c r="V985" s="139" t="n">
        <v>1068.39593079521</v>
      </c>
      <c r="W985" s="150" t="n">
        <f aca="false">W937</f>
        <v>-21.1954571106192</v>
      </c>
      <c r="X985" s="141" t="n">
        <v>1356.9</v>
      </c>
      <c r="Y985" s="142" t="n">
        <f aca="false">((V985/1000+1)*0.0112372)/((V985/1000+1)*0.0112372+1)</f>
        <v>0.0227150141619789</v>
      </c>
      <c r="Z985" s="142" t="n">
        <f aca="false">((W985/1000+1)*0.0112372)/((W985/1000+1)*0.0112372+1)</f>
        <v>0.0108793600839932</v>
      </c>
      <c r="AA985" s="142" t="n">
        <f aca="false">IF(ISNUMBER(X985),((X985/1000+1)*0.0112372)/((X985/1000+1)*0.0112372+1),"")</f>
        <v>0.0258016023592409</v>
      </c>
      <c r="AB985" s="143" t="n">
        <f aca="false">IF(ISNUMBER(AA985),(Y985-Y977)/(AA985-Y977),"")</f>
        <v>0.793469667672219</v>
      </c>
      <c r="AC985" s="143" t="n">
        <f aca="false">IF(ISNUMBER(AB985),1-AB985,"")</f>
        <v>0.206530332327781</v>
      </c>
      <c r="AD985" s="144" t="n">
        <f aca="false">IF(ISNUMBER(AB985),AB985*T985,"")</f>
        <v>1.53158212211577</v>
      </c>
      <c r="AE985" s="144" t="n">
        <f aca="false">IF(ISNUMBER(AC985),AC985*T985,T985)</f>
        <v>0.398651867305567</v>
      </c>
      <c r="AF985" s="149" t="n">
        <f aca="false">IF(ISNUMBER(AD985),AE985-AE977,"")</f>
        <v>0.160011049944824</v>
      </c>
      <c r="AG985" s="145" t="n">
        <f aca="false">IF(ISNUMBER(AD985),U985*AB985,"")</f>
        <v>73.5159418615569</v>
      </c>
      <c r="AH985" s="146" t="n">
        <f aca="false">IF(ISNUMBER(AC985),AC985*U985,U985)</f>
        <v>19.1352896306672</v>
      </c>
      <c r="AI985" s="145" t="n">
        <f aca="false">AH985-AH977</f>
        <v>7.68053039735155</v>
      </c>
      <c r="AJ985" s="103" t="s">
        <v>694</v>
      </c>
      <c r="AK985" s="102"/>
      <c r="AL985" s="102"/>
      <c r="AM985" s="102"/>
      <c r="AN985" s="147" t="s">
        <v>774</v>
      </c>
    </row>
    <row r="986" customFormat="false" ht="15" hidden="false" customHeight="false" outlineLevel="0" collapsed="false">
      <c r="A986" s="0" t="s">
        <v>652</v>
      </c>
      <c r="B986" s="0" t="s">
        <v>647</v>
      </c>
      <c r="C986" s="90" t="n">
        <f aca="false">C842+1</f>
        <v>2</v>
      </c>
      <c r="D986" s="90" t="n">
        <f aca="false">D842</f>
        <v>3</v>
      </c>
      <c r="E986" s="90" t="s">
        <v>353</v>
      </c>
      <c r="F986" s="90" t="n">
        <v>2</v>
      </c>
      <c r="G986" s="130" t="s">
        <v>669</v>
      </c>
      <c r="H986" s="130" t="s">
        <v>660</v>
      </c>
      <c r="I986" s="130" t="n">
        <v>10</v>
      </c>
      <c r="J986" s="131" t="n">
        <v>41939</v>
      </c>
      <c r="K986" s="132" t="s">
        <v>804</v>
      </c>
      <c r="L986" s="131" t="n">
        <v>41941</v>
      </c>
      <c r="M986" s="108" t="s">
        <v>805</v>
      </c>
      <c r="N986" s="134" t="n">
        <v>47.4666666666667</v>
      </c>
      <c r="O986" s="134" t="n">
        <v>40</v>
      </c>
      <c r="P986" s="135" t="n">
        <v>0.0756666666666667</v>
      </c>
      <c r="Q986" s="152" t="n">
        <v>487.751280769231</v>
      </c>
      <c r="R986" s="152" t="n">
        <v>24231.6452892308</v>
      </c>
      <c r="S986" s="136" t="n">
        <f aca="false">R986-Q986</f>
        <v>23743.8940084615</v>
      </c>
      <c r="T986" s="137" t="n">
        <f aca="false">((S986/1000000)*(0.473-P986))*0.8/(0.08206*296)*1000000/(O986*N986)*12</f>
        <v>1.96384057634465</v>
      </c>
      <c r="U986" s="138" t="n">
        <f aca="false">IF(N986&lt;=48,T986* 48,T986* 72)</f>
        <v>94.2643476645434</v>
      </c>
      <c r="V986" s="139" t="n">
        <v>987.528087258397</v>
      </c>
      <c r="W986" s="150" t="n">
        <f aca="false">W938</f>
        <v>-21.1954571106192</v>
      </c>
      <c r="X986" s="141" t="n">
        <v>1356.9</v>
      </c>
      <c r="Y986" s="142" t="n">
        <f aca="false">((V986/1000+1)*0.0112372)/((V986/1000+1)*0.0112372+1)</f>
        <v>0.0218463292299447</v>
      </c>
      <c r="Z986" s="142" t="n">
        <f aca="false">((W986/1000+1)*0.0112372)/((W986/1000+1)*0.0112372+1)</f>
        <v>0.0108793600839932</v>
      </c>
      <c r="AA986" s="142" t="n">
        <f aca="false">IF(ISNUMBER(X986),((X986/1000+1)*0.0112372)/((X986/1000+1)*0.0112372+1),"")</f>
        <v>0.0258016023592409</v>
      </c>
      <c r="AB986" s="143" t="n">
        <f aca="false">IF(ISNUMBER(AA986),(Y986-Y978)/(AA986-Y978),"")</f>
        <v>0.735336421914061</v>
      </c>
      <c r="AC986" s="143" t="n">
        <f aca="false">IF(ISNUMBER(AB986),1-AB986,"")</f>
        <v>0.264663578085939</v>
      </c>
      <c r="AD986" s="144" t="n">
        <f aca="false">IF(ISNUMBER(AB986),AB986*T986,"")</f>
        <v>1.44408350261892</v>
      </c>
      <c r="AE986" s="144" t="n">
        <f aca="false">IF(ISNUMBER(AC986),AC986*T986,T986)</f>
        <v>0.519757073725729</v>
      </c>
      <c r="AF986" s="149" t="n">
        <f aca="false">IF(ISNUMBER(AD986),AE986-AE978,"")</f>
        <v>0.217740110828532</v>
      </c>
      <c r="AG986" s="145" t="n">
        <f aca="false">IF(ISNUMBER(AD986),U986*AB986,"")</f>
        <v>69.3160081257084</v>
      </c>
      <c r="AH986" s="146" t="n">
        <f aca="false">IF(ISNUMBER(AC986),AC986*U986,U986)</f>
        <v>24.948339538835</v>
      </c>
      <c r="AI986" s="145" t="n">
        <f aca="false">AH986-AH978</f>
        <v>10.4515253197695</v>
      </c>
      <c r="AJ986" s="103" t="s">
        <v>696</v>
      </c>
      <c r="AK986" s="102"/>
      <c r="AL986" s="102"/>
      <c r="AM986" s="102"/>
      <c r="AN986" s="147" t="s">
        <v>775</v>
      </c>
    </row>
    <row r="987" customFormat="false" ht="15" hidden="false" customHeight="false" outlineLevel="0" collapsed="false">
      <c r="A987" s="0" t="s">
        <v>652</v>
      </c>
      <c r="B987" s="0" t="s">
        <v>647</v>
      </c>
      <c r="C987" s="90" t="n">
        <f aca="false">C843+1</f>
        <v>2</v>
      </c>
      <c r="D987" s="90" t="n">
        <f aca="false">D843</f>
        <v>3</v>
      </c>
      <c r="E987" s="90" t="s">
        <v>353</v>
      </c>
      <c r="F987" s="90" t="n">
        <v>3</v>
      </c>
      <c r="G987" s="130" t="s">
        <v>669</v>
      </c>
      <c r="H987" s="130" t="s">
        <v>660</v>
      </c>
      <c r="I987" s="130" t="n">
        <v>10</v>
      </c>
      <c r="J987" s="131" t="n">
        <v>41939</v>
      </c>
      <c r="K987" s="132" t="s">
        <v>804</v>
      </c>
      <c r="L987" s="131" t="n">
        <v>41941</v>
      </c>
      <c r="M987" s="108" t="s">
        <v>805</v>
      </c>
      <c r="N987" s="134" t="n">
        <v>47.4666666666667</v>
      </c>
      <c r="O987" s="134" t="n">
        <v>40</v>
      </c>
      <c r="P987" s="135" t="n">
        <v>0.0756666666666667</v>
      </c>
      <c r="Q987" s="152" t="n">
        <v>487.751280769231</v>
      </c>
      <c r="R987" s="152" t="n">
        <v>21122.8404892308</v>
      </c>
      <c r="S987" s="136" t="n">
        <f aca="false">R987-Q987</f>
        <v>20635.0892084615</v>
      </c>
      <c r="T987" s="137" t="n">
        <f aca="false">((S987/1000000)*(0.473-P987))*0.8/(0.08206*296)*1000000/(O987*N987)*12</f>
        <v>1.70671354368525</v>
      </c>
      <c r="U987" s="138" t="n">
        <f aca="false">IF(N987&lt;=48,T987* 48,T987* 72)</f>
        <v>81.9222500968922</v>
      </c>
      <c r="V987" s="139" t="n">
        <v>924.720630189699</v>
      </c>
      <c r="W987" s="150" t="n">
        <f aca="false">W939</f>
        <v>-21.1954571106192</v>
      </c>
      <c r="X987" s="141" t="n">
        <v>1356.9</v>
      </c>
      <c r="Y987" s="142" t="n">
        <f aca="false">((V987/1000+1)*0.0112372)/((V987/1000+1)*0.0112372+1)</f>
        <v>0.0211705833251468</v>
      </c>
      <c r="Z987" s="142" t="n">
        <f aca="false">((W987/1000+1)*0.0112372)/((W987/1000+1)*0.0112372+1)</f>
        <v>0.0108793600839932</v>
      </c>
      <c r="AA987" s="142" t="n">
        <f aca="false">IF(ISNUMBER(X987),((X987/1000+1)*0.0112372)/((X987/1000+1)*0.0112372+1),"")</f>
        <v>0.0258016023592409</v>
      </c>
      <c r="AB987" s="143" t="n">
        <f aca="false">IF(ISNUMBER(AA987),(Y987-Y979)/(AA987-Y979),"")</f>
        <v>0.691529268238882</v>
      </c>
      <c r="AC987" s="143" t="n">
        <f aca="false">IF(ISNUMBER(AB987),1-AB987,"")</f>
        <v>0.308470731761118</v>
      </c>
      <c r="AD987" s="144" t="n">
        <f aca="false">IF(ISNUMBER(AB987),AB987*T987,"")</f>
        <v>1.18024236795805</v>
      </c>
      <c r="AE987" s="144" t="n">
        <f aca="false">IF(ISNUMBER(AC987),AC987*T987,T987)</f>
        <v>0.5264711757272</v>
      </c>
      <c r="AF987" s="149" t="n">
        <f aca="false">IF(ISNUMBER(AD987),AE987-AE979,"")</f>
        <v>0.0795587550020821</v>
      </c>
      <c r="AG987" s="145" t="n">
        <f aca="false">IF(ISNUMBER(AD987),U987*AB987,"")</f>
        <v>56.6516336619865</v>
      </c>
      <c r="AH987" s="146" t="n">
        <f aca="false">IF(ISNUMBER(AC987),AC987*U987,U987)</f>
        <v>25.2706164349056</v>
      </c>
      <c r="AI987" s="145" t="n">
        <f aca="false">AH987-AH979</f>
        <v>3.81882024009994</v>
      </c>
      <c r="AJ987" s="103" t="s">
        <v>698</v>
      </c>
      <c r="AK987" s="102"/>
      <c r="AL987" s="102"/>
      <c r="AM987" s="102"/>
      <c r="AN987" s="147" t="s">
        <v>776</v>
      </c>
    </row>
    <row r="988" customFormat="false" ht="15" hidden="false" customHeight="false" outlineLevel="0" collapsed="false">
      <c r="A988" s="0" t="s">
        <v>652</v>
      </c>
      <c r="B988" s="0" t="s">
        <v>647</v>
      </c>
      <c r="C988" s="90" t="n">
        <f aca="false">C844+1</f>
        <v>2</v>
      </c>
      <c r="D988" s="90" t="n">
        <f aca="false">D844</f>
        <v>3</v>
      </c>
      <c r="E988" s="90" t="s">
        <v>353</v>
      </c>
      <c r="F988" s="90" t="n">
        <v>4</v>
      </c>
      <c r="G988" s="130" t="s">
        <v>669</v>
      </c>
      <c r="H988" s="130" t="s">
        <v>660</v>
      </c>
      <c r="I988" s="130" t="n">
        <v>10</v>
      </c>
      <c r="J988" s="131" t="n">
        <v>41939</v>
      </c>
      <c r="K988" s="132" t="s">
        <v>804</v>
      </c>
      <c r="L988" s="131" t="n">
        <v>41941</v>
      </c>
      <c r="M988" s="108" t="s">
        <v>805</v>
      </c>
      <c r="N988" s="134" t="n">
        <v>47.4666666666667</v>
      </c>
      <c r="O988" s="134" t="n">
        <v>40</v>
      </c>
      <c r="P988" s="135" t="n">
        <v>0.0756666666666667</v>
      </c>
      <c r="Q988" s="152" t="n">
        <v>487.751280769231</v>
      </c>
      <c r="R988" s="152" t="n">
        <v>21636.7552892308</v>
      </c>
      <c r="S988" s="136" t="n">
        <f aca="false">R988-Q988</f>
        <v>21149.0040084615</v>
      </c>
      <c r="T988" s="137" t="n">
        <f aca="false">((S988/1000000)*(0.473-P988))*0.8/(0.08206*296)*1000000/(O988*N988)*12</f>
        <v>1.74921907107113</v>
      </c>
      <c r="U988" s="138" t="n">
        <f aca="false">IF(N988&lt;=48,T988* 48,T988* 72)</f>
        <v>83.9625154114143</v>
      </c>
      <c r="V988" s="139" t="n">
        <v>1036.32951986423</v>
      </c>
      <c r="W988" s="150" t="n">
        <f aca="false">W940</f>
        <v>-21.1954571106192</v>
      </c>
      <c r="X988" s="141" t="n">
        <v>1356.9</v>
      </c>
      <c r="Y988" s="142" t="n">
        <f aca="false">((V988/1000+1)*0.0112372)/((V988/1000+1)*0.0112372+1)</f>
        <v>0.0223707404341844</v>
      </c>
      <c r="Z988" s="142" t="n">
        <f aca="false">((W988/1000+1)*0.0112372)/((W988/1000+1)*0.0112372+1)</f>
        <v>0.0108793600839932</v>
      </c>
      <c r="AA988" s="142" t="n">
        <f aca="false">IF(ISNUMBER(X988),((X988/1000+1)*0.0112372)/((X988/1000+1)*0.0112372+1),"")</f>
        <v>0.0258016023592409</v>
      </c>
      <c r="AB988" s="143" t="n">
        <f aca="false">IF(ISNUMBER(AA988),(Y988-Y980)/(AA988-Y980),"")</f>
        <v>0.77015089592559</v>
      </c>
      <c r="AC988" s="143" t="n">
        <f aca="false">IF(ISNUMBER(AB988),1-AB988,"")</f>
        <v>0.22984910407441</v>
      </c>
      <c r="AD988" s="144" t="n">
        <f aca="false">IF(ISNUMBER(AB988),AB988*T988,"")</f>
        <v>1.34716263475556</v>
      </c>
      <c r="AE988" s="144" t="n">
        <f aca="false">IF(ISNUMBER(AC988),AC988*T988,T988)</f>
        <v>0.402056436315571</v>
      </c>
      <c r="AF988" s="149" t="n">
        <f aca="false">IF(ISNUMBER(AD988),AE988-AE980,"")</f>
        <v>0.0470751315500589</v>
      </c>
      <c r="AG988" s="145" t="n">
        <f aca="false">IF(ISNUMBER(AD988),U988*AB988,"")</f>
        <v>64.6638064682669</v>
      </c>
      <c r="AH988" s="146" t="n">
        <f aca="false">IF(ISNUMBER(AC988),AC988*U988,U988)</f>
        <v>19.2987089431474</v>
      </c>
      <c r="AI988" s="145" t="n">
        <f aca="false">AH988-AH980</f>
        <v>2.25960631440283</v>
      </c>
      <c r="AJ988" s="103" t="s">
        <v>700</v>
      </c>
      <c r="AK988" s="102"/>
      <c r="AL988" s="102"/>
      <c r="AM988" s="102"/>
      <c r="AN988" s="147" t="s">
        <v>777</v>
      </c>
    </row>
    <row r="989" customFormat="false" ht="15" hidden="false" customHeight="false" outlineLevel="0" collapsed="false">
      <c r="A989" s="0" t="s">
        <v>652</v>
      </c>
      <c r="B989" s="0" t="s">
        <v>647</v>
      </c>
      <c r="C989" s="90" t="n">
        <f aca="false">C845+1</f>
        <v>2</v>
      </c>
      <c r="D989" s="90" t="n">
        <f aca="false">D845</f>
        <v>3</v>
      </c>
      <c r="E989" s="92" t="s">
        <v>378</v>
      </c>
      <c r="F989" s="90" t="n">
        <v>1</v>
      </c>
      <c r="G989" s="130" t="s">
        <v>321</v>
      </c>
      <c r="H989" s="130" t="s">
        <v>322</v>
      </c>
      <c r="I989" s="130" t="s">
        <v>322</v>
      </c>
      <c r="J989" s="131" t="n">
        <v>41939</v>
      </c>
      <c r="K989" s="132" t="s">
        <v>804</v>
      </c>
      <c r="L989" s="131" t="n">
        <v>41941</v>
      </c>
      <c r="M989" s="108" t="s">
        <v>805</v>
      </c>
      <c r="N989" s="134" t="n">
        <v>47.4666666666667</v>
      </c>
      <c r="O989" s="134" t="n">
        <v>40</v>
      </c>
      <c r="P989" s="135" t="n">
        <v>0.04875</v>
      </c>
      <c r="Q989" s="152" t="n">
        <v>487.751280769231</v>
      </c>
      <c r="R989" s="152" t="n">
        <v>2224.86631692308</v>
      </c>
      <c r="S989" s="136" t="n">
        <f aca="false">R989-Q989</f>
        <v>1737.11503615385</v>
      </c>
      <c r="T989" s="137" t="n">
        <f aca="false">((S989/1000000)*(0.473-P989))*0.8/(0.08206*296)*1000000/(O989*N989)*12</f>
        <v>0.153408602581851</v>
      </c>
      <c r="U989" s="138" t="n">
        <f aca="false">IF(N989&lt;=48,T989* 48,T989* 72)</f>
        <v>7.36361292392887</v>
      </c>
      <c r="V989" s="139" t="n">
        <v>-7.38846200381104</v>
      </c>
      <c r="W989" s="150" t="n">
        <f aca="false">W941</f>
        <v>-16.6005784878389</v>
      </c>
      <c r="X989" s="141" t="s">
        <v>106</v>
      </c>
      <c r="Y989" s="142" t="n">
        <f aca="false">((V989/1000+1)*0.0112372)/((V989/1000+1)*0.0112372+1)</f>
        <v>0.0110311312136626</v>
      </c>
      <c r="Z989" s="142" t="n">
        <f aca="false">((W989/1000+1)*0.0112372)/((W989/1000+1)*0.0112372+1)</f>
        <v>0.0109298737052018</v>
      </c>
      <c r="AA989" s="142" t="str">
        <f aca="false">IF(ISNUMBER(X989),((X989/1000+1)*0.0112372)/((X989/1000+1)*0.0112372+1),"")</f>
        <v/>
      </c>
      <c r="AB989" s="143" t="str">
        <f aca="false">IF(ISNUMBER(AA989),(Y989-Z989)/(AA989-Z989),"")</f>
        <v/>
      </c>
      <c r="AC989" s="143" t="str">
        <f aca="false">IF(ISNUMBER(AB989),1-AB989,"")</f>
        <v/>
      </c>
      <c r="AD989" s="144" t="str">
        <f aca="false">IF(ISNUMBER(AB989),AB989*T989,"")</f>
        <v/>
      </c>
      <c r="AE989" s="144" t="n">
        <f aca="false">IF(ISNUMBER(AC989),AC989*T989,T989)</f>
        <v>0.153408602581851</v>
      </c>
      <c r="AF989" s="102"/>
      <c r="AG989" s="145" t="str">
        <f aca="false">IF(ISNUMBER(AD989),U989*AB989,"")</f>
        <v/>
      </c>
      <c r="AH989" s="146" t="n">
        <f aca="false">IF(ISNUMBER(AC989),AC989*U989,U989)</f>
        <v>7.36361292392887</v>
      </c>
      <c r="AI989" s="102"/>
      <c r="AJ989" s="103" t="s">
        <v>702</v>
      </c>
      <c r="AK989" s="102"/>
      <c r="AL989" s="102"/>
      <c r="AM989" s="102"/>
      <c r="AN989" s="147" t="s">
        <v>778</v>
      </c>
    </row>
    <row r="990" customFormat="false" ht="15" hidden="false" customHeight="false" outlineLevel="0" collapsed="false">
      <c r="A990" s="0" t="s">
        <v>652</v>
      </c>
      <c r="B990" s="0" t="s">
        <v>647</v>
      </c>
      <c r="C990" s="90" t="n">
        <f aca="false">C846+1</f>
        <v>2</v>
      </c>
      <c r="D990" s="90" t="n">
        <f aca="false">D846</f>
        <v>3</v>
      </c>
      <c r="E990" s="90" t="s">
        <v>378</v>
      </c>
      <c r="F990" s="90" t="n">
        <v>2</v>
      </c>
      <c r="G990" s="130" t="s">
        <v>321</v>
      </c>
      <c r="H990" s="130" t="s">
        <v>322</v>
      </c>
      <c r="I990" s="130" t="s">
        <v>322</v>
      </c>
      <c r="J990" s="131" t="n">
        <v>41939</v>
      </c>
      <c r="K990" s="132" t="s">
        <v>804</v>
      </c>
      <c r="L990" s="131" t="n">
        <v>41941</v>
      </c>
      <c r="M990" s="108" t="s">
        <v>805</v>
      </c>
      <c r="N990" s="134" t="n">
        <v>47.4666666666667</v>
      </c>
      <c r="O990" s="134" t="n">
        <v>40</v>
      </c>
      <c r="P990" s="135" t="n">
        <v>0.04875</v>
      </c>
      <c r="Q990" s="152" t="n">
        <v>487.751280769231</v>
      </c>
      <c r="R990" s="152" t="n">
        <v>1805.25151692308</v>
      </c>
      <c r="S990" s="136" t="n">
        <f aca="false">R990-Q990</f>
        <v>1317.50023615385</v>
      </c>
      <c r="T990" s="137" t="n">
        <f aca="false">((S990/1000000)*(0.473-P990))*0.8/(0.08206*296)*1000000/(O990*N990)*12</f>
        <v>0.116351459703628</v>
      </c>
      <c r="U990" s="138" t="n">
        <f aca="false">IF(N990&lt;=48,T990* 48,T990* 72)</f>
        <v>5.58487006577415</v>
      </c>
      <c r="V990" s="139" t="n">
        <v>-12.8965567484747</v>
      </c>
      <c r="W990" s="150" t="n">
        <f aca="false">W942</f>
        <v>-16.6005784878389</v>
      </c>
      <c r="X990" s="141" t="s">
        <v>106</v>
      </c>
      <c r="Y990" s="142" t="n">
        <f aca="false">((V990/1000+1)*0.0112372)/((V990/1000+1)*0.0112372+1)</f>
        <v>0.0109705899698231</v>
      </c>
      <c r="Z990" s="142" t="n">
        <f aca="false">((W990/1000+1)*0.0112372)/((W990/1000+1)*0.0112372+1)</f>
        <v>0.0109298737052018</v>
      </c>
      <c r="AA990" s="142" t="str">
        <f aca="false">IF(ISNUMBER(X990),((X990/1000+1)*0.0112372)/((X990/1000+1)*0.0112372+1),"")</f>
        <v/>
      </c>
      <c r="AB990" s="143" t="str">
        <f aca="false">IF(ISNUMBER(AA990),(Y990-Z990)/(AA990-Z990),"")</f>
        <v/>
      </c>
      <c r="AC990" s="143" t="str">
        <f aca="false">IF(ISNUMBER(AB990),1-AB990,"")</f>
        <v/>
      </c>
      <c r="AD990" s="144" t="str">
        <f aca="false">IF(ISNUMBER(AB990),AB990*T990,"")</f>
        <v/>
      </c>
      <c r="AE990" s="144" t="n">
        <f aca="false">IF(ISNUMBER(AC990),AC990*T990,T990)</f>
        <v>0.116351459703628</v>
      </c>
      <c r="AF990" s="102"/>
      <c r="AG990" s="145" t="str">
        <f aca="false">IF(ISNUMBER(AD990),U990*AB990,"")</f>
        <v/>
      </c>
      <c r="AH990" s="146" t="n">
        <f aca="false">IF(ISNUMBER(AC990),AC990*U990,U990)</f>
        <v>5.58487006577415</v>
      </c>
      <c r="AI990" s="102"/>
      <c r="AJ990" s="103" t="s">
        <v>704</v>
      </c>
      <c r="AK990" s="102"/>
      <c r="AL990" s="102"/>
      <c r="AM990" s="102"/>
      <c r="AN990" s="147" t="s">
        <v>779</v>
      </c>
    </row>
    <row r="991" customFormat="false" ht="15" hidden="false" customHeight="false" outlineLevel="0" collapsed="false">
      <c r="A991" s="0" t="s">
        <v>652</v>
      </c>
      <c r="B991" s="0" t="s">
        <v>647</v>
      </c>
      <c r="C991" s="90" t="n">
        <f aca="false">C847+1</f>
        <v>2</v>
      </c>
      <c r="D991" s="90" t="n">
        <f aca="false">D847</f>
        <v>3</v>
      </c>
      <c r="E991" s="90" t="s">
        <v>378</v>
      </c>
      <c r="F991" s="90" t="n">
        <v>3</v>
      </c>
      <c r="G991" s="130" t="s">
        <v>321</v>
      </c>
      <c r="H991" s="130" t="s">
        <v>322</v>
      </c>
      <c r="I991" s="130" t="s">
        <v>322</v>
      </c>
      <c r="J991" s="131" t="n">
        <v>41939</v>
      </c>
      <c r="K991" s="132" t="s">
        <v>804</v>
      </c>
      <c r="L991" s="131" t="n">
        <v>41941</v>
      </c>
      <c r="M991" s="108" t="s">
        <v>805</v>
      </c>
      <c r="N991" s="134" t="n">
        <v>47.4666666666667</v>
      </c>
      <c r="O991" s="134" t="n">
        <v>40</v>
      </c>
      <c r="P991" s="135" t="n">
        <v>0.04875</v>
      </c>
      <c r="Q991" s="152" t="n">
        <v>487.751280769231</v>
      </c>
      <c r="R991" s="152" t="n">
        <v>1579.01011692308</v>
      </c>
      <c r="S991" s="136" t="n">
        <f aca="false">R991-Q991</f>
        <v>1091.25883615385</v>
      </c>
      <c r="T991" s="137" t="n">
        <f aca="false">((S991/1000000)*(0.473-P991))*0.8/(0.08206*296)*1000000/(O991*N991)*12</f>
        <v>0.0963715641309046</v>
      </c>
      <c r="U991" s="138" t="n">
        <f aca="false">IF(N991&lt;=48,T991* 48,T991* 72)</f>
        <v>4.62583507828342</v>
      </c>
      <c r="V991" s="139" t="n">
        <v>-4.32884672442307</v>
      </c>
      <c r="W991" s="150" t="n">
        <f aca="false">W943</f>
        <v>-16.6005784878389</v>
      </c>
      <c r="X991" s="141" t="s">
        <v>106</v>
      </c>
      <c r="Y991" s="142" t="n">
        <f aca="false">((V991/1000+1)*0.0112372)/((V991/1000+1)*0.0112372+1)</f>
        <v>0.0110647572289934</v>
      </c>
      <c r="Z991" s="142" t="n">
        <f aca="false">((W991/1000+1)*0.0112372)/((W991/1000+1)*0.0112372+1)</f>
        <v>0.0109298737052018</v>
      </c>
      <c r="AA991" s="142" t="str">
        <f aca="false">IF(ISNUMBER(X991),((X991/1000+1)*0.0112372)/((X991/1000+1)*0.0112372+1),"")</f>
        <v/>
      </c>
      <c r="AB991" s="143" t="str">
        <f aca="false">IF(ISNUMBER(AA991),(Y991-Z991)/(AA991-Z991),"")</f>
        <v/>
      </c>
      <c r="AC991" s="143" t="str">
        <f aca="false">IF(ISNUMBER(AB991),1-AB991,"")</f>
        <v/>
      </c>
      <c r="AD991" s="144" t="str">
        <f aca="false">IF(ISNUMBER(AB991),AB991*T991,"")</f>
        <v/>
      </c>
      <c r="AE991" s="144" t="n">
        <f aca="false">IF(ISNUMBER(AC991),AC991*T991,T991)</f>
        <v>0.0963715641309046</v>
      </c>
      <c r="AF991" s="102"/>
      <c r="AG991" s="145" t="str">
        <f aca="false">IF(ISNUMBER(AD991),U991*AB991,"")</f>
        <v/>
      </c>
      <c r="AH991" s="146" t="n">
        <f aca="false">IF(ISNUMBER(AC991),AC991*U991,U991)</f>
        <v>4.62583507828342</v>
      </c>
      <c r="AI991" s="102"/>
      <c r="AJ991" s="103" t="s">
        <v>706</v>
      </c>
      <c r="AK991" s="102"/>
      <c r="AL991" s="102"/>
      <c r="AM991" s="102"/>
      <c r="AN991" s="147" t="s">
        <v>780</v>
      </c>
    </row>
    <row r="992" customFormat="false" ht="15" hidden="false" customHeight="false" outlineLevel="0" collapsed="false">
      <c r="A992" s="0" t="s">
        <v>652</v>
      </c>
      <c r="B992" s="0" t="s">
        <v>647</v>
      </c>
      <c r="C992" s="90" t="n">
        <f aca="false">C848+1</f>
        <v>2</v>
      </c>
      <c r="D992" s="90" t="n">
        <f aca="false">D848</f>
        <v>3</v>
      </c>
      <c r="E992" s="90" t="s">
        <v>378</v>
      </c>
      <c r="F992" s="90" t="n">
        <v>4</v>
      </c>
      <c r="G992" s="130" t="s">
        <v>321</v>
      </c>
      <c r="H992" s="130" t="s">
        <v>322</v>
      </c>
      <c r="I992" s="130" t="s">
        <v>322</v>
      </c>
      <c r="J992" s="131" t="n">
        <v>41939</v>
      </c>
      <c r="K992" s="132" t="s">
        <v>804</v>
      </c>
      <c r="L992" s="131" t="n">
        <v>41941</v>
      </c>
      <c r="M992" s="108" t="s">
        <v>805</v>
      </c>
      <c r="N992" s="134" t="n">
        <v>47.4666666666667</v>
      </c>
      <c r="O992" s="134" t="n">
        <v>40</v>
      </c>
      <c r="P992" s="135" t="n">
        <v>0.04875</v>
      </c>
      <c r="Q992" s="152" t="n">
        <v>487.751280769231</v>
      </c>
      <c r="R992" s="152" t="n">
        <v>2116.51147692308</v>
      </c>
      <c r="S992" s="136" t="n">
        <f aca="false">R992-Q992</f>
        <v>1628.76019615385</v>
      </c>
      <c r="T992" s="137" t="n">
        <f aca="false">((S992/1000000)*(0.473-P992))*0.8/(0.08206*296)*1000000/(O992*N992)*12</f>
        <v>0.143839538794237</v>
      </c>
      <c r="U992" s="138" t="n">
        <f aca="false">IF(N992&lt;=48,T992* 48,T992* 72)</f>
        <v>6.90429786212338</v>
      </c>
      <c r="V992" s="139" t="n">
        <v>-9.43590701694196</v>
      </c>
      <c r="W992" s="150" t="n">
        <f aca="false">W944</f>
        <v>-16.6005784878389</v>
      </c>
      <c r="X992" s="141" t="s">
        <v>106</v>
      </c>
      <c r="Y992" s="142" t="n">
        <f aca="false">((V992/1000+1)*0.0112372)/((V992/1000+1)*0.0112372+1)</f>
        <v>0.0110086279514202</v>
      </c>
      <c r="Z992" s="142" t="n">
        <f aca="false">((W992/1000+1)*0.0112372)/((W992/1000+1)*0.0112372+1)</f>
        <v>0.0109298737052018</v>
      </c>
      <c r="AA992" s="142" t="str">
        <f aca="false">IF(ISNUMBER(X992),((X992/1000+1)*0.0112372)/((X992/1000+1)*0.0112372+1),"")</f>
        <v/>
      </c>
      <c r="AB992" s="143" t="str">
        <f aca="false">IF(ISNUMBER(AA992),(Y992-Z992)/(AA992-Z992),"")</f>
        <v/>
      </c>
      <c r="AC992" s="143" t="str">
        <f aca="false">IF(ISNUMBER(AB992),1-AB992,"")</f>
        <v/>
      </c>
      <c r="AD992" s="144" t="str">
        <f aca="false">IF(ISNUMBER(AB992),AB992*T992,"")</f>
        <v/>
      </c>
      <c r="AE992" s="144" t="n">
        <f aca="false">IF(ISNUMBER(AC992),AC992*T992,T992)</f>
        <v>0.143839538794237</v>
      </c>
      <c r="AF992" s="102"/>
      <c r="AG992" s="145" t="str">
        <f aca="false">IF(ISNUMBER(AD992),U992*AB992,"")</f>
        <v/>
      </c>
      <c r="AH992" s="146" t="n">
        <f aca="false">IF(ISNUMBER(AC992),AC992*U992,U992)</f>
        <v>6.90429786212338</v>
      </c>
      <c r="AI992" s="102"/>
      <c r="AJ992" s="103" t="s">
        <v>708</v>
      </c>
      <c r="AK992" s="102"/>
      <c r="AL992" s="102"/>
      <c r="AM992" s="102"/>
      <c r="AN992" s="147" t="s">
        <v>781</v>
      </c>
    </row>
    <row r="993" customFormat="false" ht="15" hidden="false" customHeight="false" outlineLevel="0" collapsed="false">
      <c r="A993" s="0" t="s">
        <v>652</v>
      </c>
      <c r="B993" s="0" t="s">
        <v>647</v>
      </c>
      <c r="C993" s="90" t="n">
        <f aca="false">C849+1</f>
        <v>2</v>
      </c>
      <c r="D993" s="90" t="n">
        <f aca="false">D849</f>
        <v>3</v>
      </c>
      <c r="E993" s="90" t="s">
        <v>378</v>
      </c>
      <c r="F993" s="90" t="n">
        <v>1</v>
      </c>
      <c r="G993" s="130" t="s">
        <v>659</v>
      </c>
      <c r="H993" s="130" t="s">
        <v>660</v>
      </c>
      <c r="I993" s="148" t="s">
        <v>335</v>
      </c>
      <c r="J993" s="131" t="n">
        <v>41939</v>
      </c>
      <c r="K993" s="132" t="s">
        <v>804</v>
      </c>
      <c r="L993" s="131" t="n">
        <v>41941</v>
      </c>
      <c r="M993" s="108" t="s">
        <v>805</v>
      </c>
      <c r="N993" s="134" t="n">
        <v>47.4666666666667</v>
      </c>
      <c r="O993" s="134" t="n">
        <v>40</v>
      </c>
      <c r="P993" s="135" t="n">
        <v>0.04875</v>
      </c>
      <c r="Q993" s="152" t="n">
        <v>487.751280769231</v>
      </c>
      <c r="R993" s="152" t="n">
        <v>29222.6946892308</v>
      </c>
      <c r="S993" s="136" t="n">
        <f aca="false">R993-Q993</f>
        <v>28734.9434084615</v>
      </c>
      <c r="T993" s="137" t="n">
        <f aca="false">((S993/1000000)*(0.473-P993))*0.8/(0.08206*296)*1000000/(O993*N993)*12</f>
        <v>2.53764858504757</v>
      </c>
      <c r="U993" s="138" t="n">
        <f aca="false">IF(N993&lt;=48,T993* 48,T993* 72)</f>
        <v>121.807132082283</v>
      </c>
      <c r="V993" s="139" t="n">
        <v>1067.3257156111</v>
      </c>
      <c r="W993" s="150" t="n">
        <f aca="false">W945</f>
        <v>-16.6005784878389</v>
      </c>
      <c r="X993" s="141" t="n">
        <v>1356.9</v>
      </c>
      <c r="Y993" s="142" t="n">
        <f aca="false">((V993/1000+1)*0.0112372)/((V993/1000+1)*0.0112372+1)</f>
        <v>0.0227035279513309</v>
      </c>
      <c r="Z993" s="142" t="n">
        <f aca="false">((W993/1000+1)*0.0112372)/((W993/1000+1)*0.0112372+1)</f>
        <v>0.0109298737052018</v>
      </c>
      <c r="AA993" s="142" t="n">
        <f aca="false">IF(ISNUMBER(X993),((X993/1000+1)*0.0112372)/((X993/1000+1)*0.0112372+1),"")</f>
        <v>0.0258016023592409</v>
      </c>
      <c r="AB993" s="143" t="n">
        <f aca="false">IF(ISNUMBER(AA993),(Y993-Y989)/(AA993-Y989),"")</f>
        <v>0.790252160721532</v>
      </c>
      <c r="AC993" s="143" t="n">
        <f aca="false">IF(ISNUMBER(AB993),1-AB993,"")</f>
        <v>0.209747839278468</v>
      </c>
      <c r="AD993" s="144" t="n">
        <f aca="false">IF(ISNUMBER(AB993),AB993*T993,"")</f>
        <v>2.00538227748578</v>
      </c>
      <c r="AE993" s="144" t="n">
        <f aca="false">IF(ISNUMBER(AC993),AC993*T993,T993)</f>
        <v>0.53226630756179</v>
      </c>
      <c r="AF993" s="149" t="n">
        <f aca="false">IF(ISNUMBER(AD993),AE993-AE989,"")</f>
        <v>0.378857704979939</v>
      </c>
      <c r="AG993" s="145" t="n">
        <f aca="false">IF(ISNUMBER(AD993),U993*AB993,"")</f>
        <v>96.2583493193175</v>
      </c>
      <c r="AH993" s="146" t="n">
        <f aca="false">IF(ISNUMBER(AC993),AC993*U993,U993)</f>
        <v>25.5487827629659</v>
      </c>
      <c r="AI993" s="145" t="n">
        <f aca="false">AH993-AH989</f>
        <v>18.1851698390371</v>
      </c>
      <c r="AJ993" s="103" t="s">
        <v>710</v>
      </c>
      <c r="AK993" s="102"/>
      <c r="AL993" s="102"/>
      <c r="AM993" s="102"/>
      <c r="AN993" s="147" t="s">
        <v>782</v>
      </c>
    </row>
    <row r="994" customFormat="false" ht="15" hidden="false" customHeight="false" outlineLevel="0" collapsed="false">
      <c r="A994" s="0" t="s">
        <v>652</v>
      </c>
      <c r="B994" s="0" t="s">
        <v>647</v>
      </c>
      <c r="C994" s="90" t="n">
        <f aca="false">C850+1</f>
        <v>2</v>
      </c>
      <c r="D994" s="90" t="n">
        <f aca="false">D850</f>
        <v>3</v>
      </c>
      <c r="E994" s="90" t="s">
        <v>378</v>
      </c>
      <c r="F994" s="90" t="n">
        <v>2</v>
      </c>
      <c r="G994" s="130" t="s">
        <v>659</v>
      </c>
      <c r="H994" s="130" t="s">
        <v>660</v>
      </c>
      <c r="I994" s="148" t="s">
        <v>335</v>
      </c>
      <c r="J994" s="131" t="n">
        <v>41939</v>
      </c>
      <c r="K994" s="132" t="s">
        <v>804</v>
      </c>
      <c r="L994" s="131" t="n">
        <v>41941</v>
      </c>
      <c r="M994" s="108" t="s">
        <v>805</v>
      </c>
      <c r="N994" s="134" t="n">
        <v>47.4666666666667</v>
      </c>
      <c r="O994" s="134" t="n">
        <v>40</v>
      </c>
      <c r="P994" s="135" t="n">
        <v>0.04875</v>
      </c>
      <c r="Q994" s="152" t="n">
        <v>487.751280769231</v>
      </c>
      <c r="R994" s="152" t="n">
        <v>22000.0398892308</v>
      </c>
      <c r="S994" s="136" t="n">
        <f aca="false">R994-Q994</f>
        <v>21512.2886084615</v>
      </c>
      <c r="T994" s="137" t="n">
        <f aca="false">((S994/1000000)*(0.473-P994))*0.8/(0.08206*296)*1000000/(O994*N994)*12</f>
        <v>1.89979941746891</v>
      </c>
      <c r="U994" s="138" t="n">
        <f aca="false">IF(N994&lt;=48,T994* 48,T994* 72)</f>
        <v>91.1903720385078</v>
      </c>
      <c r="V994" s="139" t="n">
        <v>1097.43684181208</v>
      </c>
      <c r="W994" s="150" t="n">
        <f aca="false">W946</f>
        <v>-16.6005784878389</v>
      </c>
      <c r="X994" s="141" t="n">
        <v>1356.9</v>
      </c>
      <c r="Y994" s="142" t="n">
        <f aca="false">((V994/1000+1)*0.0112372)/((V994/1000+1)*0.0112372+1)</f>
        <v>0.0230265961287999</v>
      </c>
      <c r="Z994" s="142" t="n">
        <f aca="false">((W994/1000+1)*0.0112372)/((W994/1000+1)*0.0112372+1)</f>
        <v>0.0109298737052018</v>
      </c>
      <c r="AA994" s="142" t="n">
        <f aca="false">IF(ISNUMBER(X994),((X994/1000+1)*0.0112372)/((X994/1000+1)*0.0112372+1),"")</f>
        <v>0.0258016023592409</v>
      </c>
      <c r="AB994" s="143" t="n">
        <f aca="false">IF(ISNUMBER(AA994),(Y994-Y990)/(AA994-Y990),"")</f>
        <v>0.812891651791688</v>
      </c>
      <c r="AC994" s="143" t="n">
        <f aca="false">IF(ISNUMBER(AB994),1-AB994,"")</f>
        <v>0.187108348208312</v>
      </c>
      <c r="AD994" s="144" t="n">
        <f aca="false">IF(ISNUMBER(AB994),AB994*T994,"")</f>
        <v>1.54433108653919</v>
      </c>
      <c r="AE994" s="144" t="n">
        <f aca="false">IF(ISNUMBER(AC994),AC994*T994,T994)</f>
        <v>0.355468330929721</v>
      </c>
      <c r="AF994" s="149" t="n">
        <f aca="false">IF(ISNUMBER(AD994),AE994-AE990,"")</f>
        <v>0.239116871226093</v>
      </c>
      <c r="AG994" s="145" t="n">
        <f aca="false">IF(ISNUMBER(AD994),U994*AB994,"")</f>
        <v>74.1278921538812</v>
      </c>
      <c r="AH994" s="146" t="n">
        <f aca="false">IF(ISNUMBER(AC994),AC994*U994,U994)</f>
        <v>17.0624798846266</v>
      </c>
      <c r="AI994" s="145" t="n">
        <f aca="false">AH994-AH990</f>
        <v>11.4776098188525</v>
      </c>
      <c r="AJ994" s="103" t="s">
        <v>712</v>
      </c>
      <c r="AK994" s="102"/>
      <c r="AL994" s="102"/>
      <c r="AM994" s="102"/>
      <c r="AN994" s="147" t="s">
        <v>783</v>
      </c>
    </row>
    <row r="995" customFormat="false" ht="15" hidden="false" customHeight="false" outlineLevel="0" collapsed="false">
      <c r="A995" s="0" t="s">
        <v>652</v>
      </c>
      <c r="B995" s="0" t="s">
        <v>647</v>
      </c>
      <c r="C995" s="90" t="n">
        <f aca="false">C851+1</f>
        <v>2</v>
      </c>
      <c r="D995" s="90" t="n">
        <f aca="false">D851</f>
        <v>3</v>
      </c>
      <c r="E995" s="90" t="s">
        <v>378</v>
      </c>
      <c r="F995" s="90" t="n">
        <v>3</v>
      </c>
      <c r="G995" s="130" t="s">
        <v>659</v>
      </c>
      <c r="H995" s="130" t="s">
        <v>660</v>
      </c>
      <c r="I995" s="148" t="s">
        <v>335</v>
      </c>
      <c r="J995" s="131" t="n">
        <v>41939</v>
      </c>
      <c r="K995" s="132" t="s">
        <v>804</v>
      </c>
      <c r="L995" s="131" t="n">
        <v>41941</v>
      </c>
      <c r="M995" s="108" t="s">
        <v>805</v>
      </c>
      <c r="N995" s="134" t="n">
        <v>47.4666666666667</v>
      </c>
      <c r="O995" s="134" t="n">
        <v>40</v>
      </c>
      <c r="P995" s="135" t="n">
        <v>0.04875</v>
      </c>
      <c r="Q995" s="152" t="n">
        <v>487.751280769231</v>
      </c>
      <c r="R995" s="152" t="n">
        <v>32640.3546892308</v>
      </c>
      <c r="S995" s="136" t="n">
        <f aca="false">R995-Q995</f>
        <v>32152.6034084615</v>
      </c>
      <c r="T995" s="137" t="n">
        <f aca="false">((S995/1000000)*(0.473-P995))*0.8/(0.08206*296)*1000000/(O995*N995)*12</f>
        <v>2.83946995771886</v>
      </c>
      <c r="U995" s="138" t="n">
        <f aca="false">IF(N995&lt;=48,T995* 48,T995* 72)</f>
        <v>136.294557970505</v>
      </c>
      <c r="V995" s="139" t="n">
        <v>1180.34731333973</v>
      </c>
      <c r="W995" s="150" t="n">
        <f aca="false">W947</f>
        <v>-16.6005784878389</v>
      </c>
      <c r="X995" s="141" t="n">
        <v>1356.9</v>
      </c>
      <c r="Y995" s="142" t="n">
        <f aca="false">((V995/1000+1)*0.0112372)/((V995/1000+1)*0.0112372+1)</f>
        <v>0.0239150560687151</v>
      </c>
      <c r="Z995" s="142" t="n">
        <f aca="false">((W995/1000+1)*0.0112372)/((W995/1000+1)*0.0112372+1)</f>
        <v>0.0109298737052018</v>
      </c>
      <c r="AA995" s="142" t="n">
        <f aca="false">IF(ISNUMBER(X995),((X995/1000+1)*0.0112372)/((X995/1000+1)*0.0112372+1),"")</f>
        <v>0.0258016023592409</v>
      </c>
      <c r="AB995" s="143" t="n">
        <f aca="false">IF(ISNUMBER(AA995),(Y995-Y991)/(AA995-Y991),"")</f>
        <v>0.871984385134534</v>
      </c>
      <c r="AC995" s="143" t="n">
        <f aca="false">IF(ISNUMBER(AB995),1-AB995,"")</f>
        <v>0.128015614865467</v>
      </c>
      <c r="AD995" s="144" t="n">
        <f aca="false">IF(ISNUMBER(AB995),AB995*T995,"")</f>
        <v>2.47597346518946</v>
      </c>
      <c r="AE995" s="144" t="n">
        <f aca="false">IF(ISNUMBER(AC995),AC995*T995,T995)</f>
        <v>0.3634964925294</v>
      </c>
      <c r="AF995" s="149" t="n">
        <f aca="false">IF(ISNUMBER(AD995),AE995-AE991,"")</f>
        <v>0.267124928398496</v>
      </c>
      <c r="AG995" s="145" t="n">
        <f aca="false">IF(ISNUMBER(AD995),U995*AB995,"")</f>
        <v>118.846726329094</v>
      </c>
      <c r="AH995" s="146" t="n">
        <f aca="false">IF(ISNUMBER(AC995),AC995*U995,U995)</f>
        <v>17.4478316414112</v>
      </c>
      <c r="AI995" s="145" t="n">
        <f aca="false">AH995-AH991</f>
        <v>12.8219965631278</v>
      </c>
      <c r="AJ995" s="103" t="s">
        <v>714</v>
      </c>
      <c r="AK995" s="102"/>
      <c r="AL995" s="102"/>
      <c r="AM995" s="102"/>
      <c r="AN995" s="147" t="s">
        <v>784</v>
      </c>
    </row>
    <row r="996" customFormat="false" ht="15" hidden="false" customHeight="false" outlineLevel="0" collapsed="false">
      <c r="A996" s="0" t="s">
        <v>652</v>
      </c>
      <c r="B996" s="0" t="s">
        <v>647</v>
      </c>
      <c r="C996" s="90" t="n">
        <f aca="false">C852+1</f>
        <v>2</v>
      </c>
      <c r="D996" s="90" t="n">
        <f aca="false">D852</f>
        <v>3</v>
      </c>
      <c r="E996" s="90" t="s">
        <v>378</v>
      </c>
      <c r="F996" s="90" t="n">
        <v>4</v>
      </c>
      <c r="G996" s="130" t="s">
        <v>659</v>
      </c>
      <c r="H996" s="130" t="s">
        <v>660</v>
      </c>
      <c r="I996" s="148" t="s">
        <v>335</v>
      </c>
      <c r="J996" s="131" t="n">
        <v>41939</v>
      </c>
      <c r="K996" s="132" t="s">
        <v>804</v>
      </c>
      <c r="L996" s="131" t="n">
        <v>41941</v>
      </c>
      <c r="M996" s="108" t="s">
        <v>805</v>
      </c>
      <c r="N996" s="134" t="n">
        <v>47.4666666666667</v>
      </c>
      <c r="O996" s="134" t="n">
        <v>40</v>
      </c>
      <c r="P996" s="135" t="n">
        <v>0.04875</v>
      </c>
      <c r="Q996" s="152" t="n">
        <v>487.751280769231</v>
      </c>
      <c r="R996" s="152" t="n">
        <v>37409.8890892308</v>
      </c>
      <c r="S996" s="136" t="n">
        <f aca="false">R996-Q996</f>
        <v>36922.1378084615</v>
      </c>
      <c r="T996" s="137" t="n">
        <f aca="false">((S996/1000000)*(0.473-P996))*0.8/(0.08206*296)*1000000/(O996*N996)*12</f>
        <v>3.26067845113568</v>
      </c>
      <c r="U996" s="138" t="n">
        <f aca="false">IF(N996&lt;=48,T996* 48,T996* 72)</f>
        <v>156.512565654513</v>
      </c>
      <c r="V996" s="139" t="n">
        <v>1172.50836180924</v>
      </c>
      <c r="W996" s="150" t="n">
        <f aca="false">W948</f>
        <v>-16.6005784878389</v>
      </c>
      <c r="X996" s="141" t="n">
        <v>1356.9</v>
      </c>
      <c r="Y996" s="142" t="n">
        <f aca="false">((V996/1000+1)*0.0112372)/((V996/1000+1)*0.0112372+1)</f>
        <v>0.0238311238584115</v>
      </c>
      <c r="Z996" s="142" t="n">
        <f aca="false">((W996/1000+1)*0.0112372)/((W996/1000+1)*0.0112372+1)</f>
        <v>0.0109298737052018</v>
      </c>
      <c r="AA996" s="142" t="n">
        <f aca="false">IF(ISNUMBER(X996),((X996/1000+1)*0.0112372)/((X996/1000+1)*0.0112372+1),"")</f>
        <v>0.0258016023592409</v>
      </c>
      <c r="AB996" s="143" t="n">
        <f aca="false">IF(ISNUMBER(AA996),(Y996-Y992)/(AA996-Y992),"")</f>
        <v>0.866796328682371</v>
      </c>
      <c r="AC996" s="143" t="n">
        <f aca="false">IF(ISNUMBER(AB996),1-AB996,"")</f>
        <v>0.133203671317629</v>
      </c>
      <c r="AD996" s="144" t="n">
        <f aca="false">IF(ISNUMBER(AB996),AB996*T996,"")</f>
        <v>2.82634411045813</v>
      </c>
      <c r="AE996" s="144" t="n">
        <f aca="false">IF(ISNUMBER(AC996),AC996*T996,T996)</f>
        <v>0.434334340677552</v>
      </c>
      <c r="AF996" s="149" t="n">
        <f aca="false">IF(ISNUMBER(AD996),AE996-AE992,"")</f>
        <v>0.290494801883315</v>
      </c>
      <c r="AG996" s="145" t="n">
        <f aca="false">IF(ISNUMBER(AD996),U996*AB996,"")</f>
        <v>135.66451730199</v>
      </c>
      <c r="AH996" s="146" t="n">
        <f aca="false">IF(ISNUMBER(AC996),AC996*U996,U996)</f>
        <v>20.8480483525225</v>
      </c>
      <c r="AI996" s="145" t="n">
        <f aca="false">AH996-AH992</f>
        <v>13.9437504903991</v>
      </c>
      <c r="AJ996" s="103" t="s">
        <v>716</v>
      </c>
      <c r="AK996" s="102"/>
      <c r="AL996" s="102"/>
      <c r="AM996" s="102"/>
      <c r="AN996" s="147" t="s">
        <v>785</v>
      </c>
    </row>
    <row r="997" customFormat="false" ht="15" hidden="false" customHeight="false" outlineLevel="0" collapsed="false">
      <c r="A997" s="0" t="s">
        <v>652</v>
      </c>
      <c r="B997" s="0" t="s">
        <v>647</v>
      </c>
      <c r="C997" s="90" t="n">
        <f aca="false">C853+1</f>
        <v>2</v>
      </c>
      <c r="D997" s="90" t="n">
        <f aca="false">D853</f>
        <v>3</v>
      </c>
      <c r="E997" s="90" t="s">
        <v>378</v>
      </c>
      <c r="F997" s="90" t="n">
        <v>1</v>
      </c>
      <c r="G997" s="130" t="s">
        <v>669</v>
      </c>
      <c r="H997" s="130" t="s">
        <v>660</v>
      </c>
      <c r="I997" s="130" t="n">
        <v>10</v>
      </c>
      <c r="J997" s="131" t="n">
        <v>41939</v>
      </c>
      <c r="K997" s="132" t="s">
        <v>804</v>
      </c>
      <c r="L997" s="131" t="n">
        <v>41941</v>
      </c>
      <c r="M997" s="108" t="s">
        <v>805</v>
      </c>
      <c r="N997" s="134" t="n">
        <v>47.4666666666667</v>
      </c>
      <c r="O997" s="134" t="n">
        <v>40</v>
      </c>
      <c r="P997" s="135" t="n">
        <v>0.04875</v>
      </c>
      <c r="Q997" s="152" t="n">
        <v>487.751280769231</v>
      </c>
      <c r="R997" s="152" t="n">
        <v>21432.0031215385</v>
      </c>
      <c r="S997" s="136" t="n">
        <f aca="false">R997-Q997</f>
        <v>20944.2518407692</v>
      </c>
      <c r="T997" s="137" t="n">
        <f aca="false">((S997/1000000)*(0.473-P997))*0.8/(0.08206*296)*1000000/(O997*N997)*12</f>
        <v>1.84963479110097</v>
      </c>
      <c r="U997" s="138" t="n">
        <f aca="false">IF(N997&lt;=48,T997* 48,T997* 72)</f>
        <v>88.7824699728467</v>
      </c>
      <c r="V997" s="139" t="n">
        <v>1142.01972536692</v>
      </c>
      <c r="W997" s="150" t="n">
        <f aca="false">W949</f>
        <v>-16.6005784878389</v>
      </c>
      <c r="X997" s="141" t="n">
        <v>1356.9</v>
      </c>
      <c r="Y997" s="142" t="n">
        <f aca="false">((V997/1000+1)*0.0112372)/((V997/1000+1)*0.0112372+1)</f>
        <v>0.0235045425714565</v>
      </c>
      <c r="Z997" s="142" t="n">
        <f aca="false">((W997/1000+1)*0.0112372)/((W997/1000+1)*0.0112372+1)</f>
        <v>0.0109298737052018</v>
      </c>
      <c r="AA997" s="142" t="n">
        <f aca="false">IF(ISNUMBER(X997),((X997/1000+1)*0.0112372)/((X997/1000+1)*0.0112372+1),"")</f>
        <v>0.0258016023592409</v>
      </c>
      <c r="AB997" s="143" t="n">
        <f aca="false">IF(ISNUMBER(AA997),(Y997-Y989)/(AA997-Y989),"")</f>
        <v>0.84448297111551</v>
      </c>
      <c r="AC997" s="143" t="n">
        <f aca="false">IF(ISNUMBER(AB997),1-AB997,"")</f>
        <v>0.15551702888449</v>
      </c>
      <c r="AD997" s="144" t="n">
        <f aca="false">IF(ISNUMBER(AB997),AB997*T997,"")</f>
        <v>1.56198508386757</v>
      </c>
      <c r="AE997" s="144" t="n">
        <f aca="false">IF(ISNUMBER(AC997),AC997*T997,T997)</f>
        <v>0.287649707233408</v>
      </c>
      <c r="AF997" s="149" t="n">
        <f aca="false">IF(ISNUMBER(AD997),AE997-AE989,"")</f>
        <v>0.134241104651556</v>
      </c>
      <c r="AG997" s="145" t="n">
        <f aca="false">IF(ISNUMBER(AD997),U997*AB997,"")</f>
        <v>74.9752840256431</v>
      </c>
      <c r="AH997" s="146" t="n">
        <f aca="false">IF(ISNUMBER(AC997),AC997*U997,U997)</f>
        <v>13.8071859472036</v>
      </c>
      <c r="AI997" s="145" t="n">
        <f aca="false">AH997-AH989</f>
        <v>6.4435730232747</v>
      </c>
      <c r="AJ997" s="103" t="s">
        <v>718</v>
      </c>
      <c r="AK997" s="102"/>
      <c r="AL997" s="102"/>
      <c r="AM997" s="102"/>
      <c r="AN997" s="147" t="s">
        <v>786</v>
      </c>
    </row>
    <row r="998" customFormat="false" ht="15" hidden="false" customHeight="false" outlineLevel="0" collapsed="false">
      <c r="A998" s="0" t="s">
        <v>652</v>
      </c>
      <c r="B998" s="0" t="s">
        <v>647</v>
      </c>
      <c r="C998" s="90" t="n">
        <f aca="false">C854+1</f>
        <v>2</v>
      </c>
      <c r="D998" s="90" t="n">
        <f aca="false">D854</f>
        <v>3</v>
      </c>
      <c r="E998" s="90" t="s">
        <v>378</v>
      </c>
      <c r="F998" s="90" t="n">
        <v>2</v>
      </c>
      <c r="G998" s="130" t="s">
        <v>669</v>
      </c>
      <c r="H998" s="130" t="s">
        <v>660</v>
      </c>
      <c r="I998" s="130" t="n">
        <v>10</v>
      </c>
      <c r="J998" s="131" t="n">
        <v>41939</v>
      </c>
      <c r="K998" s="132" t="s">
        <v>804</v>
      </c>
      <c r="L998" s="131" t="n">
        <v>41941</v>
      </c>
      <c r="M998" s="108" t="s">
        <v>805</v>
      </c>
      <c r="N998" s="134" t="n">
        <v>47.4666666666667</v>
      </c>
      <c r="O998" s="134" t="n">
        <v>40</v>
      </c>
      <c r="P998" s="135" t="n">
        <v>0.04875</v>
      </c>
      <c r="Q998" s="152" t="n">
        <v>487.751280769231</v>
      </c>
      <c r="R998" s="152" t="n">
        <v>18682.2337215385</v>
      </c>
      <c r="S998" s="136" t="n">
        <f aca="false">R998-Q998</f>
        <v>18194.4824407692</v>
      </c>
      <c r="T998" s="137" t="n">
        <f aca="false">((S998/1000000)*(0.473-P998))*0.8/(0.08206*296)*1000000/(O998*N998)*12</f>
        <v>1.60679636514944</v>
      </c>
      <c r="U998" s="138" t="n">
        <f aca="false">IF(N998&lt;=48,T998* 48,T998* 72)</f>
        <v>77.1262255271732</v>
      </c>
      <c r="V998" s="139" t="n">
        <v>1173.74148419042</v>
      </c>
      <c r="W998" s="150" t="n">
        <f aca="false">W950</f>
        <v>-16.6005784878389</v>
      </c>
      <c r="X998" s="141" t="n">
        <v>1356.9</v>
      </c>
      <c r="Y998" s="142" t="n">
        <f aca="false">((V998/1000+1)*0.0112372)/((V998/1000+1)*0.0112372+1)</f>
        <v>0.0238443279439638</v>
      </c>
      <c r="Z998" s="142" t="n">
        <f aca="false">((W998/1000+1)*0.0112372)/((W998/1000+1)*0.0112372+1)</f>
        <v>0.0109298737052018</v>
      </c>
      <c r="AA998" s="142" t="n">
        <f aca="false">IF(ISNUMBER(X998),((X998/1000+1)*0.0112372)/((X998/1000+1)*0.0112372+1),"")</f>
        <v>0.0258016023592409</v>
      </c>
      <c r="AB998" s="143" t="n">
        <f aca="false">IF(ISNUMBER(AA998),(Y998-Y990)/(AA998-Y990),"")</f>
        <v>0.868028266453767</v>
      </c>
      <c r="AC998" s="143" t="n">
        <f aca="false">IF(ISNUMBER(AB998),1-AB998,"")</f>
        <v>0.131971733546233</v>
      </c>
      <c r="AD998" s="144" t="n">
        <f aca="false">IF(ISNUMBER(AB998),AB998*T998,"")</f>
        <v>1.39474466338488</v>
      </c>
      <c r="AE998" s="144" t="n">
        <f aca="false">IF(ISNUMBER(AC998),AC998*T998,T998)</f>
        <v>0.212051701764558</v>
      </c>
      <c r="AF998" s="149" t="n">
        <f aca="false">IF(ISNUMBER(AD998),AE998-AE990,"")</f>
        <v>0.0957002420609302</v>
      </c>
      <c r="AG998" s="145" t="n">
        <f aca="false">IF(ISNUMBER(AD998),U998*AB998,"")</f>
        <v>66.9477438424744</v>
      </c>
      <c r="AH998" s="146" t="n">
        <f aca="false">IF(ISNUMBER(AC998),AC998*U998,U998)</f>
        <v>10.1784816846988</v>
      </c>
      <c r="AI998" s="145" t="n">
        <f aca="false">AH998-AH990</f>
        <v>4.59361161892465</v>
      </c>
      <c r="AJ998" s="103" t="s">
        <v>720</v>
      </c>
      <c r="AK998" s="102"/>
      <c r="AL998" s="102"/>
      <c r="AM998" s="102"/>
      <c r="AN998" s="147" t="s">
        <v>787</v>
      </c>
    </row>
    <row r="999" customFormat="false" ht="15" hidden="false" customHeight="false" outlineLevel="0" collapsed="false">
      <c r="A999" s="0" t="s">
        <v>652</v>
      </c>
      <c r="B999" s="0" t="s">
        <v>647</v>
      </c>
      <c r="C999" s="90" t="n">
        <f aca="false">C855+1</f>
        <v>2</v>
      </c>
      <c r="D999" s="90" t="n">
        <f aca="false">D855</f>
        <v>3</v>
      </c>
      <c r="E999" s="90" t="s">
        <v>378</v>
      </c>
      <c r="F999" s="90" t="n">
        <v>3</v>
      </c>
      <c r="G999" s="130" t="s">
        <v>669</v>
      </c>
      <c r="H999" s="130" t="s">
        <v>660</v>
      </c>
      <c r="I999" s="130" t="n">
        <v>10</v>
      </c>
      <c r="J999" s="131" t="n">
        <v>41939</v>
      </c>
      <c r="K999" s="132" t="s">
        <v>804</v>
      </c>
      <c r="L999" s="131" t="n">
        <v>41941</v>
      </c>
      <c r="M999" s="108" t="s">
        <v>805</v>
      </c>
      <c r="N999" s="134" t="n">
        <v>47.4666666666667</v>
      </c>
      <c r="O999" s="134" t="n">
        <v>40</v>
      </c>
      <c r="P999" s="135" t="n">
        <v>0.04875</v>
      </c>
      <c r="Q999" s="152" t="n">
        <v>487.751280769231</v>
      </c>
      <c r="R999" s="152" t="n">
        <v>21135.1387215385</v>
      </c>
      <c r="S999" s="136" t="n">
        <f aca="false">R999-Q999</f>
        <v>20647.3874407692</v>
      </c>
      <c r="T999" s="137" t="n">
        <f aca="false">((S999/1000000)*(0.473-P999))*0.8/(0.08206*296)*1000000/(O999*N999)*12</f>
        <v>1.82341801684454</v>
      </c>
      <c r="U999" s="138" t="n">
        <f aca="false">IF(N999&lt;=48,T999* 48,T999* 72)</f>
        <v>87.524064808538</v>
      </c>
      <c r="V999" s="139" t="n">
        <v>1222.80003572121</v>
      </c>
      <c r="W999" s="150" t="n">
        <f aca="false">W951</f>
        <v>-16.6005784878389</v>
      </c>
      <c r="X999" s="141" t="n">
        <v>1356.9</v>
      </c>
      <c r="Y999" s="142" t="n">
        <f aca="false">((V999/1000+1)*0.0112372)/((V999/1000+1)*0.0112372+1)</f>
        <v>0.0243693497596988</v>
      </c>
      <c r="Z999" s="142" t="n">
        <f aca="false">((W999/1000+1)*0.0112372)/((W999/1000+1)*0.0112372+1)</f>
        <v>0.0109298737052018</v>
      </c>
      <c r="AA999" s="142" t="n">
        <f aca="false">IF(ISNUMBER(X999),((X999/1000+1)*0.0112372)/((X999/1000+1)*0.0112372+1),"")</f>
        <v>0.0258016023592409</v>
      </c>
      <c r="AB999" s="143" t="n">
        <f aca="false">IF(ISNUMBER(AA999),(Y999-Y991)/(AA999-Y991),"")</f>
        <v>0.902811450694936</v>
      </c>
      <c r="AC999" s="143" t="n">
        <f aca="false">IF(ISNUMBER(AB999),1-AB999,"")</f>
        <v>0.0971885493050639</v>
      </c>
      <c r="AD999" s="144" t="n">
        <f aca="false">IF(ISNUMBER(AB999),AB999*T999,"")</f>
        <v>1.6462026650107</v>
      </c>
      <c r="AE999" s="144" t="n">
        <f aca="false">IF(ISNUMBER(AC999),AC999*T999,T999)</f>
        <v>0.177215351833838</v>
      </c>
      <c r="AF999" s="149" t="n">
        <f aca="false">IF(ISNUMBER(AD999),AE999-AE991,"")</f>
        <v>0.0808437877029328</v>
      </c>
      <c r="AG999" s="145" t="n">
        <f aca="false">IF(ISNUMBER(AD999),U999*AB999,"")</f>
        <v>79.0177279205138</v>
      </c>
      <c r="AH999" s="146" t="n">
        <f aca="false">IF(ISNUMBER(AC999),AC999*U999,U999)</f>
        <v>8.5063368880242</v>
      </c>
      <c r="AI999" s="145" t="n">
        <f aca="false">AH999-AH991</f>
        <v>3.88050180974078</v>
      </c>
      <c r="AJ999" s="103" t="s">
        <v>722</v>
      </c>
      <c r="AK999" s="102"/>
      <c r="AL999" s="102"/>
      <c r="AM999" s="102"/>
      <c r="AN999" s="147" t="s">
        <v>788</v>
      </c>
    </row>
    <row r="1000" customFormat="false" ht="15" hidden="false" customHeight="false" outlineLevel="0" collapsed="false">
      <c r="A1000" s="0" t="s">
        <v>652</v>
      </c>
      <c r="B1000" s="0" t="s">
        <v>647</v>
      </c>
      <c r="C1000" s="90" t="n">
        <f aca="false">C856+1</f>
        <v>2</v>
      </c>
      <c r="D1000" s="90" t="n">
        <f aca="false">D856</f>
        <v>3</v>
      </c>
      <c r="E1000" s="90" t="s">
        <v>378</v>
      </c>
      <c r="F1000" s="90" t="n">
        <v>4</v>
      </c>
      <c r="G1000" s="130" t="s">
        <v>669</v>
      </c>
      <c r="H1000" s="130" t="s">
        <v>660</v>
      </c>
      <c r="I1000" s="130" t="n">
        <v>10</v>
      </c>
      <c r="J1000" s="131" t="n">
        <v>41939</v>
      </c>
      <c r="K1000" s="132" t="s">
        <v>804</v>
      </c>
      <c r="L1000" s="131" t="n">
        <v>41941</v>
      </c>
      <c r="M1000" s="108" t="s">
        <v>805</v>
      </c>
      <c r="N1000" s="134" t="n">
        <v>47.4666666666667</v>
      </c>
      <c r="O1000" s="134" t="n">
        <v>40</v>
      </c>
      <c r="P1000" s="135" t="n">
        <v>0.04875</v>
      </c>
      <c r="Q1000" s="152" t="n">
        <v>487.751280769231</v>
      </c>
      <c r="R1000" s="152" t="n">
        <v>29625.9637215385</v>
      </c>
      <c r="S1000" s="136" t="n">
        <f aca="false">R1000-Q1000</f>
        <v>29138.2124407692</v>
      </c>
      <c r="T1000" s="137" t="n">
        <f aca="false">((S1000/1000000)*(0.473-P1000))*0.8/(0.08206*296)*1000000/(O1000*N1000)*12</f>
        <v>2.57326219578911</v>
      </c>
      <c r="U1000" s="138" t="n">
        <f aca="false">IF(N1000&lt;=48,T1000* 48,T1000* 72)</f>
        <v>123.516585397877</v>
      </c>
      <c r="V1000" s="139" t="n">
        <v>1256.83639910741</v>
      </c>
      <c r="W1000" s="150" t="n">
        <f aca="false">W952</f>
        <v>-16.6005784878389</v>
      </c>
      <c r="X1000" s="141" t="n">
        <v>1356.9</v>
      </c>
      <c r="Y1000" s="142" t="n">
        <f aca="false">((V1000/1000+1)*0.0112372)/((V1000/1000+1)*0.0112372+1)</f>
        <v>0.024733273263708</v>
      </c>
      <c r="Z1000" s="142" t="n">
        <f aca="false">((W1000/1000+1)*0.0112372)/((W1000/1000+1)*0.0112372+1)</f>
        <v>0.0109298737052018</v>
      </c>
      <c r="AA1000" s="142" t="n">
        <f aca="false">IF(ISNUMBER(X1000),((X1000/1000+1)*0.0112372)/((X1000/1000+1)*0.0112372+1),"")</f>
        <v>0.0258016023592409</v>
      </c>
      <c r="AB1000" s="143" t="n">
        <f aca="false">IF(ISNUMBER(AA1000),(Y1000-Y992)/(AA1000-Y992),"")</f>
        <v>0.927781319288427</v>
      </c>
      <c r="AC1000" s="143" t="n">
        <f aca="false">IF(ISNUMBER(AB1000),1-AB1000,"")</f>
        <v>0.0722186807115726</v>
      </c>
      <c r="AD1000" s="144" t="n">
        <f aca="false">IF(ISNUMBER(AB1000),AB1000*T1000,"")</f>
        <v>2.38742459488426</v>
      </c>
      <c r="AE1000" s="144" t="n">
        <f aca="false">IF(ISNUMBER(AC1000),AC1000*T1000,T1000)</f>
        <v>0.185837600904854</v>
      </c>
      <c r="AF1000" s="149" t="n">
        <f aca="false">IF(ISNUMBER(AD1000),AE1000-AE992,"")</f>
        <v>0.0419980621106168</v>
      </c>
      <c r="AG1000" s="145" t="n">
        <f aca="false">IF(ISNUMBER(AD1000),U1000*AB1000,"")</f>
        <v>114.596380554444</v>
      </c>
      <c r="AH1000" s="146" t="n">
        <f aca="false">IF(ISNUMBER(AC1000),AC1000*U1000,U1000)</f>
        <v>8.92020484343299</v>
      </c>
      <c r="AI1000" s="145" t="n">
        <f aca="false">AH1000-AH992</f>
        <v>2.01590698130961</v>
      </c>
      <c r="AJ1000" s="103" t="s">
        <v>724</v>
      </c>
      <c r="AK1000" s="102"/>
      <c r="AL1000" s="102"/>
      <c r="AM1000" s="102"/>
      <c r="AN1000" s="147" t="s">
        <v>789</v>
      </c>
    </row>
    <row r="1001" customFormat="false" ht="15" hidden="false" customHeight="false" outlineLevel="0" collapsed="false">
      <c r="A1001" s="0" t="s">
        <v>652</v>
      </c>
      <c r="B1001" s="0" t="s">
        <v>647</v>
      </c>
      <c r="C1001" s="90" t="n">
        <f aca="false">C857+1</f>
        <v>2</v>
      </c>
      <c r="D1001" s="90" t="n">
        <f aca="false">D857</f>
        <v>3</v>
      </c>
      <c r="E1001" s="90" t="s">
        <v>403</v>
      </c>
      <c r="F1001" s="90" t="n">
        <v>1</v>
      </c>
      <c r="G1001" s="130" t="s">
        <v>321</v>
      </c>
      <c r="H1001" s="130" t="s">
        <v>322</v>
      </c>
      <c r="I1001" s="130" t="s">
        <v>322</v>
      </c>
      <c r="J1001" s="131" t="n">
        <v>41939</v>
      </c>
      <c r="K1001" s="132" t="s">
        <v>804</v>
      </c>
      <c r="L1001" s="131" t="n">
        <v>41941</v>
      </c>
      <c r="M1001" s="108" t="s">
        <v>805</v>
      </c>
      <c r="N1001" s="134" t="n">
        <v>47.4666666666667</v>
      </c>
      <c r="O1001" s="134" t="n">
        <v>40</v>
      </c>
      <c r="P1001" s="135" t="n">
        <v>0.0481666666666667</v>
      </c>
      <c r="Q1001" s="152" t="n">
        <v>487.751280769231</v>
      </c>
      <c r="R1001" s="152" t="n">
        <v>4565.82834153846</v>
      </c>
      <c r="S1001" s="136" t="n">
        <f aca="false">R1001-Q1001</f>
        <v>4078.07706076923</v>
      </c>
      <c r="T1001" s="137" t="n">
        <f aca="false">((S1001/1000000)*(0.473-P1001))*0.8/(0.08206*296)*1000000/(O1001*N1001)*12</f>
        <v>0.360639503634619</v>
      </c>
      <c r="U1001" s="138" t="n">
        <f aca="false">IF(N1001&lt;=48,T1001* 48,T1001* 72)</f>
        <v>17.3106961744617</v>
      </c>
      <c r="V1001" s="139" t="n">
        <v>-24.7868382304323</v>
      </c>
      <c r="W1001" s="150" t="n">
        <f aca="false">W953</f>
        <v>-20.4524273330183</v>
      </c>
      <c r="X1001" s="141" t="s">
        <v>106</v>
      </c>
      <c r="Y1001" s="142" t="n">
        <f aca="false">((V1001/1000+1)*0.0112372)/((V1001/1000+1)*0.0112372+1)</f>
        <v>0.0108398747813649</v>
      </c>
      <c r="Z1001" s="142" t="n">
        <f aca="false">((W1001/1000+1)*0.0112372)/((W1001/1000+1)*0.0112372+1)</f>
        <v>0.0108875289029567</v>
      </c>
      <c r="AA1001" s="142" t="str">
        <f aca="false">IF(ISNUMBER(X1001),((X1001/1000+1)*0.0112372)/((X1001/1000+1)*0.0112372+1),"")</f>
        <v/>
      </c>
      <c r="AB1001" s="143" t="str">
        <f aca="false">IF(ISNUMBER(AA1001),(Y1001-Z1001)/(AA1001-Z1001),"")</f>
        <v/>
      </c>
      <c r="AC1001" s="143" t="str">
        <f aca="false">IF(ISNUMBER(AB1001),1-AB1001,"")</f>
        <v/>
      </c>
      <c r="AD1001" s="144" t="str">
        <f aca="false">IF(ISNUMBER(AB1001),AB1001*T1001,"")</f>
        <v/>
      </c>
      <c r="AE1001" s="144" t="n">
        <f aca="false">IF(ISNUMBER(AC1001),AC1001*T1001,T1001)</f>
        <v>0.360639503634619</v>
      </c>
      <c r="AF1001" s="102"/>
      <c r="AG1001" s="145" t="str">
        <f aca="false">IF(ISNUMBER(AD1001),U1001*AB1001,"")</f>
        <v/>
      </c>
      <c r="AH1001" s="146" t="n">
        <f aca="false">IF(ISNUMBER(AC1001),AC1001*U1001,U1001)</f>
        <v>17.3106961744617</v>
      </c>
      <c r="AI1001" s="102"/>
      <c r="AJ1001" s="103" t="s">
        <v>726</v>
      </c>
      <c r="AK1001" s="102"/>
      <c r="AL1001" s="102"/>
      <c r="AM1001" s="102"/>
      <c r="AN1001" s="147" t="s">
        <v>790</v>
      </c>
    </row>
    <row r="1002" customFormat="false" ht="15" hidden="false" customHeight="false" outlineLevel="0" collapsed="false">
      <c r="A1002" s="0" t="s">
        <v>652</v>
      </c>
      <c r="B1002" s="0" t="s">
        <v>647</v>
      </c>
      <c r="C1002" s="90" t="n">
        <f aca="false">C858+1</f>
        <v>2</v>
      </c>
      <c r="D1002" s="90" t="n">
        <f aca="false">D858</f>
        <v>3</v>
      </c>
      <c r="E1002" s="90" t="s">
        <v>403</v>
      </c>
      <c r="F1002" s="90" t="n">
        <v>2</v>
      </c>
      <c r="G1002" s="130" t="s">
        <v>321</v>
      </c>
      <c r="H1002" s="130" t="s">
        <v>322</v>
      </c>
      <c r="I1002" s="130" t="s">
        <v>322</v>
      </c>
      <c r="J1002" s="131" t="n">
        <v>41939</v>
      </c>
      <c r="K1002" s="132" t="s">
        <v>804</v>
      </c>
      <c r="L1002" s="131" t="n">
        <v>41941</v>
      </c>
      <c r="M1002" s="108" t="s">
        <v>805</v>
      </c>
      <c r="N1002" s="134" t="n">
        <v>47.4666666666667</v>
      </c>
      <c r="O1002" s="134" t="n">
        <v>40</v>
      </c>
      <c r="P1002" s="135" t="n">
        <v>0.0481666666666667</v>
      </c>
      <c r="Q1002" s="152" t="n">
        <v>487.751280769231</v>
      </c>
      <c r="R1002" s="152" t="n">
        <v>5747.87697153846</v>
      </c>
      <c r="S1002" s="136" t="n">
        <f aca="false">R1002-Q1002</f>
        <v>5260.12569076923</v>
      </c>
      <c r="T1002" s="137" t="n">
        <f aca="false">((S1002/1000000)*(0.473-P1002))*0.8/(0.08206*296)*1000000/(O1002*N1002)*12</f>
        <v>0.465172455033721</v>
      </c>
      <c r="U1002" s="138" t="n">
        <f aca="false">IF(N1002&lt;=48,T1002* 48,T1002* 72)</f>
        <v>22.3282778416186</v>
      </c>
      <c r="V1002" s="139" t="n">
        <v>-27.3744922812599</v>
      </c>
      <c r="W1002" s="150" t="n">
        <f aca="false">W954</f>
        <v>-20.4524273330183</v>
      </c>
      <c r="X1002" s="141" t="s">
        <v>106</v>
      </c>
      <c r="Y1002" s="142" t="n">
        <f aca="false">((V1002/1000+1)*0.0112372)/((V1002/1000+1)*0.0112372+1)</f>
        <v>0.0108114229636206</v>
      </c>
      <c r="Z1002" s="142" t="n">
        <f aca="false">((W1002/1000+1)*0.0112372)/((W1002/1000+1)*0.0112372+1)</f>
        <v>0.0108875289029567</v>
      </c>
      <c r="AA1002" s="142" t="str">
        <f aca="false">IF(ISNUMBER(X1002),((X1002/1000+1)*0.0112372)/((X1002/1000+1)*0.0112372+1),"")</f>
        <v/>
      </c>
      <c r="AB1002" s="143" t="str">
        <f aca="false">IF(ISNUMBER(AA1002),(Y1002-Z1002)/(AA1002-Z1002),"")</f>
        <v/>
      </c>
      <c r="AC1002" s="143" t="str">
        <f aca="false">IF(ISNUMBER(AB1002),1-AB1002,"")</f>
        <v/>
      </c>
      <c r="AD1002" s="144" t="str">
        <f aca="false">IF(ISNUMBER(AB1002),AB1002*T1002,"")</f>
        <v/>
      </c>
      <c r="AE1002" s="144" t="n">
        <f aca="false">IF(ISNUMBER(AC1002),AC1002*T1002,T1002)</f>
        <v>0.465172455033721</v>
      </c>
      <c r="AF1002" s="102"/>
      <c r="AG1002" s="145" t="str">
        <f aca="false">IF(ISNUMBER(AD1002),U1002*AB1002,"")</f>
        <v/>
      </c>
      <c r="AH1002" s="146" t="n">
        <f aca="false">IF(ISNUMBER(AC1002),AC1002*U1002,U1002)</f>
        <v>22.3282778416186</v>
      </c>
      <c r="AI1002" s="102"/>
      <c r="AJ1002" s="103" t="s">
        <v>728</v>
      </c>
      <c r="AK1002" s="102"/>
      <c r="AL1002" s="102"/>
      <c r="AM1002" s="102"/>
      <c r="AN1002" s="147" t="s">
        <v>791</v>
      </c>
    </row>
    <row r="1003" customFormat="false" ht="15" hidden="false" customHeight="false" outlineLevel="0" collapsed="false">
      <c r="A1003" s="0" t="s">
        <v>652</v>
      </c>
      <c r="B1003" s="0" t="s">
        <v>647</v>
      </c>
      <c r="C1003" s="90" t="n">
        <f aca="false">C859+1</f>
        <v>2</v>
      </c>
      <c r="D1003" s="90" t="n">
        <f aca="false">D859</f>
        <v>3</v>
      </c>
      <c r="E1003" s="90" t="s">
        <v>403</v>
      </c>
      <c r="F1003" s="90" t="n">
        <v>3</v>
      </c>
      <c r="G1003" s="130" t="s">
        <v>321</v>
      </c>
      <c r="H1003" s="130" t="s">
        <v>322</v>
      </c>
      <c r="I1003" s="130" t="s">
        <v>322</v>
      </c>
      <c r="J1003" s="131" t="n">
        <v>41939</v>
      </c>
      <c r="K1003" s="132" t="s">
        <v>804</v>
      </c>
      <c r="L1003" s="131" t="n">
        <v>41941</v>
      </c>
      <c r="M1003" s="108" t="s">
        <v>805</v>
      </c>
      <c r="N1003" s="134" t="n">
        <v>47.4666666666667</v>
      </c>
      <c r="O1003" s="134" t="n">
        <v>40</v>
      </c>
      <c r="P1003" s="135" t="n">
        <v>0.0481666666666667</v>
      </c>
      <c r="Q1003" s="152" t="n">
        <v>487.751280769231</v>
      </c>
      <c r="R1003" s="152" t="n">
        <v>2764.4081</v>
      </c>
      <c r="S1003" s="136" t="n">
        <f aca="false">R1003-Q1003</f>
        <v>2276.65681923077</v>
      </c>
      <c r="T1003" s="137" t="n">
        <f aca="false">((S1003/1000000)*(0.473-P1003))*0.8/(0.08206*296)*1000000/(O1003*N1003)*12</f>
        <v>0.201333219799158</v>
      </c>
      <c r="U1003" s="138" t="n">
        <f aca="false">IF(N1003&lt;=48,T1003* 48,T1003* 72)</f>
        <v>9.66399455035958</v>
      </c>
      <c r="V1003" s="139" t="n">
        <v>-9.19962728274139</v>
      </c>
      <c r="W1003" s="150" t="n">
        <f aca="false">W955</f>
        <v>-20.4524273330183</v>
      </c>
      <c r="X1003" s="141" t="s">
        <v>106</v>
      </c>
      <c r="Y1003" s="142" t="n">
        <f aca="false">((V1003/1000+1)*0.0112372)/((V1003/1000+1)*0.0112372+1)</f>
        <v>0.0110112249304896</v>
      </c>
      <c r="Z1003" s="142" t="n">
        <f aca="false">((W1003/1000+1)*0.0112372)/((W1003/1000+1)*0.0112372+1)</f>
        <v>0.0108875289029567</v>
      </c>
      <c r="AA1003" s="142" t="str">
        <f aca="false">IF(ISNUMBER(X1003),((X1003/1000+1)*0.0112372)/((X1003/1000+1)*0.0112372+1),"")</f>
        <v/>
      </c>
      <c r="AB1003" s="143" t="str">
        <f aca="false">IF(ISNUMBER(AA1003),(Y1003-Z1003)/(AA1003-Z1003),"")</f>
        <v/>
      </c>
      <c r="AC1003" s="143" t="str">
        <f aca="false">IF(ISNUMBER(AB1003),1-AB1003,"")</f>
        <v/>
      </c>
      <c r="AD1003" s="144" t="str">
        <f aca="false">IF(ISNUMBER(AB1003),AB1003*T1003,"")</f>
        <v/>
      </c>
      <c r="AE1003" s="144" t="n">
        <f aca="false">IF(ISNUMBER(AC1003),AC1003*T1003,T1003)</f>
        <v>0.201333219799158</v>
      </c>
      <c r="AF1003" s="102"/>
      <c r="AG1003" s="145" t="str">
        <f aca="false">IF(ISNUMBER(AD1003),U1003*AB1003,"")</f>
        <v/>
      </c>
      <c r="AH1003" s="146" t="n">
        <f aca="false">IF(ISNUMBER(AC1003),AC1003*U1003,U1003)</f>
        <v>9.66399455035958</v>
      </c>
      <c r="AI1003" s="102"/>
      <c r="AJ1003" s="103" t="s">
        <v>730</v>
      </c>
      <c r="AK1003" s="102"/>
      <c r="AL1003" s="102"/>
      <c r="AM1003" s="102"/>
      <c r="AN1003" s="147" t="s">
        <v>792</v>
      </c>
    </row>
    <row r="1004" customFormat="false" ht="15" hidden="false" customHeight="false" outlineLevel="0" collapsed="false">
      <c r="A1004" s="0" t="s">
        <v>652</v>
      </c>
      <c r="B1004" s="0" t="s">
        <v>647</v>
      </c>
      <c r="C1004" s="90" t="n">
        <f aca="false">C860+1</f>
        <v>2</v>
      </c>
      <c r="D1004" s="90" t="n">
        <f aca="false">D860</f>
        <v>3</v>
      </c>
      <c r="E1004" s="90" t="s">
        <v>403</v>
      </c>
      <c r="F1004" s="90" t="n">
        <v>4</v>
      </c>
      <c r="G1004" s="130" t="s">
        <v>321</v>
      </c>
      <c r="H1004" s="130" t="s">
        <v>322</v>
      </c>
      <c r="I1004" s="130" t="s">
        <v>322</v>
      </c>
      <c r="J1004" s="131" t="n">
        <v>41939</v>
      </c>
      <c r="K1004" s="132" t="s">
        <v>804</v>
      </c>
      <c r="L1004" s="131" t="n">
        <v>41941</v>
      </c>
      <c r="M1004" s="108" t="s">
        <v>805</v>
      </c>
      <c r="N1004" s="134" t="n">
        <v>47.4666666666667</v>
      </c>
      <c r="O1004" s="134" t="n">
        <v>40</v>
      </c>
      <c r="P1004" s="135" t="n">
        <v>0.0481666666666667</v>
      </c>
      <c r="Q1004" s="152" t="n">
        <v>487.751280769231</v>
      </c>
      <c r="R1004" s="152" t="n">
        <v>2314.79205</v>
      </c>
      <c r="S1004" s="136" t="n">
        <f aca="false">R1004-Q1004</f>
        <v>1827.04076923077</v>
      </c>
      <c r="T1004" s="137" t="n">
        <f aca="false">((S1004/1000000)*(0.473-P1004))*0.8/(0.08206*296)*1000000/(O1004*N1004)*12</f>
        <v>0.161572002273864</v>
      </c>
      <c r="U1004" s="138" t="n">
        <f aca="false">IF(N1004&lt;=48,T1004* 48,T1004* 72)</f>
        <v>7.75545610914545</v>
      </c>
      <c r="V1004" s="139" t="n">
        <v>-8.173101935389</v>
      </c>
      <c r="W1004" s="150" t="n">
        <f aca="false">W956</f>
        <v>-20.4524273330183</v>
      </c>
      <c r="X1004" s="141" t="s">
        <v>106</v>
      </c>
      <c r="Y1004" s="142" t="n">
        <f aca="false">((V1004/1000+1)*0.0112372)/((V1004/1000+1)*0.0112372+1)</f>
        <v>0.0110225074361079</v>
      </c>
      <c r="Z1004" s="142" t="n">
        <f aca="false">((W1004/1000+1)*0.0112372)/((W1004/1000+1)*0.0112372+1)</f>
        <v>0.0108875289029567</v>
      </c>
      <c r="AA1004" s="142" t="str">
        <f aca="false">IF(ISNUMBER(X1004),((X1004/1000+1)*0.0112372)/((X1004/1000+1)*0.0112372+1),"")</f>
        <v/>
      </c>
      <c r="AB1004" s="143" t="str">
        <f aca="false">IF(ISNUMBER(AA1004),(Y1004-Z1004)/(AA1004-Z1004),"")</f>
        <v/>
      </c>
      <c r="AC1004" s="143" t="str">
        <f aca="false">IF(ISNUMBER(AB1004),1-AB1004,"")</f>
        <v/>
      </c>
      <c r="AD1004" s="144" t="str">
        <f aca="false">IF(ISNUMBER(AB1004),AB1004*T1004,"")</f>
        <v/>
      </c>
      <c r="AE1004" s="144" t="n">
        <f aca="false">IF(ISNUMBER(AC1004),AC1004*T1004,T1004)</f>
        <v>0.161572002273864</v>
      </c>
      <c r="AF1004" s="102"/>
      <c r="AG1004" s="145" t="str">
        <f aca="false">IF(ISNUMBER(AD1004),U1004*AB1004,"")</f>
        <v/>
      </c>
      <c r="AH1004" s="146" t="n">
        <f aca="false">IF(ISNUMBER(AC1004),AC1004*U1004,U1004)</f>
        <v>7.75545610914545</v>
      </c>
      <c r="AI1004" s="102"/>
      <c r="AJ1004" s="103" t="s">
        <v>732</v>
      </c>
      <c r="AK1004" s="102"/>
      <c r="AL1004" s="102"/>
      <c r="AM1004" s="102"/>
      <c r="AN1004" s="147" t="s">
        <v>793</v>
      </c>
    </row>
    <row r="1005" customFormat="false" ht="15" hidden="false" customHeight="false" outlineLevel="0" collapsed="false">
      <c r="A1005" s="0" t="s">
        <v>652</v>
      </c>
      <c r="B1005" s="0" t="s">
        <v>647</v>
      </c>
      <c r="C1005" s="90" t="n">
        <f aca="false">C861+1</f>
        <v>2</v>
      </c>
      <c r="D1005" s="90" t="n">
        <f aca="false">D861</f>
        <v>3</v>
      </c>
      <c r="E1005" s="90" t="s">
        <v>403</v>
      </c>
      <c r="F1005" s="90" t="n">
        <v>1</v>
      </c>
      <c r="G1005" s="130" t="s">
        <v>659</v>
      </c>
      <c r="H1005" s="130" t="s">
        <v>660</v>
      </c>
      <c r="I1005" s="148" t="s">
        <v>335</v>
      </c>
      <c r="J1005" s="131" t="n">
        <v>41939</v>
      </c>
      <c r="K1005" s="132" t="s">
        <v>804</v>
      </c>
      <c r="L1005" s="131" t="n">
        <v>41941</v>
      </c>
      <c r="M1005" s="108" t="s">
        <v>805</v>
      </c>
      <c r="N1005" s="134" t="n">
        <v>47.4666666666667</v>
      </c>
      <c r="O1005" s="134" t="n">
        <v>40</v>
      </c>
      <c r="P1005" s="135" t="n">
        <v>0.0481666666666667</v>
      </c>
      <c r="Q1005" s="152" t="n">
        <v>487.751280769231</v>
      </c>
      <c r="R1005" s="152" t="n">
        <v>23317.5952215385</v>
      </c>
      <c r="S1005" s="136" t="n">
        <f aca="false">R1005-Q1005</f>
        <v>22829.8439407692</v>
      </c>
      <c r="T1005" s="137" t="n">
        <f aca="false">((S1005/1000000)*(0.473-P1005))*0.8/(0.08206*296)*1000000/(O1005*N1005)*12</f>
        <v>2.01892790748339</v>
      </c>
      <c r="U1005" s="138" t="n">
        <f aca="false">IF(N1005&lt;=48,T1005* 48,T1005* 72)</f>
        <v>96.9085395592026</v>
      </c>
      <c r="V1005" s="139" t="n">
        <v>806.714005089124</v>
      </c>
      <c r="W1005" s="150" t="n">
        <f aca="false">W957</f>
        <v>-20.4524273330183</v>
      </c>
      <c r="X1005" s="141" t="n">
        <v>1356.9</v>
      </c>
      <c r="Y1005" s="142" t="n">
        <f aca="false">((V1005/1000+1)*0.0112372)/((V1005/1000+1)*0.0112372+1)</f>
        <v>0.0198984207880918</v>
      </c>
      <c r="Z1005" s="142" t="n">
        <f aca="false">((W1005/1000+1)*0.0112372)/((W1005/1000+1)*0.0112372+1)</f>
        <v>0.0108875289029567</v>
      </c>
      <c r="AA1005" s="142" t="n">
        <f aca="false">IF(ISNUMBER(X1005),((X1005/1000+1)*0.0112372)/((X1005/1000+1)*0.0112372+1),"")</f>
        <v>0.0258016023592409</v>
      </c>
      <c r="AB1005" s="143" t="n">
        <f aca="false">IF(ISNUMBER(AA1005),(Y1005-Y1001)/(AA1005-Y1001),"")</f>
        <v>0.605447864197304</v>
      </c>
      <c r="AC1005" s="143" t="n">
        <f aca="false">IF(ISNUMBER(AB1005),1-AB1005,"")</f>
        <v>0.394552135802696</v>
      </c>
      <c r="AD1005" s="144" t="n">
        <f aca="false">IF(ISNUMBER(AB1005),AB1005*T1005,"")</f>
        <v>1.22235558955415</v>
      </c>
      <c r="AE1005" s="144" t="n">
        <f aca="false">IF(ISNUMBER(AC1005),AC1005*T1005,T1005)</f>
        <v>0.796572317929238</v>
      </c>
      <c r="AF1005" s="149" t="n">
        <f aca="false">IF(ISNUMBER(AD1005),AE1005-AE1001,"")</f>
        <v>0.435932814294619</v>
      </c>
      <c r="AG1005" s="145" t="n">
        <f aca="false">IF(ISNUMBER(AD1005),U1005*AB1005,"")</f>
        <v>58.6730682985992</v>
      </c>
      <c r="AH1005" s="146" t="n">
        <f aca="false">IF(ISNUMBER(AC1005),AC1005*U1005,U1005)</f>
        <v>38.2354712606034</v>
      </c>
      <c r="AI1005" s="145" t="n">
        <f aca="false">AH1005-AH1001</f>
        <v>20.9247750861417</v>
      </c>
      <c r="AJ1005" s="103" t="s">
        <v>734</v>
      </c>
      <c r="AK1005" s="102"/>
      <c r="AL1005" s="102"/>
      <c r="AM1005" s="102"/>
      <c r="AN1005" s="147" t="s">
        <v>794</v>
      </c>
    </row>
    <row r="1006" customFormat="false" ht="15" hidden="false" customHeight="false" outlineLevel="0" collapsed="false">
      <c r="A1006" s="0" t="s">
        <v>652</v>
      </c>
      <c r="B1006" s="0" t="s">
        <v>647</v>
      </c>
      <c r="C1006" s="90" t="n">
        <f aca="false">C862+1</f>
        <v>2</v>
      </c>
      <c r="D1006" s="90" t="n">
        <f aca="false">D862</f>
        <v>3</v>
      </c>
      <c r="E1006" s="90" t="s">
        <v>403</v>
      </c>
      <c r="F1006" s="90" t="n">
        <v>2</v>
      </c>
      <c r="G1006" s="130" t="s">
        <v>659</v>
      </c>
      <c r="H1006" s="130" t="s">
        <v>660</v>
      </c>
      <c r="I1006" s="148" t="s">
        <v>335</v>
      </c>
      <c r="J1006" s="131" t="n">
        <v>41939</v>
      </c>
      <c r="K1006" s="132" t="s">
        <v>804</v>
      </c>
      <c r="L1006" s="131" t="n">
        <v>41941</v>
      </c>
      <c r="M1006" s="108" t="s">
        <v>805</v>
      </c>
      <c r="N1006" s="134" t="n">
        <v>47.4666666666667</v>
      </c>
      <c r="O1006" s="134" t="n">
        <v>40</v>
      </c>
      <c r="P1006" s="135" t="n">
        <v>0.0481666666666667</v>
      </c>
      <c r="Q1006" s="152" t="n">
        <v>487.751280769231</v>
      </c>
      <c r="R1006" s="152" t="n">
        <v>21581.6932215385</v>
      </c>
      <c r="S1006" s="136" t="n">
        <f aca="false">R1006-Q1006</f>
        <v>21093.9419407692</v>
      </c>
      <c r="T1006" s="137" t="n">
        <f aca="false">((S1006/1000000)*(0.473-P1006))*0.8/(0.08206*296)*1000000/(O1006*N1006)*12</f>
        <v>1.86541564513289</v>
      </c>
      <c r="U1006" s="138" t="n">
        <f aca="false">IF(N1006&lt;=48,T1006* 48,T1006* 72)</f>
        <v>89.5399509663788</v>
      </c>
      <c r="V1006" s="139" t="n">
        <v>965.670947283105</v>
      </c>
      <c r="W1006" s="150" t="n">
        <f aca="false">W958</f>
        <v>-20.4524273330183</v>
      </c>
      <c r="X1006" s="141" t="n">
        <v>1356.9</v>
      </c>
      <c r="Y1006" s="142" t="n">
        <f aca="false">((V1006/1000+1)*0.0112372)/((V1006/1000+1)*0.0112372+1)</f>
        <v>0.0216112739706713</v>
      </c>
      <c r="Z1006" s="142" t="n">
        <f aca="false">((W1006/1000+1)*0.0112372)/((W1006/1000+1)*0.0112372+1)</f>
        <v>0.0108875289029567</v>
      </c>
      <c r="AA1006" s="142" t="n">
        <f aca="false">IF(ISNUMBER(X1006),((X1006/1000+1)*0.0112372)/((X1006/1000+1)*0.0112372+1),"")</f>
        <v>0.0258016023592409</v>
      </c>
      <c r="AB1006" s="143" t="n">
        <f aca="false">IF(ISNUMBER(AA1006),(Y1006-Y1002)/(AA1006-Y1002),"")</f>
        <v>0.720461758463417</v>
      </c>
      <c r="AC1006" s="143" t="n">
        <f aca="false">IF(ISNUMBER(AB1006),1-AB1006,"")</f>
        <v>0.279538241536583</v>
      </c>
      <c r="AD1006" s="144" t="n">
        <f aca="false">IF(ISNUMBER(AB1006),AB1006*T1006,"")</f>
        <v>1.34396063595761</v>
      </c>
      <c r="AE1006" s="144" t="n">
        <f aca="false">IF(ISNUMBER(AC1006),AC1006*T1006,T1006)</f>
        <v>0.52145500917528</v>
      </c>
      <c r="AF1006" s="149" t="n">
        <f aca="false">IF(ISNUMBER(AD1006),AE1006-AE1002,"")</f>
        <v>0.0562825541415595</v>
      </c>
      <c r="AG1006" s="145" t="n">
        <f aca="false">IF(ISNUMBER(AD1006),U1006*AB1006,"")</f>
        <v>64.5101105259654</v>
      </c>
      <c r="AH1006" s="146" t="n">
        <f aca="false">IF(ISNUMBER(AC1006),AC1006*U1006,U1006)</f>
        <v>25.0298404404134</v>
      </c>
      <c r="AI1006" s="145" t="n">
        <f aca="false">AH1006-AH1002</f>
        <v>2.70156259879485</v>
      </c>
      <c r="AJ1006" s="103" t="s">
        <v>736</v>
      </c>
      <c r="AK1006" s="102"/>
      <c r="AL1006" s="102"/>
      <c r="AM1006" s="102"/>
      <c r="AN1006" s="147" t="s">
        <v>795</v>
      </c>
    </row>
    <row r="1007" customFormat="false" ht="15" hidden="false" customHeight="false" outlineLevel="0" collapsed="false">
      <c r="A1007" s="0" t="s">
        <v>652</v>
      </c>
      <c r="B1007" s="0" t="s">
        <v>647</v>
      </c>
      <c r="C1007" s="90" t="n">
        <f aca="false">C863+1</f>
        <v>2</v>
      </c>
      <c r="D1007" s="90" t="n">
        <f aca="false">D863</f>
        <v>3</v>
      </c>
      <c r="E1007" s="90" t="s">
        <v>403</v>
      </c>
      <c r="F1007" s="90" t="n">
        <v>3</v>
      </c>
      <c r="G1007" s="130" t="s">
        <v>659</v>
      </c>
      <c r="H1007" s="130" t="s">
        <v>660</v>
      </c>
      <c r="I1007" s="148" t="s">
        <v>335</v>
      </c>
      <c r="J1007" s="131" t="n">
        <v>41939</v>
      </c>
      <c r="K1007" s="132" t="s">
        <v>804</v>
      </c>
      <c r="L1007" s="131" t="n">
        <v>41941</v>
      </c>
      <c r="M1007" s="108" t="s">
        <v>805</v>
      </c>
      <c r="N1007" s="134" t="n">
        <v>47.4666666666667</v>
      </c>
      <c r="O1007" s="134" t="n">
        <v>40</v>
      </c>
      <c r="P1007" s="135" t="n">
        <v>0.0481666666666667</v>
      </c>
      <c r="Q1007" s="152" t="n">
        <v>487.751280769231</v>
      </c>
      <c r="R1007" s="152" t="n">
        <v>23106.2680215385</v>
      </c>
      <c r="S1007" s="136" t="n">
        <f aca="false">R1007-Q1007</f>
        <v>22618.5167407692</v>
      </c>
      <c r="T1007" s="137" t="n">
        <f aca="false">((S1007/1000000)*(0.473-P1007))*0.8/(0.08206*296)*1000000/(O1007*N1007)*12</f>
        <v>2.00023945815376</v>
      </c>
      <c r="U1007" s="138" t="n">
        <f aca="false">IF(N1007&lt;=48,T1007* 48,T1007* 72)</f>
        <v>96.0114939913806</v>
      </c>
      <c r="V1007" s="139" t="n">
        <v>805.167093431037</v>
      </c>
      <c r="W1007" s="150" t="n">
        <f aca="false">W959</f>
        <v>-20.4524273330183</v>
      </c>
      <c r="X1007" s="141" t="n">
        <v>1356.9</v>
      </c>
      <c r="Y1007" s="142" t="n">
        <f aca="false">((V1007/1000+1)*0.0112372)/((V1007/1000+1)*0.0112372+1)</f>
        <v>0.0198817224519187</v>
      </c>
      <c r="Z1007" s="142" t="n">
        <f aca="false">((W1007/1000+1)*0.0112372)/((W1007/1000+1)*0.0112372+1)</f>
        <v>0.0108875289029567</v>
      </c>
      <c r="AA1007" s="142" t="n">
        <f aca="false">IF(ISNUMBER(X1007),((X1007/1000+1)*0.0112372)/((X1007/1000+1)*0.0112372+1),"")</f>
        <v>0.0258016023592409</v>
      </c>
      <c r="AB1007" s="143" t="n">
        <f aca="false">IF(ISNUMBER(AA1007),(Y1007-Y1003)/(AA1007-Y1003),"")</f>
        <v>0.599747880955734</v>
      </c>
      <c r="AC1007" s="143" t="n">
        <f aca="false">IF(ISNUMBER(AB1007),1-AB1007,"")</f>
        <v>0.400252119044266</v>
      </c>
      <c r="AD1007" s="144" t="n">
        <f aca="false">IF(ISNUMBER(AB1007),AB1007*T1007,"")</f>
        <v>1.19963937643176</v>
      </c>
      <c r="AE1007" s="144" t="n">
        <f aca="false">IF(ISNUMBER(AC1007),AC1007*T1007,T1007)</f>
        <v>0.800600081721998</v>
      </c>
      <c r="AF1007" s="149" t="n">
        <f aca="false">IF(ISNUMBER(AD1007),AE1007-AE1003,"")</f>
        <v>0.59926686192284</v>
      </c>
      <c r="AG1007" s="145" t="n">
        <f aca="false">IF(ISNUMBER(AD1007),U1007*AB1007,"")</f>
        <v>57.5826900687247</v>
      </c>
      <c r="AH1007" s="146" t="n">
        <f aca="false">IF(ISNUMBER(AC1007),AC1007*U1007,U1007)</f>
        <v>38.4288039226559</v>
      </c>
      <c r="AI1007" s="145" t="n">
        <f aca="false">AH1007-AH1003</f>
        <v>28.7648093722963</v>
      </c>
      <c r="AJ1007" s="103" t="s">
        <v>738</v>
      </c>
      <c r="AK1007" s="102"/>
      <c r="AL1007" s="102"/>
      <c r="AM1007" s="102"/>
      <c r="AN1007" s="147" t="s">
        <v>796</v>
      </c>
    </row>
    <row r="1008" customFormat="false" ht="15" hidden="false" customHeight="false" outlineLevel="0" collapsed="false">
      <c r="A1008" s="0" t="s">
        <v>652</v>
      </c>
      <c r="B1008" s="0" t="s">
        <v>647</v>
      </c>
      <c r="C1008" s="90" t="n">
        <f aca="false">C864+1</f>
        <v>2</v>
      </c>
      <c r="D1008" s="90" t="n">
        <f aca="false">D864</f>
        <v>3</v>
      </c>
      <c r="E1008" s="90" t="s">
        <v>403</v>
      </c>
      <c r="F1008" s="90" t="n">
        <v>4</v>
      </c>
      <c r="G1008" s="130" t="s">
        <v>659</v>
      </c>
      <c r="H1008" s="130" t="s">
        <v>660</v>
      </c>
      <c r="I1008" s="148" t="s">
        <v>335</v>
      </c>
      <c r="J1008" s="131" t="n">
        <v>41939</v>
      </c>
      <c r="K1008" s="132" t="s">
        <v>804</v>
      </c>
      <c r="L1008" s="131" t="n">
        <v>41941</v>
      </c>
      <c r="M1008" s="108" t="s">
        <v>805</v>
      </c>
      <c r="N1008" s="134" t="n">
        <v>47.4666666666667</v>
      </c>
      <c r="O1008" s="134" t="n">
        <v>40</v>
      </c>
      <c r="P1008" s="135" t="n">
        <v>0.0481666666666667</v>
      </c>
      <c r="Q1008" s="152" t="n">
        <v>487.751280769231</v>
      </c>
      <c r="R1008" s="152" t="n">
        <v>20545.1836215385</v>
      </c>
      <c r="S1008" s="136" t="n">
        <f aca="false">R1008-Q1008</f>
        <v>20057.4323407692</v>
      </c>
      <c r="T1008" s="137" t="n">
        <f aca="false">((S1008/1000000)*(0.473-P1008))*0.8/(0.08206*296)*1000000/(O1008*N1008)*12</f>
        <v>1.77375325080187</v>
      </c>
      <c r="U1008" s="138" t="n">
        <f aca="false">IF(N1008&lt;=48,T1008* 48,T1008* 72)</f>
        <v>85.1401560384899</v>
      </c>
      <c r="V1008" s="139" t="n">
        <v>1079.28151161993</v>
      </c>
      <c r="W1008" s="150" t="n">
        <f aca="false">W960</f>
        <v>-20.4524273330183</v>
      </c>
      <c r="X1008" s="141" t="n">
        <v>1356.9</v>
      </c>
      <c r="Y1008" s="142" t="n">
        <f aca="false">((V1008/1000+1)*0.0112372)/((V1008/1000+1)*0.0112372+1)</f>
        <v>0.0228318296038484</v>
      </c>
      <c r="Z1008" s="142" t="n">
        <f aca="false">((W1008/1000+1)*0.0112372)/((W1008/1000+1)*0.0112372+1)</f>
        <v>0.0108875289029567</v>
      </c>
      <c r="AA1008" s="142" t="n">
        <f aca="false">IF(ISNUMBER(X1008),((X1008/1000+1)*0.0112372)/((X1008/1000+1)*0.0112372+1),"")</f>
        <v>0.0258016023592409</v>
      </c>
      <c r="AB1008" s="143" t="n">
        <f aca="false">IF(ISNUMBER(AA1008),(Y1008-Y1004)/(AA1008-Y1004),"")</f>
        <v>0.799055844025737</v>
      </c>
      <c r="AC1008" s="143" t="n">
        <f aca="false">IF(ISNUMBER(AB1008),1-AB1008,"")</f>
        <v>0.200944155974263</v>
      </c>
      <c r="AD1008" s="144" t="n">
        <f aca="false">IF(ISNUMBER(AB1008),AB1008*T1008,"")</f>
        <v>1.41732790091288</v>
      </c>
      <c r="AE1008" s="144" t="n">
        <f aca="false">IF(ISNUMBER(AC1008),AC1008*T1008,T1008)</f>
        <v>0.356425349888988</v>
      </c>
      <c r="AF1008" s="149" t="n">
        <f aca="false">IF(ISNUMBER(AD1008),AE1008-AE1004,"")</f>
        <v>0.194853347615125</v>
      </c>
      <c r="AG1008" s="145" t="n">
        <f aca="false">IF(ISNUMBER(AD1008),U1008*AB1008,"")</f>
        <v>68.0317392438185</v>
      </c>
      <c r="AH1008" s="146" t="n">
        <f aca="false">IF(ISNUMBER(AC1008),AC1008*U1008,U1008)</f>
        <v>17.1084167946714</v>
      </c>
      <c r="AI1008" s="145" t="n">
        <f aca="false">AH1008-AH1004</f>
        <v>9.35296068552598</v>
      </c>
      <c r="AJ1008" s="103" t="s">
        <v>740</v>
      </c>
      <c r="AK1008" s="102"/>
      <c r="AL1008" s="102"/>
      <c r="AM1008" s="102"/>
      <c r="AN1008" s="147" t="s">
        <v>797</v>
      </c>
    </row>
    <row r="1009" customFormat="false" ht="15" hidden="false" customHeight="false" outlineLevel="0" collapsed="false">
      <c r="A1009" s="0" t="s">
        <v>652</v>
      </c>
      <c r="B1009" s="0" t="s">
        <v>647</v>
      </c>
      <c r="C1009" s="90" t="n">
        <f aca="false">C865+1</f>
        <v>2</v>
      </c>
      <c r="D1009" s="90" t="n">
        <f aca="false">D865</f>
        <v>3</v>
      </c>
      <c r="E1009" s="90" t="s">
        <v>403</v>
      </c>
      <c r="F1009" s="90" t="n">
        <v>1</v>
      </c>
      <c r="G1009" s="130" t="s">
        <v>669</v>
      </c>
      <c r="H1009" s="130" t="s">
        <v>660</v>
      </c>
      <c r="I1009" s="130" t="n">
        <v>10</v>
      </c>
      <c r="J1009" s="131" t="n">
        <v>41939</v>
      </c>
      <c r="K1009" s="132" t="s">
        <v>804</v>
      </c>
      <c r="L1009" s="131" t="n">
        <v>41941</v>
      </c>
      <c r="M1009" s="108" t="s">
        <v>805</v>
      </c>
      <c r="N1009" s="134" t="n">
        <v>47.4666666666667</v>
      </c>
      <c r="O1009" s="134" t="n">
        <v>40</v>
      </c>
      <c r="P1009" s="135" t="n">
        <v>0.0481666666666667</v>
      </c>
      <c r="Q1009" s="152" t="n">
        <v>487.751280769231</v>
      </c>
      <c r="R1009" s="152" t="n">
        <v>21542.6983215385</v>
      </c>
      <c r="S1009" s="136" t="n">
        <f aca="false">R1009-Q1009</f>
        <v>21054.9470407692</v>
      </c>
      <c r="T1009" s="137" t="n">
        <f aca="false">((S1009/1000000)*(0.473-P1009))*0.8/(0.08206*296)*1000000/(O1009*N1009)*12</f>
        <v>1.8619671812685</v>
      </c>
      <c r="U1009" s="138" t="n">
        <f aca="false">IF(N1009&lt;=48,T1009* 48,T1009* 72)</f>
        <v>89.3744247008879</v>
      </c>
      <c r="V1009" s="139" t="n">
        <v>1137.07269846253</v>
      </c>
      <c r="W1009" s="150" t="n">
        <f aca="false">W961</f>
        <v>-20.4524273330183</v>
      </c>
      <c r="X1009" s="141" t="n">
        <v>1356.9</v>
      </c>
      <c r="Y1009" s="142" t="n">
        <f aca="false">((V1009/1000+1)*0.0112372)/((V1009/1000+1)*0.0112372+1)</f>
        <v>0.0234515315206127</v>
      </c>
      <c r="Z1009" s="142" t="n">
        <f aca="false">((W1009/1000+1)*0.0112372)/((W1009/1000+1)*0.0112372+1)</f>
        <v>0.0108875289029567</v>
      </c>
      <c r="AA1009" s="142" t="n">
        <f aca="false">IF(ISNUMBER(X1009),((X1009/1000+1)*0.0112372)/((X1009/1000+1)*0.0112372+1),"")</f>
        <v>0.0258016023592409</v>
      </c>
      <c r="AB1009" s="143" t="n">
        <f aca="false">IF(ISNUMBER(AA1009),(Y1009-Y1001)/(AA1009-Y1001),"")</f>
        <v>0.842927841962366</v>
      </c>
      <c r="AC1009" s="143" t="n">
        <f aca="false">IF(ISNUMBER(AB1009),1-AB1009,"")</f>
        <v>0.157072158037635</v>
      </c>
      <c r="AD1009" s="144" t="n">
        <f aca="false">IF(ISNUMBER(AB1009),AB1009*T1009,"")</f>
        <v>1.5695039779114</v>
      </c>
      <c r="AE1009" s="144" t="n">
        <f aca="false">IF(ISNUMBER(AC1009),AC1009*T1009,T1009)</f>
        <v>0.292463203357094</v>
      </c>
      <c r="AF1009" s="149" t="n">
        <f aca="false">IF(ISNUMBER(AD1009),AE1009-AE1001,"")</f>
        <v>-0.0681763002775246</v>
      </c>
      <c r="AG1009" s="145" t="n">
        <f aca="false">IF(ISNUMBER(AD1009),U1009*AB1009,"")</f>
        <v>75.3361909397474</v>
      </c>
      <c r="AH1009" s="146" t="n">
        <f aca="false">IF(ISNUMBER(AC1009),AC1009*U1009,U1009)</f>
        <v>14.0382337611405</v>
      </c>
      <c r="AI1009" s="145" t="n">
        <f aca="false">AH1009-AH1001</f>
        <v>-3.27246241332118</v>
      </c>
      <c r="AJ1009" s="103" t="s">
        <v>742</v>
      </c>
      <c r="AK1009" s="102"/>
      <c r="AL1009" s="102"/>
      <c r="AM1009" s="102"/>
      <c r="AN1009" s="147" t="s">
        <v>798</v>
      </c>
    </row>
    <row r="1010" customFormat="false" ht="15" hidden="false" customHeight="false" outlineLevel="0" collapsed="false">
      <c r="A1010" s="0" t="s">
        <v>652</v>
      </c>
      <c r="B1010" s="0" t="s">
        <v>647</v>
      </c>
      <c r="C1010" s="90" t="n">
        <f aca="false">C866+1</f>
        <v>2</v>
      </c>
      <c r="D1010" s="90" t="n">
        <f aca="false">D866</f>
        <v>3</v>
      </c>
      <c r="E1010" s="90" t="s">
        <v>403</v>
      </c>
      <c r="F1010" s="90" t="n">
        <v>2</v>
      </c>
      <c r="G1010" s="130" t="s">
        <v>669</v>
      </c>
      <c r="H1010" s="130" t="s">
        <v>660</v>
      </c>
      <c r="I1010" s="130" t="n">
        <v>10</v>
      </c>
      <c r="J1010" s="131" t="n">
        <v>41939</v>
      </c>
      <c r="K1010" s="132" t="s">
        <v>804</v>
      </c>
      <c r="L1010" s="131" t="n">
        <v>41941</v>
      </c>
      <c r="M1010" s="108" t="s">
        <v>805</v>
      </c>
      <c r="N1010" s="134" t="n">
        <v>47.4666666666667</v>
      </c>
      <c r="O1010" s="134" t="n">
        <v>40</v>
      </c>
      <c r="P1010" s="135" t="n">
        <v>0.0481666666666667</v>
      </c>
      <c r="Q1010" s="152" t="n">
        <v>487.751280769231</v>
      </c>
      <c r="R1010" s="152" t="n">
        <v>20870.9797215385</v>
      </c>
      <c r="S1010" s="136" t="n">
        <f aca="false">R1010-Q1010</f>
        <v>20383.2284407692</v>
      </c>
      <c r="T1010" s="137" t="n">
        <f aca="false">((S1010/1000000)*(0.473-P1010))*0.8/(0.08206*296)*1000000/(O1010*N1010)*12</f>
        <v>1.80256461018505</v>
      </c>
      <c r="U1010" s="138" t="n">
        <f aca="false">IF(N1010&lt;=48,T1010* 48,T1010* 72)</f>
        <v>86.5231012888822</v>
      </c>
      <c r="V1010" s="139" t="n">
        <v>1044.98640584563</v>
      </c>
      <c r="W1010" s="150" t="n">
        <f aca="false">W962</f>
        <v>-20.4524273330183</v>
      </c>
      <c r="X1010" s="141" t="n">
        <v>1356.9</v>
      </c>
      <c r="Y1010" s="142" t="n">
        <f aca="false">((V1010/1000+1)*0.0112372)/((V1010/1000+1)*0.0112372+1)</f>
        <v>0.0224637070216576</v>
      </c>
      <c r="Z1010" s="142" t="n">
        <f aca="false">((W1010/1000+1)*0.0112372)/((W1010/1000+1)*0.0112372+1)</f>
        <v>0.0108875289029567</v>
      </c>
      <c r="AA1010" s="142" t="n">
        <f aca="false">IF(ISNUMBER(X1010),((X1010/1000+1)*0.0112372)/((X1010/1000+1)*0.0112372+1),"")</f>
        <v>0.0258016023592409</v>
      </c>
      <c r="AB1010" s="143" t="n">
        <f aca="false">IF(ISNUMBER(AA1010),(Y1010-Y1002)/(AA1010-Y1002),"")</f>
        <v>0.777327859161009</v>
      </c>
      <c r="AC1010" s="143" t="n">
        <f aca="false">IF(ISNUMBER(AB1010),1-AB1010,"")</f>
        <v>0.222672140838991</v>
      </c>
      <c r="AD1010" s="144" t="n">
        <f aca="false">IF(ISNUMBER(AB1010),AB1010*T1010,"")</f>
        <v>1.40118368943454</v>
      </c>
      <c r="AE1010" s="144" t="n">
        <f aca="false">IF(ISNUMBER(AC1010),AC1010*T1010,T1010)</f>
        <v>0.401380920750505</v>
      </c>
      <c r="AF1010" s="149" t="n">
        <f aca="false">IF(ISNUMBER(AD1010),AE1010-AE1002,"")</f>
        <v>-0.063791534283216</v>
      </c>
      <c r="AG1010" s="145" t="n">
        <f aca="false">IF(ISNUMBER(AD1010),U1010*AB1010,"")</f>
        <v>67.2568170928579</v>
      </c>
      <c r="AH1010" s="146" t="n">
        <f aca="false">IF(ISNUMBER(AC1010),AC1010*U1010,U1010)</f>
        <v>19.2662841960242</v>
      </c>
      <c r="AI1010" s="145" t="n">
        <f aca="false">AH1010-AH1002</f>
        <v>-3.06199364559437</v>
      </c>
      <c r="AJ1010" s="103" t="s">
        <v>744</v>
      </c>
      <c r="AK1010" s="102"/>
      <c r="AL1010" s="102"/>
      <c r="AM1010" s="102"/>
      <c r="AN1010" s="147" t="s">
        <v>799</v>
      </c>
    </row>
    <row r="1011" customFormat="false" ht="15" hidden="false" customHeight="false" outlineLevel="0" collapsed="false">
      <c r="A1011" s="0" t="s">
        <v>652</v>
      </c>
      <c r="B1011" s="0" t="s">
        <v>647</v>
      </c>
      <c r="C1011" s="90" t="n">
        <f aca="false">C867+1</f>
        <v>2</v>
      </c>
      <c r="D1011" s="90" t="n">
        <f aca="false">D867</f>
        <v>3</v>
      </c>
      <c r="E1011" s="90" t="s">
        <v>403</v>
      </c>
      <c r="F1011" s="90" t="n">
        <v>3</v>
      </c>
      <c r="G1011" s="130" t="s">
        <v>669</v>
      </c>
      <c r="H1011" s="130" t="s">
        <v>660</v>
      </c>
      <c r="I1011" s="130" t="n">
        <v>10</v>
      </c>
      <c r="J1011" s="131" t="n">
        <v>41939</v>
      </c>
      <c r="K1011" s="132" t="s">
        <v>804</v>
      </c>
      <c r="L1011" s="131" t="n">
        <v>41941</v>
      </c>
      <c r="M1011" s="108" t="s">
        <v>805</v>
      </c>
      <c r="N1011" s="134" t="n">
        <v>47.4666666666667</v>
      </c>
      <c r="O1011" s="134" t="n">
        <v>40</v>
      </c>
      <c r="P1011" s="135" t="n">
        <v>0.0481666666666667</v>
      </c>
      <c r="Q1011" s="152" t="n">
        <v>487.751280769231</v>
      </c>
      <c r="R1011" s="152" t="n">
        <v>32999.6515215385</v>
      </c>
      <c r="S1011" s="136" t="n">
        <f aca="false">R1011-Q1011</f>
        <v>32511.9002407692</v>
      </c>
      <c r="T1011" s="137" t="n">
        <f aca="false">((S1011/1000000)*(0.473-P1011))*0.8/(0.08206*296)*1000000/(O1011*N1011)*12</f>
        <v>2.87514811278177</v>
      </c>
      <c r="U1011" s="138" t="n">
        <f aca="false">IF(N1011&lt;=48,T1011* 48,T1011* 72)</f>
        <v>138.007109413525</v>
      </c>
      <c r="V1011" s="139" t="n">
        <v>1267.42527793728</v>
      </c>
      <c r="W1011" s="150" t="n">
        <f aca="false">W963</f>
        <v>-20.4524273330183</v>
      </c>
      <c r="X1011" s="141" t="n">
        <v>1356.9</v>
      </c>
      <c r="Y1011" s="142" t="n">
        <f aca="false">((V1011/1000+1)*0.0112372)/((V1011/1000+1)*0.0112372+1)</f>
        <v>0.0248464362784885</v>
      </c>
      <c r="Z1011" s="142" t="n">
        <f aca="false">((W1011/1000+1)*0.0112372)/((W1011/1000+1)*0.0112372+1)</f>
        <v>0.0108875289029567</v>
      </c>
      <c r="AA1011" s="142" t="n">
        <f aca="false">IF(ISNUMBER(X1011),((X1011/1000+1)*0.0112372)/((X1011/1000+1)*0.0112372+1),"")</f>
        <v>0.0258016023592409</v>
      </c>
      <c r="AB1011" s="143" t="n">
        <f aca="false">IF(ISNUMBER(AA1011),(Y1011-Y1003)/(AA1011-Y1003),"")</f>
        <v>0.935419762926696</v>
      </c>
      <c r="AC1011" s="143" t="n">
        <f aca="false">IF(ISNUMBER(AB1011),1-AB1011,"")</f>
        <v>0.0645802370733044</v>
      </c>
      <c r="AD1011" s="144" t="n">
        <f aca="false">IF(ISNUMBER(AB1011),AB1011*T1011,"")</f>
        <v>2.68947036603746</v>
      </c>
      <c r="AE1011" s="144" t="n">
        <f aca="false">IF(ISNUMBER(AC1011),AC1011*T1011,T1011)</f>
        <v>0.18567774674431</v>
      </c>
      <c r="AF1011" s="149" t="n">
        <f aca="false">IF(ISNUMBER(AD1011),AE1011-AE1003,"")</f>
        <v>-0.0156554730548473</v>
      </c>
      <c r="AG1011" s="145" t="n">
        <f aca="false">IF(ISNUMBER(AD1011),U1011*AB1011,"")</f>
        <v>129.094577569798</v>
      </c>
      <c r="AH1011" s="146" t="n">
        <f aca="false">IF(ISNUMBER(AC1011),AC1011*U1011,U1011)</f>
        <v>8.91253184372689</v>
      </c>
      <c r="AI1011" s="145" t="n">
        <f aca="false">AH1011-AH1003</f>
        <v>-0.751462706632672</v>
      </c>
      <c r="AJ1011" s="103" t="s">
        <v>746</v>
      </c>
      <c r="AK1011" s="102"/>
      <c r="AL1011" s="102"/>
      <c r="AM1011" s="102"/>
      <c r="AN1011" s="147" t="s">
        <v>800</v>
      </c>
    </row>
    <row r="1012" customFormat="false" ht="15" hidden="false" customHeight="false" outlineLevel="0" collapsed="false">
      <c r="A1012" s="0" t="s">
        <v>652</v>
      </c>
      <c r="B1012" s="0" t="s">
        <v>647</v>
      </c>
      <c r="C1012" s="90" t="n">
        <f aca="false">C868+1</f>
        <v>2</v>
      </c>
      <c r="D1012" s="90" t="n">
        <f aca="false">D868</f>
        <v>3</v>
      </c>
      <c r="E1012" s="90" t="s">
        <v>403</v>
      </c>
      <c r="F1012" s="90" t="n">
        <v>4</v>
      </c>
      <c r="G1012" s="130" t="s">
        <v>669</v>
      </c>
      <c r="H1012" s="130" t="s">
        <v>660</v>
      </c>
      <c r="I1012" s="130" t="n">
        <v>10</v>
      </c>
      <c r="J1012" s="131" t="n">
        <v>41939</v>
      </c>
      <c r="K1012" s="132" t="s">
        <v>804</v>
      </c>
      <c r="L1012" s="131" t="n">
        <v>41941</v>
      </c>
      <c r="M1012" s="108" t="s">
        <v>805</v>
      </c>
      <c r="N1012" s="134" t="n">
        <v>47.4666666666667</v>
      </c>
      <c r="O1012" s="134" t="n">
        <v>40</v>
      </c>
      <c r="P1012" s="135" t="n">
        <v>0.0481666666666667</v>
      </c>
      <c r="Q1012" s="152" t="n">
        <v>487.751280769231</v>
      </c>
      <c r="R1012" s="152" t="n">
        <v>20889.8482215385</v>
      </c>
      <c r="S1012" s="136" t="n">
        <f aca="false">R1012-Q1012</f>
        <v>20402.0969407692</v>
      </c>
      <c r="T1012" s="137" t="n">
        <f aca="false">((S1012/1000000)*(0.473-P1012))*0.8/(0.08206*296)*1000000/(O1012*N1012)*12</f>
        <v>1.80423322173233</v>
      </c>
      <c r="U1012" s="138" t="n">
        <f aca="false">IF(N1012&lt;=48,T1012* 48,T1012* 72)</f>
        <v>86.603194643152</v>
      </c>
      <c r="V1012" s="139" t="n">
        <v>1186.68762446753</v>
      </c>
      <c r="W1012" s="150" t="n">
        <f aca="false">W964</f>
        <v>-20.4524273330183</v>
      </c>
      <c r="X1012" s="141" t="n">
        <v>1356.9</v>
      </c>
      <c r="Y1012" s="142" t="n">
        <f aca="false">((V1012/1000+1)*0.0112372)/((V1012/1000+1)*0.0112372+1)</f>
        <v>0.0239829316726402</v>
      </c>
      <c r="Z1012" s="142" t="n">
        <f aca="false">((W1012/1000+1)*0.0112372)/((W1012/1000+1)*0.0112372+1)</f>
        <v>0.0108875289029567</v>
      </c>
      <c r="AA1012" s="142" t="n">
        <f aca="false">IF(ISNUMBER(X1012),((X1012/1000+1)*0.0112372)/((X1012/1000+1)*0.0112372+1),"")</f>
        <v>0.0258016023592409</v>
      </c>
      <c r="AB1012" s="143" t="n">
        <f aca="false">IF(ISNUMBER(AA1012),(Y1012-Y1004)/(AA1012-Y1004),"")</f>
        <v>0.876943026886304</v>
      </c>
      <c r="AC1012" s="143" t="n">
        <f aca="false">IF(ISNUMBER(AB1012),1-AB1012,"")</f>
        <v>0.123056973113696</v>
      </c>
      <c r="AD1012" s="144" t="n">
        <f aca="false">IF(ISNUMBER(AB1012),AB1012*T1012,"")</f>
        <v>1.58220974267478</v>
      </c>
      <c r="AE1012" s="144" t="n">
        <f aca="false">IF(ISNUMBER(AC1012),AC1012*T1012,T1012)</f>
        <v>0.222023479057553</v>
      </c>
      <c r="AF1012" s="149" t="n">
        <f aca="false">IF(ISNUMBER(AD1012),AE1012-AE1004,"")</f>
        <v>0.060451476783689</v>
      </c>
      <c r="AG1012" s="145" t="n">
        <f aca="false">IF(ISNUMBER(AD1012),U1012*AB1012,"")</f>
        <v>75.9460676483895</v>
      </c>
      <c r="AH1012" s="146" t="n">
        <f aca="false">IF(ISNUMBER(AC1012),AC1012*U1012,U1012)</f>
        <v>10.6571269947625</v>
      </c>
      <c r="AI1012" s="145" t="n">
        <f aca="false">AH1012-AH1004</f>
        <v>2.90167088561707</v>
      </c>
      <c r="AJ1012" s="103" t="s">
        <v>748</v>
      </c>
      <c r="AK1012" s="102"/>
      <c r="AL1012" s="102"/>
      <c r="AM1012" s="102"/>
      <c r="AN1012" s="147" t="s">
        <v>801</v>
      </c>
    </row>
    <row r="1013" customFormat="false" ht="15" hidden="false" customHeight="false" outlineLevel="0" collapsed="false">
      <c r="A1013" s="0" t="s">
        <v>652</v>
      </c>
      <c r="B1013" s="0" t="s">
        <v>647</v>
      </c>
      <c r="C1013" s="90" t="n">
        <f aca="false">C869+1</f>
        <v>3</v>
      </c>
      <c r="D1013" s="90" t="n">
        <f aca="false">D869</f>
        <v>1</v>
      </c>
      <c r="E1013" s="90" t="s">
        <v>320</v>
      </c>
      <c r="F1013" s="90" t="n">
        <v>1</v>
      </c>
      <c r="G1013" s="130" t="s">
        <v>321</v>
      </c>
      <c r="H1013" s="130" t="s">
        <v>322</v>
      </c>
      <c r="I1013" s="130" t="s">
        <v>322</v>
      </c>
      <c r="J1013" s="131" t="n">
        <v>41941</v>
      </c>
      <c r="K1013" s="132" t="s">
        <v>806</v>
      </c>
      <c r="L1013" s="131" t="n">
        <v>41943</v>
      </c>
      <c r="M1013" s="108" t="s">
        <v>807</v>
      </c>
      <c r="N1013" s="133" t="n">
        <v>45.6666666666667</v>
      </c>
      <c r="O1013" s="134" t="n">
        <v>40</v>
      </c>
      <c r="P1013" s="135" t="n">
        <v>0.0514166666666667</v>
      </c>
      <c r="Q1013" s="152" t="n">
        <v>505.471008333333</v>
      </c>
      <c r="R1013" s="152" t="n">
        <v>1329.40290923077</v>
      </c>
      <c r="S1013" s="136" t="n">
        <f aca="false">R1013-Q1013</f>
        <v>823.931900897436</v>
      </c>
      <c r="T1013" s="137" t="n">
        <f aca="false">((S1013/1000000)*(0.473-P1013))*0.8/(0.08206*296)*1000000/(O1013*N1013)*12</f>
        <v>0.0751559652755921</v>
      </c>
      <c r="U1013" s="138" t="n">
        <f aca="false">IF(N1013&lt;=48,T1013* 48,T1013* 72)</f>
        <v>3.60748633322842</v>
      </c>
      <c r="V1013" s="139" t="n">
        <v>-0.74676261840383</v>
      </c>
      <c r="W1013" s="150" t="n">
        <f aca="false">W965</f>
        <v>-15.9672479479958</v>
      </c>
      <c r="X1013" s="141" t="s">
        <v>106</v>
      </c>
      <c r="Y1013" s="142" t="n">
        <f aca="false">((V1013/1000+1)*0.0112372)/((V1013/1000+1)*0.0112372+1)</f>
        <v>0.0111041224151759</v>
      </c>
      <c r="Z1013" s="142" t="n">
        <f aca="false">((W1013/1000+1)*0.0112372)/((W1013/1000+1)*0.0112372+1)</f>
        <v>0.0109368357955286</v>
      </c>
      <c r="AA1013" s="142" t="str">
        <f aca="false">IF(ISNUMBER(X1013),((X1013/1000+1)*0.0112372)/((X1013/1000+1)*0.0112372+1),"")</f>
        <v/>
      </c>
      <c r="AB1013" s="143" t="str">
        <f aca="false">IF(ISNUMBER(AA1013),(Y1013-Z1013)/(AA1013-Z1013),"")</f>
        <v/>
      </c>
      <c r="AC1013" s="143" t="str">
        <f aca="false">IF(ISNUMBER(AB1013),1-AB1013,"")</f>
        <v/>
      </c>
      <c r="AD1013" s="144" t="str">
        <f aca="false">IF(ISNUMBER(AB1013),AB1013*T1013,"")</f>
        <v/>
      </c>
      <c r="AE1013" s="144" t="n">
        <f aca="false">IF(ISNUMBER(AC1013),AC1013*T1013,T1013)</f>
        <v>0.0751559652755921</v>
      </c>
      <c r="AF1013" s="102"/>
      <c r="AG1013" s="145" t="str">
        <f aca="false">IF(ISNUMBER(AD1013),U1013*AB1013,"")</f>
        <v/>
      </c>
      <c r="AH1013" s="146" t="n">
        <f aca="false">IF(ISNUMBER(AC1013),AC1013*U1013,U1013)</f>
        <v>3.60748633322842</v>
      </c>
      <c r="AI1013" s="102"/>
      <c r="AJ1013" s="103" t="s">
        <v>650</v>
      </c>
      <c r="AK1013" s="102"/>
      <c r="AL1013" s="102"/>
      <c r="AM1013" s="102"/>
      <c r="AN1013" s="147" t="s">
        <v>808</v>
      </c>
      <c r="AO1013" s="145" t="n">
        <f aca="false">SUMIF($AN$5:$AN$1444,$AN1013,AG$5:AG$1444)</f>
        <v>0</v>
      </c>
      <c r="AP1013" s="145" t="n">
        <f aca="false">SUMIF($AN$5:$AN$1444,$AN1013,AH$5:AH$1444)</f>
        <v>9.01731530217674</v>
      </c>
      <c r="AQ1013" s="145" t="n">
        <f aca="false">SUMIF($AN$5:$AN$1444,$AN1013,AI$5:AI$1444)</f>
        <v>0</v>
      </c>
    </row>
    <row r="1014" customFormat="false" ht="15" hidden="false" customHeight="false" outlineLevel="0" collapsed="false">
      <c r="A1014" s="0" t="s">
        <v>652</v>
      </c>
      <c r="B1014" s="0" t="s">
        <v>647</v>
      </c>
      <c r="C1014" s="90" t="n">
        <f aca="false">C870+1</f>
        <v>3</v>
      </c>
      <c r="D1014" s="90" t="n">
        <f aca="false">D870</f>
        <v>1</v>
      </c>
      <c r="E1014" s="90" t="s">
        <v>320</v>
      </c>
      <c r="F1014" s="90" t="n">
        <v>2</v>
      </c>
      <c r="G1014" s="130" t="s">
        <v>321</v>
      </c>
      <c r="H1014" s="130" t="s">
        <v>322</v>
      </c>
      <c r="I1014" s="130" t="s">
        <v>322</v>
      </c>
      <c r="J1014" s="131" t="n">
        <v>41941</v>
      </c>
      <c r="K1014" s="132" t="s">
        <v>806</v>
      </c>
      <c r="L1014" s="131" t="n">
        <v>41943</v>
      </c>
      <c r="M1014" s="108" t="s">
        <v>807</v>
      </c>
      <c r="N1014" s="134" t="n">
        <v>45.6666666666667</v>
      </c>
      <c r="O1014" s="134" t="n">
        <v>40</v>
      </c>
      <c r="P1014" s="135" t="n">
        <v>0.0514166666666667</v>
      </c>
      <c r="Q1014" s="152" t="n">
        <v>505.471008333333</v>
      </c>
      <c r="R1014" s="152" t="n">
        <v>1352.32218923077</v>
      </c>
      <c r="S1014" s="136" t="n">
        <f aca="false">R1014-Q1014</f>
        <v>846.851180897436</v>
      </c>
      <c r="T1014" s="137" t="n">
        <f aca="false">((S1014/1000000)*(0.473-P1014))*0.8/(0.08206*296)*1000000/(O1014*N1014)*12</f>
        <v>0.0772465756888378</v>
      </c>
      <c r="U1014" s="138" t="n">
        <f aca="false">IF(N1014&lt;=48,T1014* 48,T1014* 72)</f>
        <v>3.70783563306422</v>
      </c>
      <c r="V1014" s="139" t="n">
        <v>5.3441053574421</v>
      </c>
      <c r="W1014" s="150" t="n">
        <f aca="false">W966</f>
        <v>-15.9672479479958</v>
      </c>
      <c r="X1014" s="141" t="s">
        <v>106</v>
      </c>
      <c r="Y1014" s="142" t="n">
        <f aca="false">((V1014/1000+1)*0.0112372)/((V1014/1000+1)*0.0112372+1)</f>
        <v>0.0111710505982876</v>
      </c>
      <c r="Z1014" s="142" t="n">
        <f aca="false">((W1014/1000+1)*0.0112372)/((W1014/1000+1)*0.0112372+1)</f>
        <v>0.0109368357955286</v>
      </c>
      <c r="AA1014" s="142" t="str">
        <f aca="false">IF(ISNUMBER(X1014),((X1014/1000+1)*0.0112372)/((X1014/1000+1)*0.0112372+1),"")</f>
        <v/>
      </c>
      <c r="AB1014" s="143" t="str">
        <f aca="false">IF(ISNUMBER(AA1014),(Y1014-Z1014)/(AA1014-Z1014),"")</f>
        <v/>
      </c>
      <c r="AC1014" s="143" t="str">
        <f aca="false">IF(ISNUMBER(AB1014),1-AB1014,"")</f>
        <v/>
      </c>
      <c r="AD1014" s="144" t="str">
        <f aca="false">IF(ISNUMBER(AB1014),AB1014*T1014,"")</f>
        <v/>
      </c>
      <c r="AE1014" s="144" t="n">
        <f aca="false">IF(ISNUMBER(AC1014),AC1014*T1014,T1014)</f>
        <v>0.0772465756888378</v>
      </c>
      <c r="AF1014" s="102"/>
      <c r="AG1014" s="145" t="str">
        <f aca="false">IF(ISNUMBER(AD1014),U1014*AB1014,"")</f>
        <v/>
      </c>
      <c r="AH1014" s="146" t="n">
        <f aca="false">IF(ISNUMBER(AC1014),AC1014*U1014,U1014)</f>
        <v>3.70783563306422</v>
      </c>
      <c r="AI1014" s="102"/>
      <c r="AJ1014" s="103" t="s">
        <v>653</v>
      </c>
      <c r="AK1014" s="102"/>
      <c r="AL1014" s="102"/>
      <c r="AM1014" s="102"/>
      <c r="AN1014" s="147" t="s">
        <v>809</v>
      </c>
      <c r="AO1014" s="145" t="n">
        <f aca="false">SUMIF($AN$5:$AN$1444,$AN1014,AG$5:AG$1444)</f>
        <v>0</v>
      </c>
      <c r="AP1014" s="145" t="n">
        <f aca="false">SUMIF($AN$5:$AN$1444,$AN1014,AH$5:AH$1444)</f>
        <v>10.0243032670794</v>
      </c>
      <c r="AQ1014" s="145" t="n">
        <f aca="false">SUMIF($AN$5:$AN$1444,$AN1014,AI$5:AI$1444)</f>
        <v>0</v>
      </c>
    </row>
    <row r="1015" customFormat="false" ht="15" hidden="false" customHeight="false" outlineLevel="0" collapsed="false">
      <c r="A1015" s="0" t="s">
        <v>652</v>
      </c>
      <c r="B1015" s="0" t="s">
        <v>647</v>
      </c>
      <c r="C1015" s="90" t="n">
        <f aca="false">C871+1</f>
        <v>3</v>
      </c>
      <c r="D1015" s="90" t="n">
        <f aca="false">D871</f>
        <v>1</v>
      </c>
      <c r="E1015" s="90" t="s">
        <v>320</v>
      </c>
      <c r="F1015" s="90" t="n">
        <v>3</v>
      </c>
      <c r="G1015" s="130" t="s">
        <v>321</v>
      </c>
      <c r="H1015" s="130" t="s">
        <v>322</v>
      </c>
      <c r="I1015" s="130" t="s">
        <v>322</v>
      </c>
      <c r="J1015" s="131" t="n">
        <v>41941</v>
      </c>
      <c r="K1015" s="132" t="s">
        <v>806</v>
      </c>
      <c r="L1015" s="131" t="n">
        <v>41943</v>
      </c>
      <c r="M1015" s="108" t="s">
        <v>807</v>
      </c>
      <c r="N1015" s="134" t="n">
        <v>45.6666666666667</v>
      </c>
      <c r="O1015" s="134" t="n">
        <v>40</v>
      </c>
      <c r="P1015" s="135" t="n">
        <v>0.0514166666666667</v>
      </c>
      <c r="Q1015" s="152" t="n">
        <v>505.471008333333</v>
      </c>
      <c r="R1015" s="152" t="n">
        <v>2019.97526923077</v>
      </c>
      <c r="S1015" s="136" t="n">
        <f aca="false">R1015-Q1015</f>
        <v>1514.50426089744</v>
      </c>
      <c r="T1015" s="137" t="n">
        <f aca="false">((S1015/1000000)*(0.473-P1015))*0.8/(0.08206*296)*1000000/(O1015*N1015)*12</f>
        <v>0.138147375429651</v>
      </c>
      <c r="U1015" s="138" t="n">
        <f aca="false">IF(N1015&lt;=48,T1015* 48,T1015* 72)</f>
        <v>6.63107402062324</v>
      </c>
      <c r="V1015" s="139" t="n">
        <v>-11.3628458514401</v>
      </c>
      <c r="W1015" s="150" t="n">
        <f aca="false">W967</f>
        <v>-15.9672479479958</v>
      </c>
      <c r="X1015" s="141" t="s">
        <v>106</v>
      </c>
      <c r="Y1015" s="142" t="n">
        <f aca="false">((V1015/1000+1)*0.0112372)/((V1015/1000+1)*0.0112372+1)</f>
        <v>0.0109874482249966</v>
      </c>
      <c r="Z1015" s="142" t="n">
        <f aca="false">((W1015/1000+1)*0.0112372)/((W1015/1000+1)*0.0112372+1)</f>
        <v>0.0109368357955286</v>
      </c>
      <c r="AA1015" s="142" t="str">
        <f aca="false">IF(ISNUMBER(X1015),((X1015/1000+1)*0.0112372)/((X1015/1000+1)*0.0112372+1),"")</f>
        <v/>
      </c>
      <c r="AB1015" s="143" t="str">
        <f aca="false">IF(ISNUMBER(AA1015),(Y1015-Z1015)/(AA1015-Z1015),"")</f>
        <v/>
      </c>
      <c r="AC1015" s="143" t="str">
        <f aca="false">IF(ISNUMBER(AB1015),1-AB1015,"")</f>
        <v/>
      </c>
      <c r="AD1015" s="144" t="str">
        <f aca="false">IF(ISNUMBER(AB1015),AB1015*T1015,"")</f>
        <v/>
      </c>
      <c r="AE1015" s="144" t="n">
        <f aca="false">IF(ISNUMBER(AC1015),AC1015*T1015,T1015)</f>
        <v>0.138147375429651</v>
      </c>
      <c r="AF1015" s="102"/>
      <c r="AG1015" s="145" t="str">
        <f aca="false">IF(ISNUMBER(AD1015),U1015*AB1015,"")</f>
        <v/>
      </c>
      <c r="AH1015" s="146" t="n">
        <f aca="false">IF(ISNUMBER(AC1015),AC1015*U1015,U1015)</f>
        <v>6.63107402062324</v>
      </c>
      <c r="AI1015" s="102"/>
      <c r="AJ1015" s="103" t="s">
        <v>655</v>
      </c>
      <c r="AK1015" s="102"/>
      <c r="AL1015" s="102"/>
      <c r="AM1015" s="102"/>
      <c r="AN1015" s="147" t="s">
        <v>810</v>
      </c>
      <c r="AO1015" s="145" t="n">
        <f aca="false">SUMIF($AN$5:$AN$1444,$AN1015,AG$5:AG$1444)</f>
        <v>0</v>
      </c>
      <c r="AP1015" s="145" t="n">
        <f aca="false">SUMIF($AN$5:$AN$1444,$AN1015,AH$5:AH$1444)</f>
        <v>17.9919643290252</v>
      </c>
      <c r="AQ1015" s="145" t="n">
        <f aca="false">SUMIF($AN$5:$AN$1444,$AN1015,AI$5:AI$1444)</f>
        <v>0</v>
      </c>
    </row>
    <row r="1016" customFormat="false" ht="15" hidden="false" customHeight="false" outlineLevel="0" collapsed="false">
      <c r="A1016" s="0" t="s">
        <v>652</v>
      </c>
      <c r="B1016" s="0" t="s">
        <v>647</v>
      </c>
      <c r="C1016" s="90" t="n">
        <f aca="false">C872+1</f>
        <v>3</v>
      </c>
      <c r="D1016" s="90" t="n">
        <f aca="false">D872</f>
        <v>1</v>
      </c>
      <c r="E1016" s="90" t="s">
        <v>320</v>
      </c>
      <c r="F1016" s="90" t="n">
        <v>4</v>
      </c>
      <c r="G1016" s="130" t="s">
        <v>321</v>
      </c>
      <c r="H1016" s="130" t="s">
        <v>322</v>
      </c>
      <c r="I1016" s="130" t="s">
        <v>322</v>
      </c>
      <c r="J1016" s="131" t="n">
        <v>41941</v>
      </c>
      <c r="K1016" s="132" t="s">
        <v>806</v>
      </c>
      <c r="L1016" s="131" t="n">
        <v>41943</v>
      </c>
      <c r="M1016" s="108" t="s">
        <v>807</v>
      </c>
      <c r="N1016" s="134" t="n">
        <v>45.6666666666667</v>
      </c>
      <c r="O1016" s="134" t="n">
        <v>40</v>
      </c>
      <c r="P1016" s="135" t="n">
        <v>0.0514166666666667</v>
      </c>
      <c r="Q1016" s="152" t="n">
        <v>505.471008333333</v>
      </c>
      <c r="R1016" s="152" t="n">
        <v>995.524749230769</v>
      </c>
      <c r="S1016" s="136" t="n">
        <f aca="false">R1016-Q1016</f>
        <v>490.053740897436</v>
      </c>
      <c r="T1016" s="137" t="n">
        <f aca="false">((S1016/1000000)*(0.473-P1016))*0.8/(0.08206*296)*1000000/(O1016*N1016)*12</f>
        <v>0.0447008568231738</v>
      </c>
      <c r="U1016" s="138" t="n">
        <f aca="false">IF(N1016&lt;=48,T1016* 48,T1016* 72)</f>
        <v>2.14564112751234</v>
      </c>
      <c r="V1016" s="139" t="n">
        <v>21.262316984562</v>
      </c>
      <c r="W1016" s="150" t="n">
        <f aca="false">W968</f>
        <v>-15.9672479479958</v>
      </c>
      <c r="X1016" s="141" t="s">
        <v>106</v>
      </c>
      <c r="Y1016" s="142" t="n">
        <f aca="false">((V1016/1000+1)*0.0112372)/((V1016/1000+1)*0.0112372+1)</f>
        <v>0.0113459216489903</v>
      </c>
      <c r="Z1016" s="142" t="n">
        <f aca="false">((W1016/1000+1)*0.0112372)/((W1016/1000+1)*0.0112372+1)</f>
        <v>0.0109368357955286</v>
      </c>
      <c r="AA1016" s="142" t="str">
        <f aca="false">IF(ISNUMBER(X1016),((X1016/1000+1)*0.0112372)/((X1016/1000+1)*0.0112372+1),"")</f>
        <v/>
      </c>
      <c r="AB1016" s="143" t="str">
        <f aca="false">IF(ISNUMBER(AA1016),(Y1016-Z1016)/(AA1016-Z1016),"")</f>
        <v/>
      </c>
      <c r="AC1016" s="143" t="str">
        <f aca="false">IF(ISNUMBER(AB1016),1-AB1016,"")</f>
        <v/>
      </c>
      <c r="AD1016" s="144" t="str">
        <f aca="false">IF(ISNUMBER(AB1016),AB1016*T1016,"")</f>
        <v/>
      </c>
      <c r="AE1016" s="144" t="n">
        <f aca="false">IF(ISNUMBER(AC1016),AC1016*T1016,T1016)</f>
        <v>0.0447008568231738</v>
      </c>
      <c r="AF1016" s="102"/>
      <c r="AG1016" s="145" t="str">
        <f aca="false">IF(ISNUMBER(AD1016),U1016*AB1016,"")</f>
        <v/>
      </c>
      <c r="AH1016" s="146" t="n">
        <f aca="false">IF(ISNUMBER(AC1016),AC1016*U1016,U1016)</f>
        <v>2.14564112751234</v>
      </c>
      <c r="AI1016" s="102"/>
      <c r="AJ1016" s="103" t="s">
        <v>657</v>
      </c>
      <c r="AK1016" s="102"/>
      <c r="AL1016" s="102"/>
      <c r="AM1016" s="102"/>
      <c r="AN1016" s="147" t="s">
        <v>811</v>
      </c>
      <c r="AO1016" s="145" t="n">
        <f aca="false">SUMIF($AN$5:$AN$1444,$AN1016,AG$5:AG$1444)</f>
        <v>0</v>
      </c>
      <c r="AP1016" s="145" t="n">
        <f aca="false">SUMIF($AN$5:$AN$1444,$AN1016,AH$5:AH$1444)</f>
        <v>3.45798660295529</v>
      </c>
      <c r="AQ1016" s="145" t="n">
        <f aca="false">SUMIF($AN$5:$AN$1444,$AN1016,AI$5:AI$1444)</f>
        <v>0</v>
      </c>
    </row>
    <row r="1017" customFormat="false" ht="15" hidden="false" customHeight="false" outlineLevel="0" collapsed="false">
      <c r="A1017" s="0" t="s">
        <v>652</v>
      </c>
      <c r="B1017" s="0" t="s">
        <v>647</v>
      </c>
      <c r="C1017" s="90" t="n">
        <f aca="false">C873+1</f>
        <v>3</v>
      </c>
      <c r="D1017" s="90" t="n">
        <f aca="false">D873</f>
        <v>1</v>
      </c>
      <c r="E1017" s="90" t="s">
        <v>320</v>
      </c>
      <c r="F1017" s="90" t="n">
        <v>1</v>
      </c>
      <c r="G1017" s="130" t="s">
        <v>659</v>
      </c>
      <c r="H1017" s="130" t="s">
        <v>660</v>
      </c>
      <c r="I1017" s="148" t="s">
        <v>335</v>
      </c>
      <c r="J1017" s="131" t="n">
        <v>41941</v>
      </c>
      <c r="K1017" s="132" t="s">
        <v>806</v>
      </c>
      <c r="L1017" s="131" t="n">
        <v>41943</v>
      </c>
      <c r="M1017" s="108" t="s">
        <v>807</v>
      </c>
      <c r="N1017" s="134" t="n">
        <v>45.6666666666667</v>
      </c>
      <c r="O1017" s="134" t="n">
        <v>40</v>
      </c>
      <c r="P1017" s="135" t="n">
        <v>0.0514166666666667</v>
      </c>
      <c r="Q1017" s="152" t="n">
        <v>505.471008333333</v>
      </c>
      <c r="R1017" s="152" t="n">
        <v>30103.1109980769</v>
      </c>
      <c r="S1017" s="136" t="n">
        <f aca="false">R1017-Q1017</f>
        <v>29597.6399897436</v>
      </c>
      <c r="T1017" s="137" t="n">
        <f aca="false">((S1017/1000000)*(0.473-P1017))*0.8/(0.08206*296)*1000000/(O1017*N1017)*12</f>
        <v>2.69978526245405</v>
      </c>
      <c r="U1017" s="138" t="n">
        <f aca="false">IF(N1017&lt;=48,T1017* 48,T1017* 72)</f>
        <v>129.589692597794</v>
      </c>
      <c r="V1017" s="139" t="n">
        <v>1164.50374667121</v>
      </c>
      <c r="W1017" s="150" t="n">
        <f aca="false">W969</f>
        <v>-15.9672479479958</v>
      </c>
      <c r="X1017" s="141" t="n">
        <v>1356.9</v>
      </c>
      <c r="Y1017" s="142" t="n">
        <f aca="false">((V1017/1000+1)*0.0112372)/((V1017/1000+1)*0.0112372+1)</f>
        <v>0.0237454029795699</v>
      </c>
      <c r="Z1017" s="142" t="n">
        <f aca="false">((W1017/1000+1)*0.0112372)/((W1017/1000+1)*0.0112372+1)</f>
        <v>0.0109368357955286</v>
      </c>
      <c r="AA1017" s="142" t="n">
        <f aca="false">IF(ISNUMBER(X1017),((X1017/1000+1)*0.0112372)/((X1017/1000+1)*0.0112372+1),"")</f>
        <v>0.0258016023592409</v>
      </c>
      <c r="AB1017" s="143" t="n">
        <f aca="false">IF(ISNUMBER(AA1017),(Y1017-Y1013)/(AA1017-Y1013),"")</f>
        <v>0.860098507533509</v>
      </c>
      <c r="AC1017" s="143" t="n">
        <f aca="false">IF(ISNUMBER(AB1017),1-AB1017,"")</f>
        <v>0.139901492466491</v>
      </c>
      <c r="AD1017" s="144" t="n">
        <f aca="false">IF(ISNUMBER(AB1017),AB1017*T1017,"")</f>
        <v>2.32208127489769</v>
      </c>
      <c r="AE1017" s="144" t="n">
        <f aca="false">IF(ISNUMBER(AC1017),AC1017*T1017,T1017)</f>
        <v>0.377703987556357</v>
      </c>
      <c r="AF1017" s="149" t="n">
        <f aca="false">IF(ISNUMBER(AD1017),AE1017-AE1013,"")</f>
        <v>0.302548022280765</v>
      </c>
      <c r="AG1017" s="145" t="n">
        <f aca="false">IF(ISNUMBER(AD1017),U1017*AB1017,"")</f>
        <v>111.459901195089</v>
      </c>
      <c r="AH1017" s="146" t="n">
        <f aca="false">IF(ISNUMBER(AC1017),AC1017*U1017,U1017)</f>
        <v>18.1297914027051</v>
      </c>
      <c r="AI1017" s="145" t="n">
        <f aca="false">AH1017-AH1013</f>
        <v>14.5223050694767</v>
      </c>
      <c r="AJ1017" s="103" t="s">
        <v>661</v>
      </c>
      <c r="AK1017" s="102"/>
      <c r="AL1017" s="102"/>
      <c r="AM1017" s="102"/>
      <c r="AN1017" s="147" t="s">
        <v>812</v>
      </c>
      <c r="AO1017" s="145" t="n">
        <f aca="false">SUMIF($AN$5:$AN$1444,$AN1017,AG$5:AG$1444)</f>
        <v>264.025562229446</v>
      </c>
      <c r="AP1017" s="145" t="n">
        <f aca="false">SUMIF($AN$5:$AN$1444,$AN1017,AH$5:AH$1444)</f>
        <v>48.5957752345135</v>
      </c>
      <c r="AQ1017" s="145" t="n">
        <f aca="false">SUMIF($AN$5:$AN$1444,$AN1017,AI$5:AI$1444)</f>
        <v>39.5784599323367</v>
      </c>
    </row>
    <row r="1018" customFormat="false" ht="15" hidden="false" customHeight="false" outlineLevel="0" collapsed="false">
      <c r="A1018" s="0" t="s">
        <v>652</v>
      </c>
      <c r="B1018" s="0" t="s">
        <v>647</v>
      </c>
      <c r="C1018" s="90" t="n">
        <f aca="false">C874+1</f>
        <v>3</v>
      </c>
      <c r="D1018" s="90" t="n">
        <f aca="false">D874</f>
        <v>1</v>
      </c>
      <c r="E1018" s="90" t="s">
        <v>320</v>
      </c>
      <c r="F1018" s="90" t="n">
        <v>2</v>
      </c>
      <c r="G1018" s="130" t="s">
        <v>659</v>
      </c>
      <c r="H1018" s="130" t="s">
        <v>660</v>
      </c>
      <c r="I1018" s="148" t="s">
        <v>335</v>
      </c>
      <c r="J1018" s="131" t="n">
        <v>41941</v>
      </c>
      <c r="K1018" s="132" t="s">
        <v>806</v>
      </c>
      <c r="L1018" s="131" t="n">
        <v>41943</v>
      </c>
      <c r="M1018" s="108" t="s">
        <v>807</v>
      </c>
      <c r="N1018" s="134" t="n">
        <v>45.6666666666667</v>
      </c>
      <c r="O1018" s="134" t="n">
        <v>40</v>
      </c>
      <c r="P1018" s="135" t="n">
        <v>0.0514166666666667</v>
      </c>
      <c r="Q1018" s="152" t="n">
        <v>505.471008333333</v>
      </c>
      <c r="R1018" s="152" t="n">
        <v>31046.0936980769</v>
      </c>
      <c r="S1018" s="136" t="n">
        <f aca="false">R1018-Q1018</f>
        <v>30540.6226897436</v>
      </c>
      <c r="T1018" s="137" t="n">
        <f aca="false">((S1018/1000000)*(0.473-P1018))*0.8/(0.08206*296)*1000000/(O1018*N1018)*12</f>
        <v>2.78580059330783</v>
      </c>
      <c r="U1018" s="138" t="n">
        <f aca="false">IF(N1018&lt;=48,T1018* 48,T1018* 72)</f>
        <v>133.718428478776</v>
      </c>
      <c r="V1018" s="139" t="n">
        <v>1187.21546228765</v>
      </c>
      <c r="W1018" s="150" t="n">
        <f aca="false">W970</f>
        <v>-15.9672479479958</v>
      </c>
      <c r="X1018" s="141" t="n">
        <v>1356.9</v>
      </c>
      <c r="Y1018" s="142" t="n">
        <f aca="false">((V1018/1000+1)*0.0112372)/((V1018/1000+1)*0.0112372+1)</f>
        <v>0.0239885819650811</v>
      </c>
      <c r="Z1018" s="142" t="n">
        <f aca="false">((W1018/1000+1)*0.0112372)/((W1018/1000+1)*0.0112372+1)</f>
        <v>0.0109368357955286</v>
      </c>
      <c r="AA1018" s="142" t="n">
        <f aca="false">IF(ISNUMBER(X1018),((X1018/1000+1)*0.0112372)/((X1018/1000+1)*0.0112372+1),"")</f>
        <v>0.0258016023592409</v>
      </c>
      <c r="AB1018" s="143" t="n">
        <f aca="false">IF(ISNUMBER(AA1018),(Y1018-Y1014)/(AA1018-Y1014),"")</f>
        <v>0.876079834596639</v>
      </c>
      <c r="AC1018" s="143" t="n">
        <f aca="false">IF(ISNUMBER(AB1018),1-AB1018,"")</f>
        <v>0.123920165403361</v>
      </c>
      <c r="AD1018" s="144" t="n">
        <f aca="false">IF(ISNUMBER(AB1018),AB1018*T1018,"")</f>
        <v>2.44058372300435</v>
      </c>
      <c r="AE1018" s="144" t="n">
        <f aca="false">IF(ISNUMBER(AC1018),AC1018*T1018,T1018)</f>
        <v>0.345216870303489</v>
      </c>
      <c r="AF1018" s="149" t="n">
        <f aca="false">IF(ISNUMBER(AD1018),AE1018-AE1014,"")</f>
        <v>0.267970294614651</v>
      </c>
      <c r="AG1018" s="145" t="n">
        <f aca="false">IF(ISNUMBER(AD1018),U1018*AB1018,"")</f>
        <v>117.148018704209</v>
      </c>
      <c r="AH1018" s="146" t="n">
        <f aca="false">IF(ISNUMBER(AC1018),AC1018*U1018,U1018)</f>
        <v>16.5704097745675</v>
      </c>
      <c r="AI1018" s="145" t="n">
        <f aca="false">AH1018-AH1014</f>
        <v>12.8625741415032</v>
      </c>
      <c r="AJ1018" s="103" t="s">
        <v>663</v>
      </c>
      <c r="AK1018" s="102"/>
      <c r="AL1018" s="102"/>
      <c r="AM1018" s="102"/>
      <c r="AN1018" s="147" t="s">
        <v>813</v>
      </c>
      <c r="AO1018" s="145" t="n">
        <f aca="false">SUMIF($AN$5:$AN$1444,$AN1018,AG$5:AG$1444)</f>
        <v>279.671142146451</v>
      </c>
      <c r="AP1018" s="145" t="n">
        <f aca="false">SUMIF($AN$5:$AN$1444,$AN1018,AH$5:AH$1444)</f>
        <v>34.6883162972302</v>
      </c>
      <c r="AQ1018" s="145" t="n">
        <f aca="false">SUMIF($AN$5:$AN$1444,$AN1018,AI$5:AI$1444)</f>
        <v>24.6640130301507</v>
      </c>
    </row>
    <row r="1019" customFormat="false" ht="15" hidden="false" customHeight="false" outlineLevel="0" collapsed="false">
      <c r="A1019" s="0" t="s">
        <v>652</v>
      </c>
      <c r="B1019" s="0" t="s">
        <v>647</v>
      </c>
      <c r="C1019" s="90" t="n">
        <f aca="false">C875+1</f>
        <v>3</v>
      </c>
      <c r="D1019" s="90" t="n">
        <f aca="false">D875</f>
        <v>1</v>
      </c>
      <c r="E1019" s="90" t="s">
        <v>320</v>
      </c>
      <c r="F1019" s="90" t="n">
        <v>3</v>
      </c>
      <c r="G1019" s="130" t="s">
        <v>659</v>
      </c>
      <c r="H1019" s="130" t="s">
        <v>660</v>
      </c>
      <c r="I1019" s="148" t="s">
        <v>335</v>
      </c>
      <c r="J1019" s="131" t="n">
        <v>41941</v>
      </c>
      <c r="K1019" s="132" t="s">
        <v>806</v>
      </c>
      <c r="L1019" s="131" t="n">
        <v>41943</v>
      </c>
      <c r="M1019" s="108" t="s">
        <v>807</v>
      </c>
      <c r="N1019" s="134" t="n">
        <v>45.6666666666667</v>
      </c>
      <c r="O1019" s="134" t="n">
        <v>40</v>
      </c>
      <c r="P1019" s="135" t="n">
        <v>0.0514166666666667</v>
      </c>
      <c r="Q1019" s="152" t="n">
        <v>505.471008333333</v>
      </c>
      <c r="R1019" s="152" t="n">
        <v>33959.2148980769</v>
      </c>
      <c r="S1019" s="136" t="n">
        <f aca="false">R1019-Q1019</f>
        <v>33453.7438897436</v>
      </c>
      <c r="T1019" s="137" t="n">
        <f aca="false">((S1019/1000000)*(0.473-P1019))*0.8/(0.08206*296)*1000000/(O1019*N1019)*12</f>
        <v>3.05152453907607</v>
      </c>
      <c r="U1019" s="138" t="n">
        <f aca="false">IF(N1019&lt;=48,T1019* 48,T1019* 72)</f>
        <v>146.473177875651</v>
      </c>
      <c r="V1019" s="139" t="n">
        <v>1173.8828239727</v>
      </c>
      <c r="W1019" s="150" t="n">
        <f aca="false">W971</f>
        <v>-15.9672479479958</v>
      </c>
      <c r="X1019" s="141" t="n">
        <v>1356.9</v>
      </c>
      <c r="Y1019" s="142" t="n">
        <f aca="false">((V1019/1000+1)*0.0112372)/((V1019/1000+1)*0.0112372+1)</f>
        <v>0.0238458413658823</v>
      </c>
      <c r="Z1019" s="142" t="n">
        <f aca="false">((W1019/1000+1)*0.0112372)/((W1019/1000+1)*0.0112372+1)</f>
        <v>0.0109368357955286</v>
      </c>
      <c r="AA1019" s="142" t="n">
        <f aca="false">IF(ISNUMBER(X1019),((X1019/1000+1)*0.0112372)/((X1019/1000+1)*0.0112372+1),"")</f>
        <v>0.0258016023592409</v>
      </c>
      <c r="AB1019" s="143" t="n">
        <f aca="false">IF(ISNUMBER(AA1019),(Y1019-Y1015)/(AA1019-Y1015),"")</f>
        <v>0.867980245403437</v>
      </c>
      <c r="AC1019" s="143" t="n">
        <f aca="false">IF(ISNUMBER(AB1019),1-AB1019,"")</f>
        <v>0.132019754596563</v>
      </c>
      <c r="AD1019" s="144" t="n">
        <f aca="false">IF(ISNUMBER(AB1019),AB1019*T1019,"")</f>
        <v>2.64866301828186</v>
      </c>
      <c r="AE1019" s="144" t="n">
        <f aca="false">IF(ISNUMBER(AC1019),AC1019*T1019,T1019)</f>
        <v>0.402861520794212</v>
      </c>
      <c r="AF1019" s="149" t="n">
        <f aca="false">IF(ISNUMBER(AD1019),AE1019-AE1015,"")</f>
        <v>0.264714145364562</v>
      </c>
      <c r="AG1019" s="145" t="n">
        <f aca="false">IF(ISNUMBER(AD1019),U1019*AB1019,"")</f>
        <v>127.135824877529</v>
      </c>
      <c r="AH1019" s="146" t="n">
        <f aca="false">IF(ISNUMBER(AC1019),AC1019*U1019,U1019)</f>
        <v>19.3373529981222</v>
      </c>
      <c r="AI1019" s="145" t="n">
        <f aca="false">AH1019-AH1015</f>
        <v>12.706278977499</v>
      </c>
      <c r="AJ1019" s="103" t="s">
        <v>665</v>
      </c>
      <c r="AK1019" s="102"/>
      <c r="AL1019" s="102"/>
      <c r="AM1019" s="102"/>
      <c r="AN1019" s="147" t="s">
        <v>814</v>
      </c>
      <c r="AO1019" s="145" t="n">
        <f aca="false">SUMIF($AN$5:$AN$1444,$AN1019,AG$5:AG$1444)</f>
        <v>269.807044088758</v>
      </c>
      <c r="AP1019" s="145" t="n">
        <f aca="false">SUMIF($AN$5:$AN$1444,$AN1019,AH$5:AH$1444)</f>
        <v>42.1815999261326</v>
      </c>
      <c r="AQ1019" s="145" t="n">
        <f aca="false">SUMIF($AN$5:$AN$1444,$AN1019,AI$5:AI$1444)</f>
        <v>24.1896355971075</v>
      </c>
    </row>
    <row r="1020" customFormat="false" ht="15" hidden="false" customHeight="false" outlineLevel="0" collapsed="false">
      <c r="A1020" s="0" t="s">
        <v>652</v>
      </c>
      <c r="B1020" s="0" t="s">
        <v>647</v>
      </c>
      <c r="C1020" s="90" t="n">
        <f aca="false">C876+1</f>
        <v>3</v>
      </c>
      <c r="D1020" s="90" t="n">
        <f aca="false">D876</f>
        <v>1</v>
      </c>
      <c r="E1020" s="90" t="s">
        <v>320</v>
      </c>
      <c r="F1020" s="90" t="n">
        <v>4</v>
      </c>
      <c r="G1020" s="130" t="s">
        <v>659</v>
      </c>
      <c r="H1020" s="130" t="s">
        <v>660</v>
      </c>
      <c r="I1020" s="148" t="s">
        <v>335</v>
      </c>
      <c r="J1020" s="131" t="n">
        <v>41941</v>
      </c>
      <c r="K1020" s="132" t="s">
        <v>806</v>
      </c>
      <c r="L1020" s="131" t="n">
        <v>41943</v>
      </c>
      <c r="M1020" s="108" t="s">
        <v>807</v>
      </c>
      <c r="N1020" s="134" t="n">
        <v>45.6666666666667</v>
      </c>
      <c r="O1020" s="134" t="n">
        <v>40</v>
      </c>
      <c r="P1020" s="135" t="n">
        <v>0.0514166666666667</v>
      </c>
      <c r="Q1020" s="152" t="n">
        <v>505.471008333333</v>
      </c>
      <c r="R1020" s="152" t="n">
        <v>28520.9006980769</v>
      </c>
      <c r="S1020" s="136" t="n">
        <f aca="false">R1020-Q1020</f>
        <v>28015.4296897436</v>
      </c>
      <c r="T1020" s="137" t="n">
        <f aca="false">((S1020/1000000)*(0.473-P1020))*0.8/(0.08206*296)*1000000/(O1020*N1020)*12</f>
        <v>2.5554619971017</v>
      </c>
      <c r="U1020" s="138" t="n">
        <f aca="false">IF(N1020&lt;=48,T1020* 48,T1020* 72)</f>
        <v>122.662175860882</v>
      </c>
      <c r="V1020" s="139" t="n">
        <v>1179.16198342921</v>
      </c>
      <c r="W1020" s="150" t="n">
        <f aca="false">W972</f>
        <v>-15.9672479479958</v>
      </c>
      <c r="X1020" s="141" t="n">
        <v>1356.9</v>
      </c>
      <c r="Y1020" s="142" t="n">
        <f aca="false">((V1020/1000+1)*0.0112372)/((V1020/1000+1)*0.0112372+1)</f>
        <v>0.0239023655834811</v>
      </c>
      <c r="Z1020" s="142" t="n">
        <f aca="false">((W1020/1000+1)*0.0112372)/((W1020/1000+1)*0.0112372+1)</f>
        <v>0.0109368357955286</v>
      </c>
      <c r="AA1020" s="142" t="n">
        <f aca="false">IF(ISNUMBER(X1020),((X1020/1000+1)*0.0112372)/((X1020/1000+1)*0.0112372+1),"")</f>
        <v>0.0258016023592409</v>
      </c>
      <c r="AB1020" s="143" t="n">
        <f aca="false">IF(ISNUMBER(AA1020),(Y1020-Y1016)/(AA1020-Y1016),"")</f>
        <v>0.868616579611292</v>
      </c>
      <c r="AC1020" s="143" t="n">
        <f aca="false">IF(ISNUMBER(AB1020),1-AB1020,"")</f>
        <v>0.131383420388708</v>
      </c>
      <c r="AD1020" s="144" t="n">
        <f aca="false">IF(ISNUMBER(AB1020),AB1020*T1020,"")</f>
        <v>2.21971665924912</v>
      </c>
      <c r="AE1020" s="144" t="n">
        <f aca="false">IF(ISNUMBER(AC1020),AC1020*T1020,T1020)</f>
        <v>0.33574533785258</v>
      </c>
      <c r="AF1020" s="149" t="n">
        <f aca="false">IF(ISNUMBER(AD1020),AE1020-AE1016,"")</f>
        <v>0.291044481029406</v>
      </c>
      <c r="AG1020" s="145" t="n">
        <f aca="false">IF(ISNUMBER(AD1020),U1020*AB1020,"")</f>
        <v>106.546399643958</v>
      </c>
      <c r="AH1020" s="146" t="n">
        <f aca="false">IF(ISNUMBER(AC1020),AC1020*U1020,U1020)</f>
        <v>16.1157762169238</v>
      </c>
      <c r="AI1020" s="145" t="n">
        <f aca="false">AH1020-AH1016</f>
        <v>13.9701350894115</v>
      </c>
      <c r="AJ1020" s="103" t="s">
        <v>667</v>
      </c>
      <c r="AK1020" s="102"/>
      <c r="AL1020" s="102"/>
      <c r="AM1020" s="102"/>
      <c r="AN1020" s="147" t="s">
        <v>815</v>
      </c>
      <c r="AO1020" s="145" t="n">
        <f aca="false">SUMIF($AN$5:$AN$1444,$AN1020,AG$5:AG$1444)</f>
        <v>217.64734246795</v>
      </c>
      <c r="AP1020" s="145" t="n">
        <f aca="false">SUMIF($AN$5:$AN$1444,$AN1020,AH$5:AH$1444)</f>
        <v>30.6630129633684</v>
      </c>
      <c r="AQ1020" s="145" t="n">
        <f aca="false">SUMIF($AN$5:$AN$1444,$AN1020,AI$5:AI$1444)</f>
        <v>27.2050263604131</v>
      </c>
    </row>
    <row r="1021" customFormat="false" ht="15" hidden="false" customHeight="false" outlineLevel="0" collapsed="false">
      <c r="A1021" s="0" t="s">
        <v>652</v>
      </c>
      <c r="B1021" s="0" t="s">
        <v>647</v>
      </c>
      <c r="C1021" s="90" t="n">
        <f aca="false">C877+1</f>
        <v>3</v>
      </c>
      <c r="D1021" s="90" t="n">
        <f aca="false">D877</f>
        <v>1</v>
      </c>
      <c r="E1021" s="90" t="s">
        <v>320</v>
      </c>
      <c r="F1021" s="90" t="n">
        <v>1</v>
      </c>
      <c r="G1021" s="130" t="s">
        <v>669</v>
      </c>
      <c r="H1021" s="130" t="s">
        <v>660</v>
      </c>
      <c r="I1021" s="130" t="n">
        <v>10</v>
      </c>
      <c r="J1021" s="131" t="n">
        <v>41941</v>
      </c>
      <c r="K1021" s="132" t="s">
        <v>806</v>
      </c>
      <c r="L1021" s="131" t="n">
        <v>41943</v>
      </c>
      <c r="M1021" s="108" t="s">
        <v>807</v>
      </c>
      <c r="N1021" s="134" t="n">
        <v>45.6666666666667</v>
      </c>
      <c r="O1021" s="134" t="n">
        <v>40</v>
      </c>
      <c r="P1021" s="135" t="n">
        <v>0.0514166666666667</v>
      </c>
      <c r="Q1021" s="152" t="n">
        <v>505.471008333333</v>
      </c>
      <c r="R1021" s="152" t="n">
        <v>46979.2075980769</v>
      </c>
      <c r="S1021" s="136" t="n">
        <f aca="false">R1021-Q1021</f>
        <v>46473.7365897436</v>
      </c>
      <c r="T1021" s="137" t="n">
        <f aca="false">((S1021/1000000)*(0.473-P1021))*0.8/(0.08206*296)*1000000/(O1021*N1021)*12</f>
        <v>4.23915924308964</v>
      </c>
      <c r="U1021" s="138" t="n">
        <f aca="false">IF(N1021&lt;=48,T1021* 48,T1021* 72)</f>
        <v>203.479643668303</v>
      </c>
      <c r="V1021" s="139" t="n">
        <v>1311.10376658003</v>
      </c>
      <c r="W1021" s="150" t="n">
        <f aca="false">W973</f>
        <v>-15.9672479479958</v>
      </c>
      <c r="X1021" s="141" t="n">
        <v>1356.9</v>
      </c>
      <c r="Y1021" s="142" t="n">
        <f aca="false">((V1021/1000+1)*0.0112372)/((V1021/1000+1)*0.0112372+1)</f>
        <v>0.0253129494622189</v>
      </c>
      <c r="Z1021" s="142" t="n">
        <f aca="false">((W1021/1000+1)*0.0112372)/((W1021/1000+1)*0.0112372+1)</f>
        <v>0.0109368357955286</v>
      </c>
      <c r="AA1021" s="142" t="n">
        <f aca="false">IF(ISNUMBER(X1021),((X1021/1000+1)*0.0112372)/((X1021/1000+1)*0.0112372+1),"")</f>
        <v>0.0258016023592409</v>
      </c>
      <c r="AB1021" s="143" t="n">
        <f aca="false">IF(ISNUMBER(AA1021),(Y1021-Y1013)/(AA1021-Y1013),"")</f>
        <v>0.966752606645377</v>
      </c>
      <c r="AC1021" s="143" t="n">
        <f aca="false">IF(ISNUMBER(AB1021),1-AB1021,"")</f>
        <v>0.0332473933546227</v>
      </c>
      <c r="AD1021" s="144" t="n">
        <f aca="false">IF(ISNUMBER(AB1021),AB1021*T1021,"")</f>
        <v>4.09821824824175</v>
      </c>
      <c r="AE1021" s="144" t="n">
        <f aca="false">IF(ISNUMBER(AC1021),AC1021*T1021,T1021)</f>
        <v>0.140940994847886</v>
      </c>
      <c r="AF1021" s="149" t="n">
        <f aca="false">IF(ISNUMBER(AD1021),AE1021-AE1013,"")</f>
        <v>0.0657850295722941</v>
      </c>
      <c r="AG1021" s="145" t="n">
        <f aca="false">IF(ISNUMBER(AD1021),U1021*AB1021,"")</f>
        <v>196.714475915604</v>
      </c>
      <c r="AH1021" s="146" t="n">
        <f aca="false">IF(ISNUMBER(AC1021),AC1021*U1021,U1021)</f>
        <v>6.76516775269852</v>
      </c>
      <c r="AI1021" s="145" t="n">
        <f aca="false">AH1021-AH1013</f>
        <v>3.15768141947012</v>
      </c>
      <c r="AJ1021" s="103" t="s">
        <v>670</v>
      </c>
      <c r="AK1021" s="102"/>
      <c r="AL1021" s="102"/>
      <c r="AM1021" s="102"/>
      <c r="AN1021" s="147" t="s">
        <v>816</v>
      </c>
      <c r="AO1021" s="145" t="n">
        <f aca="false">SUMIF($AN$5:$AN$1444,$AN1021,AG$5:AG$1444)</f>
        <v>304.647552639558</v>
      </c>
      <c r="AP1021" s="145" t="n">
        <f aca="false">SUMIF($AN$5:$AN$1444,$AN1021,AH$5:AH$1444)</f>
        <v>15.3710005008512</v>
      </c>
      <c r="AQ1021" s="145" t="n">
        <f aca="false">SUMIF($AN$5:$AN$1444,$AN1021,AI$5:AI$1444)</f>
        <v>6.35368519867449</v>
      </c>
    </row>
    <row r="1022" customFormat="false" ht="15" hidden="false" customHeight="false" outlineLevel="0" collapsed="false">
      <c r="A1022" s="0" t="s">
        <v>652</v>
      </c>
      <c r="B1022" s="0" t="s">
        <v>647</v>
      </c>
      <c r="C1022" s="90" t="n">
        <f aca="false">C878+1</f>
        <v>3</v>
      </c>
      <c r="D1022" s="90" t="n">
        <f aca="false">D878</f>
        <v>1</v>
      </c>
      <c r="E1022" s="90" t="s">
        <v>320</v>
      </c>
      <c r="F1022" s="90" t="n">
        <v>2</v>
      </c>
      <c r="G1022" s="130" t="s">
        <v>669</v>
      </c>
      <c r="H1022" s="130" t="s">
        <v>660</v>
      </c>
      <c r="I1022" s="130" t="n">
        <v>10</v>
      </c>
      <c r="J1022" s="131" t="n">
        <v>41941</v>
      </c>
      <c r="K1022" s="132" t="s">
        <v>806</v>
      </c>
      <c r="L1022" s="131" t="n">
        <v>41943</v>
      </c>
      <c r="M1022" s="108" t="s">
        <v>807</v>
      </c>
      <c r="N1022" s="134" t="n">
        <v>45.6666666666667</v>
      </c>
      <c r="O1022" s="134" t="n">
        <v>40</v>
      </c>
      <c r="P1022" s="135" t="n">
        <v>0.0514166666666667</v>
      </c>
      <c r="Q1022" s="152" t="n">
        <v>505.471008333333</v>
      </c>
      <c r="R1022" s="152" t="n">
        <v>50109.4709980769</v>
      </c>
      <c r="S1022" s="136" t="n">
        <f aca="false">R1022-Q1022</f>
        <v>49603.9999897436</v>
      </c>
      <c r="T1022" s="137" t="n">
        <f aca="false">((S1022/1000000)*(0.473-P1022))*0.8/(0.08206*296)*1000000/(O1022*N1022)*12</f>
        <v>4.52469008263792</v>
      </c>
      <c r="U1022" s="138" t="n">
        <f aca="false">IF(N1022&lt;=48,T1022* 48,T1022* 72)</f>
        <v>217.18512396662</v>
      </c>
      <c r="V1022" s="139" t="n">
        <v>1309.45080768714</v>
      </c>
      <c r="W1022" s="150" t="n">
        <f aca="false">W974</f>
        <v>-15.9672479479958</v>
      </c>
      <c r="X1022" s="141" t="n">
        <v>1356.9</v>
      </c>
      <c r="Y1022" s="142" t="n">
        <f aca="false">((V1022/1000+1)*0.0112372)/((V1022/1000+1)*0.0112372+1)</f>
        <v>0.0252953029687833</v>
      </c>
      <c r="Z1022" s="142" t="n">
        <f aca="false">((W1022/1000+1)*0.0112372)/((W1022/1000+1)*0.0112372+1)</f>
        <v>0.0109368357955286</v>
      </c>
      <c r="AA1022" s="142" t="n">
        <f aca="false">IF(ISNUMBER(X1022),((X1022/1000+1)*0.0112372)/((X1022/1000+1)*0.0112372+1),"")</f>
        <v>0.0258016023592409</v>
      </c>
      <c r="AB1022" s="143" t="n">
        <f aca="false">IF(ISNUMBER(AA1022),(Y1022-Y1014)/(AA1022-Y1014),"")</f>
        <v>0.965394374817167</v>
      </c>
      <c r="AC1022" s="143" t="n">
        <f aca="false">IF(ISNUMBER(AB1022),1-AB1022,"")</f>
        <v>0.0346056251828334</v>
      </c>
      <c r="AD1022" s="144" t="n">
        <f aca="false">IF(ISNUMBER(AB1022),AB1022*T1022,"")</f>
        <v>4.36811035356967</v>
      </c>
      <c r="AE1022" s="144" t="n">
        <f aca="false">IF(ISNUMBER(AC1022),AC1022*T1022,T1022)</f>
        <v>0.156579729068251</v>
      </c>
      <c r="AF1022" s="149" t="n">
        <f aca="false">IF(ISNUMBER(AD1022),AE1022-AE1014,"")</f>
        <v>0.0793331533794145</v>
      </c>
      <c r="AG1022" s="145" t="n">
        <f aca="false">IF(ISNUMBER(AD1022),U1022*AB1022,"")</f>
        <v>209.669296971344</v>
      </c>
      <c r="AH1022" s="146" t="n">
        <f aca="false">IF(ISNUMBER(AC1022),AC1022*U1022,U1022)</f>
        <v>7.51582699527606</v>
      </c>
      <c r="AI1022" s="145" t="n">
        <f aca="false">AH1022-AH1014</f>
        <v>3.8079913622119</v>
      </c>
      <c r="AJ1022" s="103" t="s">
        <v>672</v>
      </c>
      <c r="AK1022" s="102"/>
      <c r="AL1022" s="102"/>
      <c r="AM1022" s="102"/>
      <c r="AN1022" s="147" t="s">
        <v>817</v>
      </c>
      <c r="AO1022" s="145" t="n">
        <f aca="false">SUMIF($AN$5:$AN$1444,$AN1022,AG$5:AG$1444)</f>
        <v>352.65307543695</v>
      </c>
      <c r="AP1022" s="145" t="n">
        <f aca="false">SUMIF($AN$5:$AN$1444,$AN1022,AH$5:AH$1444)</f>
        <v>21.9334995191391</v>
      </c>
      <c r="AQ1022" s="145" t="n">
        <f aca="false">SUMIF($AN$5:$AN$1444,$AN1022,AI$5:AI$1444)</f>
        <v>11.9091962520597</v>
      </c>
    </row>
    <row r="1023" customFormat="false" ht="15" hidden="false" customHeight="false" outlineLevel="0" collapsed="false">
      <c r="A1023" s="0" t="s">
        <v>652</v>
      </c>
      <c r="B1023" s="0" t="s">
        <v>647</v>
      </c>
      <c r="C1023" s="90" t="n">
        <f aca="false">C879+1</f>
        <v>3</v>
      </c>
      <c r="D1023" s="90" t="n">
        <f aca="false">D879</f>
        <v>1</v>
      </c>
      <c r="E1023" s="90" t="s">
        <v>320</v>
      </c>
      <c r="F1023" s="90" t="n">
        <v>3</v>
      </c>
      <c r="G1023" s="130" t="s">
        <v>669</v>
      </c>
      <c r="H1023" s="130" t="s">
        <v>660</v>
      </c>
      <c r="I1023" s="130" t="n">
        <v>10</v>
      </c>
      <c r="J1023" s="131" t="n">
        <v>41941</v>
      </c>
      <c r="K1023" s="132" t="s">
        <v>806</v>
      </c>
      <c r="L1023" s="131" t="n">
        <v>41943</v>
      </c>
      <c r="M1023" s="108" t="s">
        <v>807</v>
      </c>
      <c r="N1023" s="134" t="n">
        <v>45.6666666666667</v>
      </c>
      <c r="O1023" s="134" t="n">
        <v>40</v>
      </c>
      <c r="P1023" s="135" t="n">
        <v>0.0514166666666667</v>
      </c>
      <c r="Q1023" s="152" t="n">
        <v>505.471008333333</v>
      </c>
      <c r="R1023" s="152" t="n">
        <v>40177.0451980769</v>
      </c>
      <c r="S1023" s="136" t="n">
        <f aca="false">R1023-Q1023</f>
        <v>39671.5741897436</v>
      </c>
      <c r="T1023" s="137" t="n">
        <f aca="false">((S1023/1000000)*(0.473-P1023))*0.8/(0.08206*296)*1000000/(O1023*N1023)*12</f>
        <v>3.61869160422712</v>
      </c>
      <c r="U1023" s="138" t="n">
        <f aca="false">IF(N1023&lt;=48,T1023* 48,T1023* 72)</f>
        <v>173.697197002902</v>
      </c>
      <c r="V1023" s="139" t="n">
        <v>1312.39908066808</v>
      </c>
      <c r="W1023" s="150" t="n">
        <f aca="false">W975</f>
        <v>-15.9672479479958</v>
      </c>
      <c r="X1023" s="141" t="n">
        <v>1356.9</v>
      </c>
      <c r="Y1023" s="142" t="n">
        <f aca="false">((V1023/1000+1)*0.0112372)/((V1023/1000+1)*0.0112372+1)</f>
        <v>0.0253267774004362</v>
      </c>
      <c r="Z1023" s="142" t="n">
        <f aca="false">((W1023/1000+1)*0.0112372)/((W1023/1000+1)*0.0112372+1)</f>
        <v>0.0109368357955286</v>
      </c>
      <c r="AA1023" s="142" t="n">
        <f aca="false">IF(ISNUMBER(X1023),((X1023/1000+1)*0.0112372)/((X1023/1000+1)*0.0112372+1),"")</f>
        <v>0.0258016023592409</v>
      </c>
      <c r="AB1023" s="143" t="n">
        <f aca="false">IF(ISNUMBER(AA1023),(Y1023-Y1015)/(AA1023-Y1015),"")</f>
        <v>0.967947885886573</v>
      </c>
      <c r="AC1023" s="143" t="n">
        <f aca="false">IF(ISNUMBER(AB1023),1-AB1023,"")</f>
        <v>0.0320521141134268</v>
      </c>
      <c r="AD1023" s="144" t="n">
        <f aca="false">IF(ISNUMBER(AB1023),AB1023*T1023,"")</f>
        <v>3.50270488798713</v>
      </c>
      <c r="AE1023" s="144" t="n">
        <f aca="false">IF(ISNUMBER(AC1023),AC1023*T1023,T1023)</f>
        <v>0.115986716239987</v>
      </c>
      <c r="AF1023" s="149" t="n">
        <f aca="false">IF(ISNUMBER(AD1023),AE1023-AE1015,"")</f>
        <v>-0.0221606591896641</v>
      </c>
      <c r="AG1023" s="145" t="n">
        <f aca="false">IF(ISNUMBER(AD1023),U1023*AB1023,"")</f>
        <v>168.129834623382</v>
      </c>
      <c r="AH1023" s="146" t="n">
        <f aca="false">IF(ISNUMBER(AC1023),AC1023*U1023,U1023)</f>
        <v>5.56736237951938</v>
      </c>
      <c r="AI1023" s="145" t="n">
        <f aca="false">AH1023-AH1015</f>
        <v>-1.06371164110387</v>
      </c>
      <c r="AJ1023" s="103" t="s">
        <v>674</v>
      </c>
      <c r="AK1023" s="102"/>
      <c r="AL1023" s="102"/>
      <c r="AM1023" s="102"/>
      <c r="AN1023" s="147" t="s">
        <v>818</v>
      </c>
      <c r="AO1023" s="145" t="n">
        <f aca="false">SUMIF($AN$5:$AN$1444,$AN1023,AG$5:AG$1444)</f>
        <v>291.593940765653</v>
      </c>
      <c r="AP1023" s="145" t="n">
        <f aca="false">SUMIF($AN$5:$AN$1444,$AN1023,AH$5:AH$1444)</f>
        <v>16.5647774253295</v>
      </c>
      <c r="AQ1023" s="145" t="n">
        <f aca="false">SUMIF($AN$5:$AN$1444,$AN1023,AI$5:AI$1444)</f>
        <v>-1.4271869036957</v>
      </c>
    </row>
    <row r="1024" customFormat="false" ht="15" hidden="false" customHeight="false" outlineLevel="0" collapsed="false">
      <c r="A1024" s="0" t="s">
        <v>652</v>
      </c>
      <c r="B1024" s="0" t="s">
        <v>647</v>
      </c>
      <c r="C1024" s="90" t="n">
        <f aca="false">C880+1</f>
        <v>3</v>
      </c>
      <c r="D1024" s="90" t="n">
        <f aca="false">D880</f>
        <v>1</v>
      </c>
      <c r="E1024" s="90" t="s">
        <v>320</v>
      </c>
      <c r="F1024" s="90" t="n">
        <v>4</v>
      </c>
      <c r="G1024" s="130" t="s">
        <v>669</v>
      </c>
      <c r="H1024" s="130" t="s">
        <v>660</v>
      </c>
      <c r="I1024" s="130" t="n">
        <v>10</v>
      </c>
      <c r="J1024" s="131" t="n">
        <v>41941</v>
      </c>
      <c r="K1024" s="132" t="s">
        <v>806</v>
      </c>
      <c r="L1024" s="131" t="n">
        <v>41943</v>
      </c>
      <c r="M1024" s="108" t="s">
        <v>807</v>
      </c>
      <c r="N1024" s="134" t="n">
        <v>45.6666666666667</v>
      </c>
      <c r="O1024" s="134" t="n">
        <v>40</v>
      </c>
      <c r="P1024" s="135" t="n">
        <v>0.0514166666666667</v>
      </c>
      <c r="Q1024" s="152" t="n">
        <v>505.471008333333</v>
      </c>
      <c r="R1024" s="152" t="n">
        <v>41654.3440980769</v>
      </c>
      <c r="S1024" s="136" t="n">
        <f aca="false">R1024-Q1024</f>
        <v>41148.8730897436</v>
      </c>
      <c r="T1024" s="137" t="n">
        <f aca="false">((S1024/1000000)*(0.473-P1024))*0.8/(0.08206*296)*1000000/(O1024*N1024)*12</f>
        <v>3.75344524674192</v>
      </c>
      <c r="U1024" s="138" t="n">
        <f aca="false">IF(N1024&lt;=48,T1024* 48,T1024* 72)</f>
        <v>180.165371843612</v>
      </c>
      <c r="V1024" s="139" t="n">
        <v>1311.01064044412</v>
      </c>
      <c r="W1024" s="150" t="n">
        <f aca="false">W976</f>
        <v>-15.9672479479958</v>
      </c>
      <c r="X1024" s="141" t="n">
        <v>1356.9</v>
      </c>
      <c r="Y1024" s="142" t="n">
        <f aca="false">((V1024/1000+1)*0.0112372)/((V1024/1000+1)*0.0112372+1)</f>
        <v>0.0253119552925047</v>
      </c>
      <c r="Z1024" s="142" t="n">
        <f aca="false">((W1024/1000+1)*0.0112372)/((W1024/1000+1)*0.0112372+1)</f>
        <v>0.0109368357955286</v>
      </c>
      <c r="AA1024" s="142" t="n">
        <f aca="false">IF(ISNUMBER(X1024),((X1024/1000+1)*0.0112372)/((X1024/1000+1)*0.0112372+1),"")</f>
        <v>0.0258016023592409</v>
      </c>
      <c r="AB1024" s="143" t="n">
        <f aca="false">IF(ISNUMBER(AA1024),(Y1024-Y1016)/(AA1024-Y1016),"")</f>
        <v>0.966127706017397</v>
      </c>
      <c r="AC1024" s="143" t="n">
        <f aca="false">IF(ISNUMBER(AB1024),1-AB1024,"")</f>
        <v>0.0338722939826028</v>
      </c>
      <c r="AD1024" s="144" t="n">
        <f aca="false">IF(ISNUMBER(AB1024),AB1024*T1024,"")</f>
        <v>3.62630744589667</v>
      </c>
      <c r="AE1024" s="144" t="n">
        <f aca="false">IF(ISNUMBER(AC1024),AC1024*T1024,T1024)</f>
        <v>0.127137800845245</v>
      </c>
      <c r="AF1024" s="149" t="n">
        <f aca="false">IF(ISNUMBER(AD1024),AE1024-AE1016,"")</f>
        <v>0.0824369440220713</v>
      </c>
      <c r="AG1024" s="145" t="n">
        <f aca="false">IF(ISNUMBER(AD1024),U1024*AB1024,"")</f>
        <v>174.06275740304</v>
      </c>
      <c r="AH1024" s="146" t="n">
        <f aca="false">IF(ISNUMBER(AC1024),AC1024*U1024,U1024)</f>
        <v>6.10261444057178</v>
      </c>
      <c r="AI1024" s="145" t="n">
        <f aca="false">AH1024-AH1016</f>
        <v>3.95697331305942</v>
      </c>
      <c r="AJ1024" s="103" t="s">
        <v>676</v>
      </c>
      <c r="AK1024" s="102"/>
      <c r="AL1024" s="102"/>
      <c r="AM1024" s="102"/>
      <c r="AN1024" s="147" t="s">
        <v>819</v>
      </c>
      <c r="AO1024" s="145" t="n">
        <f aca="false">SUMIF($AN$5:$AN$1444,$AN1024,AG$5:AG$1444)</f>
        <v>206.709198140416</v>
      </c>
      <c r="AP1024" s="145" t="n">
        <f aca="false">SUMIF($AN$5:$AN$1444,$AN1024,AH$5:AH$1444)</f>
        <v>4.47492429800656</v>
      </c>
      <c r="AQ1024" s="145" t="n">
        <f aca="false">SUMIF($AN$5:$AN$1444,$AN1024,AI$5:AI$1444)</f>
        <v>1.01693769505124</v>
      </c>
    </row>
    <row r="1025" customFormat="false" ht="15" hidden="false" customHeight="false" outlineLevel="0" collapsed="false">
      <c r="A1025" s="0" t="s">
        <v>652</v>
      </c>
      <c r="B1025" s="0" t="s">
        <v>647</v>
      </c>
      <c r="C1025" s="90" t="n">
        <f aca="false">C881+1</f>
        <v>3</v>
      </c>
      <c r="D1025" s="90" t="n">
        <f aca="false">D881</f>
        <v>1</v>
      </c>
      <c r="E1025" s="92" t="s">
        <v>353</v>
      </c>
      <c r="F1025" s="90" t="n">
        <v>1</v>
      </c>
      <c r="G1025" s="130" t="s">
        <v>321</v>
      </c>
      <c r="H1025" s="130" t="s">
        <v>322</v>
      </c>
      <c r="I1025" s="130" t="s">
        <v>322</v>
      </c>
      <c r="J1025" s="131" t="n">
        <v>41941</v>
      </c>
      <c r="K1025" s="132" t="s">
        <v>806</v>
      </c>
      <c r="L1025" s="131" t="n">
        <v>41943</v>
      </c>
      <c r="M1025" s="108" t="s">
        <v>807</v>
      </c>
      <c r="N1025" s="134" t="n">
        <v>45.6666666666667</v>
      </c>
      <c r="O1025" s="134" t="n">
        <v>40</v>
      </c>
      <c r="P1025" s="135" t="n">
        <v>0.0756666666666667</v>
      </c>
      <c r="Q1025" s="152" t="n">
        <v>505.471008333333</v>
      </c>
      <c r="R1025" s="152" t="n">
        <v>2121.04722923077</v>
      </c>
      <c r="S1025" s="136" t="n">
        <f aca="false">R1025-Q1025</f>
        <v>1615.57622089744</v>
      </c>
      <c r="T1025" s="137" t="n">
        <f aca="false">((S1025/1000000)*(0.473-P1025))*0.8/(0.08206*296)*1000000/(O1025*N1025)*12</f>
        <v>0.138890057780961</v>
      </c>
      <c r="U1025" s="138" t="n">
        <f aca="false">IF(N1025&lt;=48,T1025* 48,T1025* 72)</f>
        <v>6.66672277348614</v>
      </c>
      <c r="V1025" s="139" t="n">
        <v>-21.346454295818</v>
      </c>
      <c r="W1025" s="150" t="n">
        <f aca="false">W977</f>
        <v>-21.1954571106192</v>
      </c>
      <c r="X1025" s="141" t="s">
        <v>106</v>
      </c>
      <c r="Y1025" s="142" t="n">
        <f aca="false">((V1025/1000+1)*0.0112372)/((V1025/1000+1)*0.0112372+1)</f>
        <v>0.0108777000146876</v>
      </c>
      <c r="Z1025" s="142" t="n">
        <f aca="false">((W1025/1000+1)*0.0112372)/((W1025/1000+1)*0.0112372+1)</f>
        <v>0.0108793600839932</v>
      </c>
      <c r="AA1025" s="142" t="str">
        <f aca="false">IF(ISNUMBER(X1025),((X1025/1000+1)*0.0112372)/((X1025/1000+1)*0.0112372+1),"")</f>
        <v/>
      </c>
      <c r="AB1025" s="143" t="str">
        <f aca="false">IF(ISNUMBER(AA1025),(Y1025-Z1025)/(AA1025-Z1025),"")</f>
        <v/>
      </c>
      <c r="AC1025" s="143" t="str">
        <f aca="false">IF(ISNUMBER(AB1025),1-AB1025,"")</f>
        <v/>
      </c>
      <c r="AD1025" s="144" t="str">
        <f aca="false">IF(ISNUMBER(AB1025),AB1025*T1025,"")</f>
        <v/>
      </c>
      <c r="AE1025" s="144" t="n">
        <f aca="false">IF(ISNUMBER(AC1025),AC1025*T1025,T1025)</f>
        <v>0.138890057780961</v>
      </c>
      <c r="AF1025" s="102"/>
      <c r="AG1025" s="145" t="str">
        <f aca="false">IF(ISNUMBER(AD1025),U1025*AB1025,"")</f>
        <v/>
      </c>
      <c r="AH1025" s="146" t="n">
        <f aca="false">IF(ISNUMBER(AC1025),AC1025*U1025,U1025)</f>
        <v>6.66672277348614</v>
      </c>
      <c r="AI1025" s="102"/>
      <c r="AJ1025" s="103" t="s">
        <v>678</v>
      </c>
      <c r="AK1025" s="102"/>
      <c r="AL1025" s="102"/>
      <c r="AM1025" s="102"/>
      <c r="AN1025" s="147" t="s">
        <v>820</v>
      </c>
      <c r="AO1025" s="145" t="n">
        <f aca="false">SUMIF($AN$5:$AN$1444,$AN1025,AG$5:AG$1444)</f>
        <v>0</v>
      </c>
      <c r="AP1025" s="145" t="n">
        <f aca="false">SUMIF($AN$5:$AN$1444,$AN1025,AH$5:AH$1444)</f>
        <v>23.1380133267595</v>
      </c>
      <c r="AQ1025" s="145" t="n">
        <f aca="false">SUMIF($AN$5:$AN$1444,$AN1025,AI$5:AI$1444)</f>
        <v>0</v>
      </c>
    </row>
    <row r="1026" customFormat="false" ht="15" hidden="false" customHeight="false" outlineLevel="0" collapsed="false">
      <c r="A1026" s="0" t="s">
        <v>652</v>
      </c>
      <c r="B1026" s="0" t="s">
        <v>647</v>
      </c>
      <c r="C1026" s="90" t="n">
        <f aca="false">C882+1</f>
        <v>3</v>
      </c>
      <c r="D1026" s="90" t="n">
        <f aca="false">D882</f>
        <v>1</v>
      </c>
      <c r="E1026" s="90" t="s">
        <v>353</v>
      </c>
      <c r="F1026" s="90" t="n">
        <v>2</v>
      </c>
      <c r="G1026" s="130" t="s">
        <v>321</v>
      </c>
      <c r="H1026" s="130" t="s">
        <v>322</v>
      </c>
      <c r="I1026" s="130" t="s">
        <v>322</v>
      </c>
      <c r="J1026" s="131" t="n">
        <v>41941</v>
      </c>
      <c r="K1026" s="132" t="s">
        <v>806</v>
      </c>
      <c r="L1026" s="131" t="n">
        <v>41943</v>
      </c>
      <c r="M1026" s="108" t="s">
        <v>807</v>
      </c>
      <c r="N1026" s="134" t="n">
        <v>45.6666666666667</v>
      </c>
      <c r="O1026" s="134" t="n">
        <v>40</v>
      </c>
      <c r="P1026" s="135" t="n">
        <v>0.0756666666666667</v>
      </c>
      <c r="Q1026" s="152" t="n">
        <v>505.471008333333</v>
      </c>
      <c r="R1026" s="152" t="n">
        <v>2692.79034923077</v>
      </c>
      <c r="S1026" s="136" t="n">
        <f aca="false">R1026-Q1026</f>
        <v>2187.31934089744</v>
      </c>
      <c r="T1026" s="137" t="n">
        <f aca="false">((S1026/1000000)*(0.473-P1026))*0.8/(0.08206*296)*1000000/(O1026*N1026)*12</f>
        <v>0.188042449321211</v>
      </c>
      <c r="U1026" s="138" t="n">
        <f aca="false">IF(N1026&lt;=48,T1026* 48,T1026* 72)</f>
        <v>9.02603756741811</v>
      </c>
      <c r="V1026" s="139" t="n">
        <v>-23.162925840368</v>
      </c>
      <c r="W1026" s="150" t="n">
        <f aca="false">W978</f>
        <v>-21.1954571106192</v>
      </c>
      <c r="X1026" s="141" t="s">
        <v>106</v>
      </c>
      <c r="Y1026" s="142" t="n">
        <f aca="false">((V1026/1000+1)*0.0112372)/((V1026/1000+1)*0.0112372+1)</f>
        <v>0.0108577292145943</v>
      </c>
      <c r="Z1026" s="142" t="n">
        <f aca="false">((W1026/1000+1)*0.0112372)/((W1026/1000+1)*0.0112372+1)</f>
        <v>0.0108793600839932</v>
      </c>
      <c r="AA1026" s="142" t="str">
        <f aca="false">IF(ISNUMBER(X1026),((X1026/1000+1)*0.0112372)/((X1026/1000+1)*0.0112372+1),"")</f>
        <v/>
      </c>
      <c r="AB1026" s="143" t="str">
        <f aca="false">IF(ISNUMBER(AA1026),(Y1026-Z1026)/(AA1026-Z1026),"")</f>
        <v/>
      </c>
      <c r="AC1026" s="143" t="str">
        <f aca="false">IF(ISNUMBER(AB1026),1-AB1026,"")</f>
        <v/>
      </c>
      <c r="AD1026" s="144" t="str">
        <f aca="false">IF(ISNUMBER(AB1026),AB1026*T1026,"")</f>
        <v/>
      </c>
      <c r="AE1026" s="144" t="n">
        <f aca="false">IF(ISNUMBER(AC1026),AC1026*T1026,T1026)</f>
        <v>0.188042449321211</v>
      </c>
      <c r="AF1026" s="102"/>
      <c r="AG1026" s="145" t="str">
        <f aca="false">IF(ISNUMBER(AD1026),U1026*AB1026,"")</f>
        <v/>
      </c>
      <c r="AH1026" s="146" t="n">
        <f aca="false">IF(ISNUMBER(AC1026),AC1026*U1026,U1026)</f>
        <v>9.02603756741811</v>
      </c>
      <c r="AI1026" s="102"/>
      <c r="AJ1026" s="103" t="s">
        <v>680</v>
      </c>
      <c r="AK1026" s="102"/>
      <c r="AL1026" s="102"/>
      <c r="AM1026" s="102"/>
      <c r="AN1026" s="147" t="s">
        <v>821</v>
      </c>
      <c r="AO1026" s="145" t="n">
        <f aca="false">SUMIF($AN$5:$AN$1444,$AN1026,AG$5:AG$1444)</f>
        <v>0</v>
      </c>
      <c r="AP1026" s="145" t="n">
        <f aca="false">SUMIF($AN$5:$AN$1444,$AN1026,AH$5:AH$1444)</f>
        <v>19.2346706462791</v>
      </c>
      <c r="AQ1026" s="145" t="n">
        <f aca="false">SUMIF($AN$5:$AN$1444,$AN1026,AI$5:AI$1444)</f>
        <v>0</v>
      </c>
    </row>
    <row r="1027" customFormat="false" ht="15" hidden="false" customHeight="false" outlineLevel="0" collapsed="false">
      <c r="A1027" s="0" t="s">
        <v>652</v>
      </c>
      <c r="B1027" s="0" t="s">
        <v>647</v>
      </c>
      <c r="C1027" s="90" t="n">
        <f aca="false">C883+1</f>
        <v>3</v>
      </c>
      <c r="D1027" s="90" t="n">
        <f aca="false">D883</f>
        <v>1</v>
      </c>
      <c r="E1027" s="90" t="s">
        <v>353</v>
      </c>
      <c r="F1027" s="90" t="n">
        <v>3</v>
      </c>
      <c r="G1027" s="130" t="s">
        <v>321</v>
      </c>
      <c r="H1027" s="130" t="s">
        <v>322</v>
      </c>
      <c r="I1027" s="130" t="s">
        <v>322</v>
      </c>
      <c r="J1027" s="131" t="n">
        <v>41941</v>
      </c>
      <c r="K1027" s="132" t="s">
        <v>806</v>
      </c>
      <c r="L1027" s="131" t="n">
        <v>41943</v>
      </c>
      <c r="M1027" s="108" t="s">
        <v>807</v>
      </c>
      <c r="N1027" s="134" t="n">
        <v>45.6666666666667</v>
      </c>
      <c r="O1027" s="134" t="n">
        <v>40</v>
      </c>
      <c r="P1027" s="135" t="n">
        <v>0.0756666666666667</v>
      </c>
      <c r="Q1027" s="152" t="n">
        <v>505.471008333333</v>
      </c>
      <c r="R1027" s="152" t="n">
        <v>3123.19790923077</v>
      </c>
      <c r="S1027" s="136" t="n">
        <f aca="false">R1027-Q1027</f>
        <v>2617.72690089744</v>
      </c>
      <c r="T1027" s="137" t="n">
        <f aca="false">((S1027/1000000)*(0.473-P1027))*0.8/(0.08206*296)*1000000/(O1027*N1027)*12</f>
        <v>0.225044312869658</v>
      </c>
      <c r="U1027" s="138" t="n">
        <f aca="false">IF(N1027&lt;=48,T1027* 48,T1027* 72)</f>
        <v>10.8021270177436</v>
      </c>
      <c r="V1027" s="139" t="n">
        <v>-28.6700378940812</v>
      </c>
      <c r="W1027" s="150" t="n">
        <f aca="false">W979</f>
        <v>-21.1954571106192</v>
      </c>
      <c r="X1027" s="141" t="s">
        <v>106</v>
      </c>
      <c r="Y1027" s="142" t="n">
        <f aca="false">((V1027/1000+1)*0.0112372)/((V1027/1000+1)*0.0112372+1)</f>
        <v>0.010797177543628</v>
      </c>
      <c r="Z1027" s="142" t="n">
        <f aca="false">((W1027/1000+1)*0.0112372)/((W1027/1000+1)*0.0112372+1)</f>
        <v>0.0108793600839932</v>
      </c>
      <c r="AA1027" s="142" t="str">
        <f aca="false">IF(ISNUMBER(X1027),((X1027/1000+1)*0.0112372)/((X1027/1000+1)*0.0112372+1),"")</f>
        <v/>
      </c>
      <c r="AB1027" s="143" t="str">
        <f aca="false">IF(ISNUMBER(AA1027),(Y1027-Z1027)/(AA1027-Z1027),"")</f>
        <v/>
      </c>
      <c r="AC1027" s="143" t="str">
        <f aca="false">IF(ISNUMBER(AB1027),1-AB1027,"")</f>
        <v/>
      </c>
      <c r="AD1027" s="144" t="str">
        <f aca="false">IF(ISNUMBER(AB1027),AB1027*T1027,"")</f>
        <v/>
      </c>
      <c r="AE1027" s="144" t="n">
        <f aca="false">IF(ISNUMBER(AC1027),AC1027*T1027,T1027)</f>
        <v>0.225044312869658</v>
      </c>
      <c r="AF1027" s="102"/>
      <c r="AG1027" s="145" t="str">
        <f aca="false">IF(ISNUMBER(AD1027),U1027*AB1027,"")</f>
        <v/>
      </c>
      <c r="AH1027" s="146" t="n">
        <f aca="false">IF(ISNUMBER(AC1027),AC1027*U1027,U1027)</f>
        <v>10.8021270177436</v>
      </c>
      <c r="AI1027" s="102"/>
      <c r="AJ1027" s="103" t="s">
        <v>682</v>
      </c>
      <c r="AK1027" s="102"/>
      <c r="AL1027" s="102"/>
      <c r="AM1027" s="102"/>
      <c r="AN1027" s="147" t="s">
        <v>822</v>
      </c>
      <c r="AO1027" s="145" t="n">
        <f aca="false">SUMIF($AN$5:$AN$1444,$AN1027,AG$5:AG$1444)</f>
        <v>0</v>
      </c>
      <c r="AP1027" s="145" t="n">
        <f aca="false">SUMIF($AN$5:$AN$1444,$AN1027,AH$5:AH$1444)</f>
        <v>31.477795456501</v>
      </c>
      <c r="AQ1027" s="145" t="n">
        <f aca="false">SUMIF($AN$5:$AN$1444,$AN1027,AI$5:AI$1444)</f>
        <v>0</v>
      </c>
    </row>
    <row r="1028" customFormat="false" ht="15" hidden="false" customHeight="false" outlineLevel="0" collapsed="false">
      <c r="A1028" s="0" t="s">
        <v>652</v>
      </c>
      <c r="B1028" s="0" t="s">
        <v>647</v>
      </c>
      <c r="C1028" s="90" t="n">
        <f aca="false">C884+1</f>
        <v>3</v>
      </c>
      <c r="D1028" s="90" t="n">
        <f aca="false">D884</f>
        <v>1</v>
      </c>
      <c r="E1028" s="90" t="s">
        <v>353</v>
      </c>
      <c r="F1028" s="90" t="n">
        <v>4</v>
      </c>
      <c r="G1028" s="130" t="s">
        <v>321</v>
      </c>
      <c r="H1028" s="130" t="s">
        <v>322</v>
      </c>
      <c r="I1028" s="130" t="s">
        <v>322</v>
      </c>
      <c r="J1028" s="131" t="n">
        <v>41941</v>
      </c>
      <c r="K1028" s="132" t="s">
        <v>806</v>
      </c>
      <c r="L1028" s="131" t="n">
        <v>41943</v>
      </c>
      <c r="M1028" s="108" t="s">
        <v>807</v>
      </c>
      <c r="N1028" s="134" t="n">
        <v>45.6666666666667</v>
      </c>
      <c r="O1028" s="134" t="n">
        <v>40</v>
      </c>
      <c r="P1028" s="135" t="n">
        <v>0.0756666666666667</v>
      </c>
      <c r="Q1028" s="152" t="n">
        <v>505.471008333333</v>
      </c>
      <c r="R1028" s="152" t="n">
        <v>2927.76458923077</v>
      </c>
      <c r="S1028" s="136" t="n">
        <f aca="false">R1028-Q1028</f>
        <v>2422.29358089744</v>
      </c>
      <c r="T1028" s="137" t="n">
        <f aca="false">((S1028/1000000)*(0.473-P1028))*0.8/(0.08206*296)*1000000/(O1028*N1028)*12</f>
        <v>0.208243034937969</v>
      </c>
      <c r="U1028" s="138" t="n">
        <f aca="false">IF(N1028&lt;=48,T1028* 48,T1028* 72)</f>
        <v>9.99566567702251</v>
      </c>
      <c r="V1028" s="139" t="n">
        <v>-23.6406830043158</v>
      </c>
      <c r="W1028" s="150" t="n">
        <f aca="false">W980</f>
        <v>-21.1954571106192</v>
      </c>
      <c r="X1028" s="141" t="s">
        <v>106</v>
      </c>
      <c r="Y1028" s="142" t="n">
        <f aca="false">((V1028/1000+1)*0.0112372)/((V1028/1000+1)*0.0112372+1)</f>
        <v>0.0108524764837424</v>
      </c>
      <c r="Z1028" s="142" t="n">
        <f aca="false">((W1028/1000+1)*0.0112372)/((W1028/1000+1)*0.0112372+1)</f>
        <v>0.0108793600839932</v>
      </c>
      <c r="AA1028" s="142" t="str">
        <f aca="false">IF(ISNUMBER(X1028),((X1028/1000+1)*0.0112372)/((X1028/1000+1)*0.0112372+1),"")</f>
        <v/>
      </c>
      <c r="AB1028" s="143" t="str">
        <f aca="false">IF(ISNUMBER(AA1028),(Y1028-Z1028)/(AA1028-Z1028),"")</f>
        <v/>
      </c>
      <c r="AC1028" s="143" t="str">
        <f aca="false">IF(ISNUMBER(AB1028),1-AB1028,"")</f>
        <v/>
      </c>
      <c r="AD1028" s="144" t="str">
        <f aca="false">IF(ISNUMBER(AB1028),AB1028*T1028,"")</f>
        <v/>
      </c>
      <c r="AE1028" s="144" t="n">
        <f aca="false">IF(ISNUMBER(AC1028),AC1028*T1028,T1028)</f>
        <v>0.208243034937969</v>
      </c>
      <c r="AF1028" s="102"/>
      <c r="AG1028" s="145" t="str">
        <f aca="false">IF(ISNUMBER(AD1028),U1028*AB1028,"")</f>
        <v/>
      </c>
      <c r="AH1028" s="146" t="n">
        <f aca="false">IF(ISNUMBER(AC1028),AC1028*U1028,U1028)</f>
        <v>9.99566567702251</v>
      </c>
      <c r="AI1028" s="102"/>
      <c r="AJ1028" s="103" t="s">
        <v>684</v>
      </c>
      <c r="AK1028" s="102"/>
      <c r="AL1028" s="102"/>
      <c r="AM1028" s="102"/>
      <c r="AN1028" s="147" t="s">
        <v>823</v>
      </c>
      <c r="AO1028" s="145" t="n">
        <f aca="false">SUMIF($AN$5:$AN$1444,$AN1028,AG$5:AG$1444)</f>
        <v>0</v>
      </c>
      <c r="AP1028" s="145" t="n">
        <f aca="false">SUMIF($AN$5:$AN$1444,$AN1028,AH$5:AH$1444)</f>
        <v>25.8389121506619</v>
      </c>
      <c r="AQ1028" s="145" t="n">
        <f aca="false">SUMIF($AN$5:$AN$1444,$AN1028,AI$5:AI$1444)</f>
        <v>0</v>
      </c>
    </row>
    <row r="1029" customFormat="false" ht="15" hidden="false" customHeight="false" outlineLevel="0" collapsed="false">
      <c r="A1029" s="0" t="s">
        <v>652</v>
      </c>
      <c r="B1029" s="0" t="s">
        <v>647</v>
      </c>
      <c r="C1029" s="90" t="n">
        <f aca="false">C885+1</f>
        <v>3</v>
      </c>
      <c r="D1029" s="90" t="n">
        <f aca="false">D885</f>
        <v>1</v>
      </c>
      <c r="E1029" s="90" t="s">
        <v>353</v>
      </c>
      <c r="F1029" s="90" t="n">
        <v>1</v>
      </c>
      <c r="G1029" s="130" t="s">
        <v>659</v>
      </c>
      <c r="H1029" s="130" t="s">
        <v>660</v>
      </c>
      <c r="I1029" s="148" t="s">
        <v>335</v>
      </c>
      <c r="J1029" s="131" t="n">
        <v>41941</v>
      </c>
      <c r="K1029" s="132" t="s">
        <v>806</v>
      </c>
      <c r="L1029" s="131" t="n">
        <v>41943</v>
      </c>
      <c r="M1029" s="108" t="s">
        <v>807</v>
      </c>
      <c r="N1029" s="134" t="n">
        <v>45.6666666666667</v>
      </c>
      <c r="O1029" s="134" t="n">
        <v>40</v>
      </c>
      <c r="P1029" s="135" t="n">
        <v>0.0756666666666667</v>
      </c>
      <c r="Q1029" s="152" t="n">
        <v>505.471008333333</v>
      </c>
      <c r="R1029" s="152" t="n">
        <v>30404.1620903846</v>
      </c>
      <c r="S1029" s="136" t="n">
        <f aca="false">R1029-Q1029</f>
        <v>29898.6910820513</v>
      </c>
      <c r="T1029" s="137" t="n">
        <f aca="false">((S1029/1000000)*(0.473-P1029))*0.8/(0.08206*296)*1000000/(O1029*N1029)*12</f>
        <v>2.570371411913</v>
      </c>
      <c r="U1029" s="138" t="n">
        <f aca="false">IF(N1029&lt;=48,T1029* 48,T1029* 72)</f>
        <v>123.377827771824</v>
      </c>
      <c r="V1029" s="139" t="n">
        <v>1069.00955547644</v>
      </c>
      <c r="W1029" s="150" t="n">
        <f aca="false">W981</f>
        <v>-21.1954571106192</v>
      </c>
      <c r="X1029" s="141" t="n">
        <v>1356.9</v>
      </c>
      <c r="Y1029" s="142" t="n">
        <f aca="false">((V1029/1000+1)*0.0112372)/((V1029/1000+1)*0.0112372+1)</f>
        <v>0.0227215998394373</v>
      </c>
      <c r="Z1029" s="142" t="n">
        <f aca="false">((W1029/1000+1)*0.0112372)/((W1029/1000+1)*0.0112372+1)</f>
        <v>0.0108793600839932</v>
      </c>
      <c r="AA1029" s="142" t="n">
        <f aca="false">IF(ISNUMBER(X1029),((X1029/1000+1)*0.0112372)/((X1029/1000+1)*0.0112372+1),"")</f>
        <v>0.0258016023592409</v>
      </c>
      <c r="AB1029" s="143" t="n">
        <f aca="false">IF(ISNUMBER(AA1029),(Y1029-Y1025)/(AA1029-Y1025),"")</f>
        <v>0.793619493836496</v>
      </c>
      <c r="AC1029" s="143" t="n">
        <f aca="false">IF(ISNUMBER(AB1029),1-AB1029,"")</f>
        <v>0.206380506163504</v>
      </c>
      <c r="AD1029" s="144" t="n">
        <f aca="false">IF(ISNUMBER(AB1029),AB1029*T1029,"")</f>
        <v>2.0398968588942</v>
      </c>
      <c r="AE1029" s="144" t="n">
        <f aca="false">IF(ISNUMBER(AC1029),AC1029*T1029,T1029)</f>
        <v>0.530474553018807</v>
      </c>
      <c r="AF1029" s="149" t="n">
        <f aca="false">IF(ISNUMBER(AD1029),AE1029-AE1025,"")</f>
        <v>0.391584495237846</v>
      </c>
      <c r="AG1029" s="145" t="n">
        <f aca="false">IF(ISNUMBER(AD1029),U1029*AB1029,"")</f>
        <v>97.9150492269214</v>
      </c>
      <c r="AH1029" s="146" t="n">
        <f aca="false">IF(ISNUMBER(AC1029),AC1029*U1029,U1029)</f>
        <v>25.4627785449027</v>
      </c>
      <c r="AI1029" s="145" t="n">
        <f aca="false">AH1029-AH1025</f>
        <v>18.7960557714166</v>
      </c>
      <c r="AJ1029" s="103" t="s">
        <v>686</v>
      </c>
      <c r="AK1029" s="102"/>
      <c r="AL1029" s="102"/>
      <c r="AM1029" s="102"/>
      <c r="AN1029" s="147" t="s">
        <v>824</v>
      </c>
      <c r="AO1029" s="145" t="n">
        <f aca="false">SUMIF($AN$5:$AN$1444,$AN1029,AG$5:AG$1444)</f>
        <v>248.547669067843</v>
      </c>
      <c r="AP1029" s="145" t="n">
        <f aca="false">SUMIF($AN$5:$AN$1444,$AN1029,AH$5:AH$1444)</f>
        <v>60.4330622745661</v>
      </c>
      <c r="AQ1029" s="145" t="n">
        <f aca="false">SUMIF($AN$5:$AN$1444,$AN1029,AI$5:AI$1444)</f>
        <v>37.2950489478065</v>
      </c>
    </row>
    <row r="1030" customFormat="false" ht="15" hidden="false" customHeight="false" outlineLevel="0" collapsed="false">
      <c r="A1030" s="0" t="s">
        <v>652</v>
      </c>
      <c r="B1030" s="0" t="s">
        <v>647</v>
      </c>
      <c r="C1030" s="90" t="n">
        <f aca="false">C886+1</f>
        <v>3</v>
      </c>
      <c r="D1030" s="90" t="n">
        <f aca="false">D886</f>
        <v>1</v>
      </c>
      <c r="E1030" s="90" t="s">
        <v>353</v>
      </c>
      <c r="F1030" s="90" t="n">
        <v>2</v>
      </c>
      <c r="G1030" s="130" t="s">
        <v>659</v>
      </c>
      <c r="H1030" s="130" t="s">
        <v>660</v>
      </c>
      <c r="I1030" s="148" t="s">
        <v>335</v>
      </c>
      <c r="J1030" s="131" t="n">
        <v>41941</v>
      </c>
      <c r="K1030" s="132" t="s">
        <v>806</v>
      </c>
      <c r="L1030" s="131" t="n">
        <v>41943</v>
      </c>
      <c r="M1030" s="108" t="s">
        <v>807</v>
      </c>
      <c r="N1030" s="134" t="n">
        <v>45.6666666666667</v>
      </c>
      <c r="O1030" s="134" t="n">
        <v>40</v>
      </c>
      <c r="P1030" s="135" t="n">
        <v>0.0756666666666667</v>
      </c>
      <c r="Q1030" s="152" t="n">
        <v>505.471008333333</v>
      </c>
      <c r="R1030" s="152" t="n">
        <v>41800.9909903846</v>
      </c>
      <c r="S1030" s="136" t="n">
        <f aca="false">R1030-Q1030</f>
        <v>41295.5199820513</v>
      </c>
      <c r="T1030" s="137" t="n">
        <f aca="false">((S1030/1000000)*(0.473-P1030))*0.8/(0.08206*296)*1000000/(O1030*N1030)*12</f>
        <v>3.55014952696934</v>
      </c>
      <c r="U1030" s="138" t="n">
        <f aca="false">IF(N1030&lt;=48,T1030* 48,T1030* 72)</f>
        <v>170.407177294528</v>
      </c>
      <c r="V1030" s="139" t="n">
        <v>1104.41787868428</v>
      </c>
      <c r="W1030" s="150" t="n">
        <f aca="false">W982</f>
        <v>-21.1954571106192</v>
      </c>
      <c r="X1030" s="141" t="n">
        <v>1356.9</v>
      </c>
      <c r="Y1030" s="142" t="n">
        <f aca="false">((V1030/1000+1)*0.0112372)/((V1030/1000+1)*0.0112372+1)</f>
        <v>0.0231014665439209</v>
      </c>
      <c r="Z1030" s="142" t="n">
        <f aca="false">((W1030/1000+1)*0.0112372)/((W1030/1000+1)*0.0112372+1)</f>
        <v>0.0108793600839932</v>
      </c>
      <c r="AA1030" s="142" t="n">
        <f aca="false">IF(ISNUMBER(X1030),((X1030/1000+1)*0.0112372)/((X1030/1000+1)*0.0112372+1),"")</f>
        <v>0.0258016023592409</v>
      </c>
      <c r="AB1030" s="143" t="n">
        <f aca="false">IF(ISNUMBER(AA1030),(Y1030-Y1026)/(AA1030-Y1026),"")</f>
        <v>0.819314859729834</v>
      </c>
      <c r="AC1030" s="143" t="n">
        <f aca="false">IF(ISNUMBER(AB1030),1-AB1030,"")</f>
        <v>0.180685140270166</v>
      </c>
      <c r="AD1030" s="144" t="n">
        <f aca="false">IF(ISNUMBER(AB1030),AB1030*T1030,"")</f>
        <v>2.90869026170882</v>
      </c>
      <c r="AE1030" s="144" t="n">
        <f aca="false">IF(ISNUMBER(AC1030),AC1030*T1030,T1030)</f>
        <v>0.641459265260519</v>
      </c>
      <c r="AF1030" s="149" t="n">
        <f aca="false">IF(ISNUMBER(AD1030),AE1030-AE1026,"")</f>
        <v>0.453416815939308</v>
      </c>
      <c r="AG1030" s="145" t="n">
        <f aca="false">IF(ISNUMBER(AD1030),U1030*AB1030,"")</f>
        <v>139.617132562023</v>
      </c>
      <c r="AH1030" s="146" t="n">
        <f aca="false">IF(ISNUMBER(AC1030),AC1030*U1030,U1030)</f>
        <v>30.7900447325049</v>
      </c>
      <c r="AI1030" s="145" t="n">
        <f aca="false">AH1030-AH1026</f>
        <v>21.7640071650868</v>
      </c>
      <c r="AJ1030" s="103" t="s">
        <v>688</v>
      </c>
      <c r="AK1030" s="102"/>
      <c r="AL1030" s="102"/>
      <c r="AM1030" s="102"/>
      <c r="AN1030" s="147" t="s">
        <v>825</v>
      </c>
      <c r="AO1030" s="145" t="n">
        <f aca="false">SUMIF($AN$5:$AN$1444,$AN1030,AG$5:AG$1444)</f>
        <v>254.18058359688</v>
      </c>
      <c r="AP1030" s="145" t="n">
        <f aca="false">SUMIF($AN$5:$AN$1444,$AN1030,AH$5:AH$1444)</f>
        <v>68.5142728142233</v>
      </c>
      <c r="AQ1030" s="145" t="n">
        <f aca="false">SUMIF($AN$5:$AN$1444,$AN1030,AI$5:AI$1444)</f>
        <v>49.2796021679442</v>
      </c>
    </row>
    <row r="1031" customFormat="false" ht="15" hidden="false" customHeight="false" outlineLevel="0" collapsed="false">
      <c r="A1031" s="0" t="s">
        <v>652</v>
      </c>
      <c r="B1031" s="0" t="s">
        <v>647</v>
      </c>
      <c r="C1031" s="90" t="n">
        <f aca="false">C887+1</f>
        <v>3</v>
      </c>
      <c r="D1031" s="90" t="n">
        <f aca="false">D887</f>
        <v>1</v>
      </c>
      <c r="E1031" s="90" t="s">
        <v>353</v>
      </c>
      <c r="F1031" s="90" t="n">
        <v>3</v>
      </c>
      <c r="G1031" s="130" t="s">
        <v>659</v>
      </c>
      <c r="H1031" s="130" t="s">
        <v>660</v>
      </c>
      <c r="I1031" s="148" t="s">
        <v>335</v>
      </c>
      <c r="J1031" s="131" t="n">
        <v>41941</v>
      </c>
      <c r="K1031" s="132" t="s">
        <v>806</v>
      </c>
      <c r="L1031" s="131" t="n">
        <v>41943</v>
      </c>
      <c r="M1031" s="108" t="s">
        <v>807</v>
      </c>
      <c r="N1031" s="134" t="n">
        <v>45.6666666666667</v>
      </c>
      <c r="O1031" s="134" t="n">
        <v>40</v>
      </c>
      <c r="P1031" s="135" t="n">
        <v>0.0756666666666667</v>
      </c>
      <c r="Q1031" s="152" t="n">
        <v>505.471008333333</v>
      </c>
      <c r="R1031" s="152" t="n">
        <v>31006.4285903846</v>
      </c>
      <c r="S1031" s="136" t="n">
        <f aca="false">R1031-Q1031</f>
        <v>30500.9575820513</v>
      </c>
      <c r="T1031" s="137" t="n">
        <f aca="false">((S1031/1000000)*(0.473-P1031))*0.8/(0.08206*296)*1000000/(O1031*N1031)*12</f>
        <v>2.6221478789732</v>
      </c>
      <c r="U1031" s="138" t="n">
        <f aca="false">IF(N1031&lt;=48,T1031* 48,T1031* 72)</f>
        <v>125.863098190714</v>
      </c>
      <c r="V1031" s="139" t="n">
        <v>1046.89402399078</v>
      </c>
      <c r="W1031" s="150" t="n">
        <f aca="false">W983</f>
        <v>-21.1954571106192</v>
      </c>
      <c r="X1031" s="141" t="n">
        <v>1356.9</v>
      </c>
      <c r="Y1031" s="142" t="n">
        <f aca="false">((V1031/1000+1)*0.0112372)/((V1031/1000+1)*0.0112372+1)</f>
        <v>0.022484190619264</v>
      </c>
      <c r="Z1031" s="142" t="n">
        <f aca="false">((W1031/1000+1)*0.0112372)/((W1031/1000+1)*0.0112372+1)</f>
        <v>0.0108793600839932</v>
      </c>
      <c r="AA1031" s="142" t="n">
        <f aca="false">IF(ISNUMBER(X1031),((X1031/1000+1)*0.0112372)/((X1031/1000+1)*0.0112372+1),"")</f>
        <v>0.0258016023592409</v>
      </c>
      <c r="AB1031" s="143" t="n">
        <f aca="false">IF(ISNUMBER(AA1031),(Y1031-Y1027)/(AA1031-Y1027),"")</f>
        <v>0.778904437807911</v>
      </c>
      <c r="AC1031" s="143" t="n">
        <f aca="false">IF(ISNUMBER(AB1031),1-AB1031,"")</f>
        <v>0.221095562192089</v>
      </c>
      <c r="AD1031" s="144" t="n">
        <f aca="false">IF(ISNUMBER(AB1031),AB1031*T1031,"")</f>
        <v>2.04240261952083</v>
      </c>
      <c r="AE1031" s="144" t="n">
        <f aca="false">IF(ISNUMBER(AC1031),AC1031*T1031,T1031)</f>
        <v>0.579745259452374</v>
      </c>
      <c r="AF1031" s="149" t="n">
        <f aca="false">IF(ISNUMBER(AD1031),AE1031-AE1027,"")</f>
        <v>0.354700946582716</v>
      </c>
      <c r="AG1031" s="145" t="n">
        <f aca="false">IF(ISNUMBER(AD1031),U1031*AB1031,"")</f>
        <v>98.0353257369998</v>
      </c>
      <c r="AH1031" s="146" t="n">
        <f aca="false">IF(ISNUMBER(AC1031),AC1031*U1031,U1031)</f>
        <v>27.8277724537139</v>
      </c>
      <c r="AI1031" s="145" t="n">
        <f aca="false">AH1031-AH1027</f>
        <v>17.0256454359704</v>
      </c>
      <c r="AJ1031" s="103" t="s">
        <v>690</v>
      </c>
      <c r="AK1031" s="102"/>
      <c r="AL1031" s="102"/>
      <c r="AM1031" s="102"/>
      <c r="AN1031" s="147" t="s">
        <v>826</v>
      </c>
      <c r="AO1031" s="145" t="n">
        <f aca="false">SUMIF($AN$5:$AN$1444,$AN1031,AG$5:AG$1444)</f>
        <v>254.023631853615</v>
      </c>
      <c r="AP1031" s="145" t="n">
        <f aca="false">SUMIF($AN$5:$AN$1444,$AN1031,AH$5:AH$1444)</f>
        <v>74.3232214511878</v>
      </c>
      <c r="AQ1031" s="145" t="n">
        <f aca="false">SUMIF($AN$5:$AN$1444,$AN1031,AI$5:AI$1444)</f>
        <v>42.8454259946868</v>
      </c>
    </row>
    <row r="1032" customFormat="false" ht="15" hidden="false" customHeight="false" outlineLevel="0" collapsed="false">
      <c r="A1032" s="0" t="s">
        <v>652</v>
      </c>
      <c r="B1032" s="0" t="s">
        <v>647</v>
      </c>
      <c r="C1032" s="90" t="n">
        <f aca="false">C888+1</f>
        <v>3</v>
      </c>
      <c r="D1032" s="90" t="n">
        <f aca="false">D888</f>
        <v>1</v>
      </c>
      <c r="E1032" s="90" t="s">
        <v>353</v>
      </c>
      <c r="F1032" s="90" t="n">
        <v>4</v>
      </c>
      <c r="G1032" s="130" t="s">
        <v>659</v>
      </c>
      <c r="H1032" s="130" t="s">
        <v>660</v>
      </c>
      <c r="I1032" s="148" t="s">
        <v>335</v>
      </c>
      <c r="J1032" s="131" t="n">
        <v>41941</v>
      </c>
      <c r="K1032" s="132" t="s">
        <v>806</v>
      </c>
      <c r="L1032" s="131" t="n">
        <v>41943</v>
      </c>
      <c r="M1032" s="108" t="s">
        <v>807</v>
      </c>
      <c r="N1032" s="134" t="n">
        <v>45.6666666666667</v>
      </c>
      <c r="O1032" s="134" t="n">
        <v>40</v>
      </c>
      <c r="P1032" s="135" t="n">
        <v>0.0756666666666667</v>
      </c>
      <c r="Q1032" s="152" t="n">
        <v>505.471008333333</v>
      </c>
      <c r="R1032" s="152" t="n">
        <v>31111.0647903846</v>
      </c>
      <c r="S1032" s="136" t="n">
        <f aca="false">R1032-Q1032</f>
        <v>30605.5937820513</v>
      </c>
      <c r="T1032" s="137" t="n">
        <f aca="false">((S1032/1000000)*(0.473-P1032))*0.8/(0.08206*296)*1000000/(O1032*N1032)*12</f>
        <v>2.63114338638164</v>
      </c>
      <c r="U1032" s="138" t="n">
        <f aca="false">IF(N1032&lt;=48,T1032* 48,T1032* 72)</f>
        <v>126.294882546319</v>
      </c>
      <c r="V1032" s="139" t="n">
        <v>1066.90781030944</v>
      </c>
      <c r="W1032" s="150" t="n">
        <f aca="false">W984</f>
        <v>-21.1954571106192</v>
      </c>
      <c r="X1032" s="141" t="n">
        <v>1356.9</v>
      </c>
      <c r="Y1032" s="142" t="n">
        <f aca="false">((V1032/1000+1)*0.0112372)/((V1032/1000+1)*0.0112372+1)</f>
        <v>0.0226990426601067</v>
      </c>
      <c r="Z1032" s="142" t="n">
        <f aca="false">((W1032/1000+1)*0.0112372)/((W1032/1000+1)*0.0112372+1)</f>
        <v>0.0108793600839932</v>
      </c>
      <c r="AA1032" s="142" t="n">
        <f aca="false">IF(ISNUMBER(X1032),((X1032/1000+1)*0.0112372)/((X1032/1000+1)*0.0112372+1),"")</f>
        <v>0.0258016023592409</v>
      </c>
      <c r="AB1032" s="143" t="n">
        <f aca="false">IF(ISNUMBER(AA1032),(Y1032-Y1028)/(AA1032-Y1028),"")</f>
        <v>0.792458788227927</v>
      </c>
      <c r="AC1032" s="143" t="n">
        <f aca="false">IF(ISNUMBER(AB1032),1-AB1032,"")</f>
        <v>0.207541211772073</v>
      </c>
      <c r="AD1032" s="144" t="n">
        <f aca="false">IF(ISNUMBER(AB1032),AB1032*T1032,"")</f>
        <v>2.08507269962592</v>
      </c>
      <c r="AE1032" s="144" t="n">
        <f aca="false">IF(ISNUMBER(AC1032),AC1032*T1032,T1032)</f>
        <v>0.546070686755722</v>
      </c>
      <c r="AF1032" s="149" t="n">
        <f aca="false">IF(ISNUMBER(AD1032),AE1032-AE1028,"")</f>
        <v>0.337827651817753</v>
      </c>
      <c r="AG1032" s="145" t="n">
        <f aca="false">IF(ISNUMBER(AD1032),U1032*AB1032,"")</f>
        <v>100.083489582044</v>
      </c>
      <c r="AH1032" s="146" t="n">
        <f aca="false">IF(ISNUMBER(AC1032),AC1032*U1032,U1032)</f>
        <v>26.2113929642746</v>
      </c>
      <c r="AI1032" s="145" t="n">
        <f aca="false">AH1032-AH1028</f>
        <v>16.2157272872522</v>
      </c>
      <c r="AJ1032" s="103" t="s">
        <v>692</v>
      </c>
      <c r="AK1032" s="102"/>
      <c r="AL1032" s="102"/>
      <c r="AM1032" s="102"/>
      <c r="AN1032" s="147" t="s">
        <v>827</v>
      </c>
      <c r="AO1032" s="145" t="n">
        <f aca="false">SUMIF($AN$5:$AN$1444,$AN1032,AG$5:AG$1444)</f>
        <v>279.216462590268</v>
      </c>
      <c r="AP1032" s="145" t="n">
        <f aca="false">SUMIF($AN$5:$AN$1444,$AN1032,AH$5:AH$1444)</f>
        <v>70.1299251157112</v>
      </c>
      <c r="AQ1032" s="145" t="n">
        <f aca="false">SUMIF($AN$5:$AN$1444,$AN1032,AI$5:AI$1444)</f>
        <v>44.2910129650494</v>
      </c>
    </row>
    <row r="1033" customFormat="false" ht="15" hidden="false" customHeight="false" outlineLevel="0" collapsed="false">
      <c r="A1033" s="0" t="s">
        <v>652</v>
      </c>
      <c r="B1033" s="0" t="s">
        <v>647</v>
      </c>
      <c r="C1033" s="90" t="n">
        <f aca="false">C889+1</f>
        <v>3</v>
      </c>
      <c r="D1033" s="90" t="n">
        <f aca="false">D889</f>
        <v>1</v>
      </c>
      <c r="E1033" s="90" t="s">
        <v>353</v>
      </c>
      <c r="F1033" s="90" t="n">
        <v>1</v>
      </c>
      <c r="G1033" s="130" t="s">
        <v>669</v>
      </c>
      <c r="H1033" s="130" t="s">
        <v>660</v>
      </c>
      <c r="I1033" s="130" t="n">
        <v>10</v>
      </c>
      <c r="J1033" s="131" t="n">
        <v>41941</v>
      </c>
      <c r="K1033" s="132" t="s">
        <v>806</v>
      </c>
      <c r="L1033" s="131" t="n">
        <v>41943</v>
      </c>
      <c r="M1033" s="108" t="s">
        <v>807</v>
      </c>
      <c r="N1033" s="134" t="n">
        <v>45.6666666666667</v>
      </c>
      <c r="O1033" s="134" t="n">
        <v>40</v>
      </c>
      <c r="P1033" s="135" t="n">
        <v>0.0756666666666667</v>
      </c>
      <c r="Q1033" s="152" t="n">
        <v>505.471008333333</v>
      </c>
      <c r="R1033" s="152" t="n">
        <v>34129.6974903846</v>
      </c>
      <c r="S1033" s="136" t="n">
        <f aca="false">R1033-Q1033</f>
        <v>33624.2264820513</v>
      </c>
      <c r="T1033" s="137" t="n">
        <f aca="false">((S1033/1000000)*(0.473-P1033))*0.8/(0.08206*296)*1000000/(O1033*N1033)*12</f>
        <v>2.89065331522276</v>
      </c>
      <c r="U1033" s="138" t="n">
        <f aca="false">IF(N1033&lt;=48,T1033* 48,T1033* 72)</f>
        <v>138.751359130693</v>
      </c>
      <c r="V1033" s="139" t="n">
        <v>1226.59590758565</v>
      </c>
      <c r="W1033" s="150" t="n">
        <f aca="false">W985</f>
        <v>-21.1954571106192</v>
      </c>
      <c r="X1033" s="141" t="n">
        <v>1356.9</v>
      </c>
      <c r="Y1033" s="142" t="n">
        <f aca="false">((V1033/1000+1)*0.0112372)/((V1033/1000+1)*0.0112372+1)</f>
        <v>0.0244099494249121</v>
      </c>
      <c r="Z1033" s="142" t="n">
        <f aca="false">((W1033/1000+1)*0.0112372)/((W1033/1000+1)*0.0112372+1)</f>
        <v>0.0108793600839932</v>
      </c>
      <c r="AA1033" s="142" t="n">
        <f aca="false">IF(ISNUMBER(X1033),((X1033/1000+1)*0.0112372)/((X1033/1000+1)*0.0112372+1),"")</f>
        <v>0.0258016023592409</v>
      </c>
      <c r="AB1033" s="143" t="n">
        <f aca="false">IF(ISNUMBER(AA1033),(Y1033-Y1025)/(AA1033-Y1025),"")</f>
        <v>0.906750064279484</v>
      </c>
      <c r="AC1033" s="143" t="n">
        <f aca="false">IF(ISNUMBER(AB1033),1-AB1033,"")</f>
        <v>0.0932499357205164</v>
      </c>
      <c r="AD1033" s="144" t="n">
        <f aca="false">IF(ISNUMBER(AB1033),AB1033*T1033,"")</f>
        <v>2.62110007938794</v>
      </c>
      <c r="AE1033" s="144" t="n">
        <f aca="false">IF(ISNUMBER(AC1033),AC1033*T1033,T1033)</f>
        <v>0.26955323583482</v>
      </c>
      <c r="AF1033" s="149" t="n">
        <f aca="false">IF(ISNUMBER(AD1033),AE1033-AE1025,"")</f>
        <v>0.130663178053859</v>
      </c>
      <c r="AG1033" s="145" t="n">
        <f aca="false">IF(ISNUMBER(AD1033),U1033*AB1033,"")</f>
        <v>125.812803810621</v>
      </c>
      <c r="AH1033" s="146" t="n">
        <f aca="false">IF(ISNUMBER(AC1033),AC1033*U1033,U1033)</f>
        <v>12.9385553200714</v>
      </c>
      <c r="AI1033" s="145" t="n">
        <f aca="false">AH1033-AH1025</f>
        <v>6.27183254658523</v>
      </c>
      <c r="AJ1033" s="103" t="s">
        <v>694</v>
      </c>
      <c r="AK1033" s="102"/>
      <c r="AL1033" s="102"/>
      <c r="AM1033" s="102"/>
      <c r="AN1033" s="147" t="s">
        <v>828</v>
      </c>
      <c r="AO1033" s="145" t="n">
        <f aca="false">SUMIF($AN$5:$AN$1444,$AN1033,AG$5:AG$1444)</f>
        <v>275.144322283667</v>
      </c>
      <c r="AP1033" s="145" t="n">
        <f aca="false">SUMIF($AN$5:$AN$1444,$AN1033,AH$5:AH$1444)</f>
        <v>32.7959832088979</v>
      </c>
      <c r="AQ1033" s="145" t="n">
        <f aca="false">SUMIF($AN$5:$AN$1444,$AN1033,AI$5:AI$1444)</f>
        <v>9.65796988213839</v>
      </c>
    </row>
    <row r="1034" customFormat="false" ht="15" hidden="false" customHeight="false" outlineLevel="0" collapsed="false">
      <c r="A1034" s="0" t="s">
        <v>652</v>
      </c>
      <c r="B1034" s="0" t="s">
        <v>647</v>
      </c>
      <c r="C1034" s="90" t="n">
        <f aca="false">C890+1</f>
        <v>3</v>
      </c>
      <c r="D1034" s="90" t="n">
        <f aca="false">D890</f>
        <v>1</v>
      </c>
      <c r="E1034" s="90" t="s">
        <v>353</v>
      </c>
      <c r="F1034" s="90" t="n">
        <v>2</v>
      </c>
      <c r="G1034" s="130" t="s">
        <v>669</v>
      </c>
      <c r="H1034" s="130" t="s">
        <v>660</v>
      </c>
      <c r="I1034" s="130" t="n">
        <v>10</v>
      </c>
      <c r="J1034" s="131" t="n">
        <v>41941</v>
      </c>
      <c r="K1034" s="132" t="s">
        <v>806</v>
      </c>
      <c r="L1034" s="131" t="n">
        <v>41943</v>
      </c>
      <c r="M1034" s="108" t="s">
        <v>807</v>
      </c>
      <c r="N1034" s="134" t="n">
        <v>45.6666666666667</v>
      </c>
      <c r="O1034" s="134" t="n">
        <v>40</v>
      </c>
      <c r="P1034" s="135" t="n">
        <v>0.0756666666666667</v>
      </c>
      <c r="Q1034" s="152" t="n">
        <v>505.471008333333</v>
      </c>
      <c r="R1034" s="152" t="n">
        <v>34667.4788903846</v>
      </c>
      <c r="S1034" s="136" t="n">
        <f aca="false">R1034-Q1034</f>
        <v>34162.0078820513</v>
      </c>
      <c r="T1034" s="137" t="n">
        <f aca="false">((S1034/1000000)*(0.473-P1034))*0.8/(0.08206*296)*1000000/(O1034*N1034)*12</f>
        <v>2.9368860393452</v>
      </c>
      <c r="U1034" s="138" t="n">
        <f aca="false">IF(N1034&lt;=48,T1034* 48,T1034* 72)</f>
        <v>140.97052988857</v>
      </c>
      <c r="V1034" s="139" t="n">
        <v>1216.25926755852</v>
      </c>
      <c r="W1034" s="150" t="n">
        <f aca="false">W986</f>
        <v>-21.1954571106192</v>
      </c>
      <c r="X1034" s="141" t="n">
        <v>1356.9</v>
      </c>
      <c r="Y1034" s="142" t="n">
        <f aca="false">((V1034/1000+1)*0.0112372)/((V1034/1000+1)*0.0112372+1)</f>
        <v>0.0242993834639738</v>
      </c>
      <c r="Z1034" s="142" t="n">
        <f aca="false">((W1034/1000+1)*0.0112372)/((W1034/1000+1)*0.0112372+1)</f>
        <v>0.0108793600839932</v>
      </c>
      <c r="AA1034" s="142" t="n">
        <f aca="false">IF(ISNUMBER(X1034),((X1034/1000+1)*0.0112372)/((X1034/1000+1)*0.0112372+1),"")</f>
        <v>0.0258016023592409</v>
      </c>
      <c r="AB1034" s="143" t="n">
        <f aca="false">IF(ISNUMBER(AA1034),(Y1034-Y1026)/(AA1034-Y1026),"")</f>
        <v>0.899475933666819</v>
      </c>
      <c r="AC1034" s="143" t="n">
        <f aca="false">IF(ISNUMBER(AB1034),1-AB1034,"")</f>
        <v>0.100524066333181</v>
      </c>
      <c r="AD1034" s="144" t="n">
        <f aca="false">IF(ISNUMBER(AB1034),AB1034*T1034,"")</f>
        <v>2.64165831231307</v>
      </c>
      <c r="AE1034" s="144" t="n">
        <f aca="false">IF(ISNUMBER(AC1034),AC1034*T1034,T1034)</f>
        <v>0.29522772703213</v>
      </c>
      <c r="AF1034" s="149" t="n">
        <f aca="false">IF(ISNUMBER(AD1034),AE1034-AE1026,"")</f>
        <v>0.10718527771092</v>
      </c>
      <c r="AG1034" s="145" t="n">
        <f aca="false">IF(ISNUMBER(AD1034),U1034*AB1034,"")</f>
        <v>126.799598991027</v>
      </c>
      <c r="AH1034" s="146" t="n">
        <f aca="false">IF(ISNUMBER(AC1034),AC1034*U1034,U1034)</f>
        <v>14.1709308975423</v>
      </c>
      <c r="AI1034" s="145" t="n">
        <f aca="false">AH1034-AH1026</f>
        <v>5.14489333012416</v>
      </c>
      <c r="AJ1034" s="103" t="s">
        <v>696</v>
      </c>
      <c r="AK1034" s="102"/>
      <c r="AL1034" s="102"/>
      <c r="AM1034" s="102"/>
      <c r="AN1034" s="147" t="s">
        <v>829</v>
      </c>
      <c r="AO1034" s="145" t="n">
        <f aca="false">SUMIF($AN$5:$AN$1444,$AN1034,AG$5:AG$1444)</f>
        <v>269.500502054838</v>
      </c>
      <c r="AP1034" s="145" t="n">
        <f aca="false">SUMIF($AN$5:$AN$1444,$AN1034,AH$5:AH$1444)</f>
        <v>37.8351974326703</v>
      </c>
      <c r="AQ1034" s="145" t="n">
        <f aca="false">SUMIF($AN$5:$AN$1444,$AN1034,AI$5:AI$1444)</f>
        <v>18.6005267863912</v>
      </c>
    </row>
    <row r="1035" customFormat="false" ht="15" hidden="false" customHeight="false" outlineLevel="0" collapsed="false">
      <c r="A1035" s="0" t="s">
        <v>652</v>
      </c>
      <c r="B1035" s="0" t="s">
        <v>647</v>
      </c>
      <c r="C1035" s="90" t="n">
        <f aca="false">C891+1</f>
        <v>3</v>
      </c>
      <c r="D1035" s="90" t="n">
        <f aca="false">D891</f>
        <v>1</v>
      </c>
      <c r="E1035" s="90" t="s">
        <v>353</v>
      </c>
      <c r="F1035" s="90" t="n">
        <v>3</v>
      </c>
      <c r="G1035" s="130" t="s">
        <v>669</v>
      </c>
      <c r="H1035" s="130" t="s">
        <v>660</v>
      </c>
      <c r="I1035" s="130" t="n">
        <v>10</v>
      </c>
      <c r="J1035" s="131" t="n">
        <v>41941</v>
      </c>
      <c r="K1035" s="132" t="s">
        <v>806</v>
      </c>
      <c r="L1035" s="131" t="n">
        <v>41943</v>
      </c>
      <c r="M1035" s="108" t="s">
        <v>807</v>
      </c>
      <c r="N1035" s="134" t="n">
        <v>45.6666666666667</v>
      </c>
      <c r="O1035" s="134" t="n">
        <v>40</v>
      </c>
      <c r="P1035" s="135" t="n">
        <v>0.0756666666666667</v>
      </c>
      <c r="Q1035" s="152" t="n">
        <v>505.471008333333</v>
      </c>
      <c r="R1035" s="152" t="n">
        <v>38450.1991903846</v>
      </c>
      <c r="S1035" s="136" t="n">
        <f aca="false">R1035-Q1035</f>
        <v>37944.7281820513</v>
      </c>
      <c r="T1035" s="137" t="n">
        <f aca="false">((S1035/1000000)*(0.473-P1035))*0.8/(0.08206*296)*1000000/(O1035*N1035)*12</f>
        <v>3.26208409205259</v>
      </c>
      <c r="U1035" s="138" t="n">
        <f aca="false">IF(N1035&lt;=48,T1035* 48,T1035* 72)</f>
        <v>156.580036418525</v>
      </c>
      <c r="V1035" s="139" t="n">
        <v>1200.17748487835</v>
      </c>
      <c r="W1035" s="150" t="n">
        <f aca="false">W987</f>
        <v>-21.1954571106192</v>
      </c>
      <c r="X1035" s="141" t="n">
        <v>1356.9</v>
      </c>
      <c r="Y1035" s="142" t="n">
        <f aca="false">((V1035/1000+1)*0.0112372)/((V1035/1000+1)*0.0112372+1)</f>
        <v>0.0241273146991388</v>
      </c>
      <c r="Z1035" s="142" t="n">
        <f aca="false">((W1035/1000+1)*0.0112372)/((W1035/1000+1)*0.0112372+1)</f>
        <v>0.0108793600839932</v>
      </c>
      <c r="AA1035" s="142" t="n">
        <f aca="false">IF(ISNUMBER(X1035),((X1035/1000+1)*0.0112372)/((X1035/1000+1)*0.0112372+1),"")</f>
        <v>0.0258016023592409</v>
      </c>
      <c r="AB1035" s="143" t="n">
        <f aca="false">IF(ISNUMBER(AA1035),(Y1035-Y1027)/(AA1035-Y1027),"")</f>
        <v>0.888413739235111</v>
      </c>
      <c r="AC1035" s="143" t="n">
        <f aca="false">IF(ISNUMBER(AB1035),1-AB1035,"")</f>
        <v>0.111586260764889</v>
      </c>
      <c r="AD1035" s="144" t="n">
        <f aca="false">IF(ISNUMBER(AB1035),AB1035*T1035,"")</f>
        <v>2.89808032591982</v>
      </c>
      <c r="AE1035" s="144" t="n">
        <f aca="false">IF(ISNUMBER(AC1035),AC1035*T1035,T1035)</f>
        <v>0.364003766132777</v>
      </c>
      <c r="AF1035" s="149" t="n">
        <f aca="false">IF(ISNUMBER(AD1035),AE1035-AE1027,"")</f>
        <v>0.13895945326312</v>
      </c>
      <c r="AG1035" s="145" t="n">
        <f aca="false">IF(ISNUMBER(AD1035),U1035*AB1035,"")</f>
        <v>139.107855644151</v>
      </c>
      <c r="AH1035" s="146" t="n">
        <f aca="false">IF(ISNUMBER(AC1035),AC1035*U1035,U1035)</f>
        <v>17.4721807743733</v>
      </c>
      <c r="AI1035" s="145" t="n">
        <f aca="false">AH1035-AH1027</f>
        <v>6.67005375662974</v>
      </c>
      <c r="AJ1035" s="103" t="s">
        <v>698</v>
      </c>
      <c r="AK1035" s="102"/>
      <c r="AL1035" s="102"/>
      <c r="AM1035" s="102"/>
      <c r="AN1035" s="147" t="s">
        <v>830</v>
      </c>
      <c r="AO1035" s="145" t="n">
        <f aca="false">SUMIF($AN$5:$AN$1444,$AN1035,AG$5:AG$1444)</f>
        <v>288.37583703143</v>
      </c>
      <c r="AP1035" s="145" t="n">
        <f aca="false">SUMIF($AN$5:$AN$1444,$AN1035,AH$5:AH$1444)</f>
        <v>55.0344572046209</v>
      </c>
      <c r="AQ1035" s="145" t="n">
        <f aca="false">SUMIF($AN$5:$AN$1444,$AN1035,AI$5:AI$1444)</f>
        <v>23.5566617481199</v>
      </c>
    </row>
    <row r="1036" customFormat="false" ht="15" hidden="false" customHeight="false" outlineLevel="0" collapsed="false">
      <c r="A1036" s="0" t="s">
        <v>652</v>
      </c>
      <c r="B1036" s="0" t="s">
        <v>647</v>
      </c>
      <c r="C1036" s="90" t="n">
        <f aca="false">C892+1</f>
        <v>3</v>
      </c>
      <c r="D1036" s="90" t="n">
        <f aca="false">D892</f>
        <v>1</v>
      </c>
      <c r="E1036" s="90" t="s">
        <v>353</v>
      </c>
      <c r="F1036" s="90" t="n">
        <v>4</v>
      </c>
      <c r="G1036" s="130" t="s">
        <v>669</v>
      </c>
      <c r="H1036" s="130" t="s">
        <v>660</v>
      </c>
      <c r="I1036" s="130" t="n">
        <v>10</v>
      </c>
      <c r="J1036" s="131" t="n">
        <v>41941</v>
      </c>
      <c r="K1036" s="132" t="s">
        <v>806</v>
      </c>
      <c r="L1036" s="131" t="n">
        <v>41943</v>
      </c>
      <c r="M1036" s="108" t="s">
        <v>807</v>
      </c>
      <c r="N1036" s="134" t="n">
        <v>45.6666666666667</v>
      </c>
      <c r="O1036" s="134" t="n">
        <v>40</v>
      </c>
      <c r="P1036" s="135" t="n">
        <v>0.0756666666666667</v>
      </c>
      <c r="Q1036" s="152" t="n">
        <v>505.471008333333</v>
      </c>
      <c r="R1036" s="152" t="n">
        <v>58030.5522903846</v>
      </c>
      <c r="S1036" s="136" t="n">
        <f aca="false">R1036-Q1036</f>
        <v>57525.0812820513</v>
      </c>
      <c r="T1036" s="137" t="n">
        <f aca="false">((S1036/1000000)*(0.473-P1036))*0.8/(0.08206*296)*1000000/(O1036*N1036)*12</f>
        <v>4.94539456558752</v>
      </c>
      <c r="U1036" s="138" t="n">
        <f aca="false">IF(N1036&lt;=48,T1036* 48,T1036* 72)</f>
        <v>237.378939148201</v>
      </c>
      <c r="V1036" s="139" t="n">
        <v>1246.61176446806</v>
      </c>
      <c r="W1036" s="150" t="n">
        <f aca="false">W988</f>
        <v>-21.1954571106192</v>
      </c>
      <c r="X1036" s="141" t="n">
        <v>1356.9</v>
      </c>
      <c r="Y1036" s="142" t="n">
        <f aca="false">((V1036/1000+1)*0.0112372)/((V1036/1000+1)*0.0112372+1)</f>
        <v>0.024623977987674</v>
      </c>
      <c r="Z1036" s="142" t="n">
        <f aca="false">((W1036/1000+1)*0.0112372)/((W1036/1000+1)*0.0112372+1)</f>
        <v>0.0108793600839932</v>
      </c>
      <c r="AA1036" s="142" t="n">
        <f aca="false">IF(ISNUMBER(X1036),((X1036/1000+1)*0.0112372)/((X1036/1000+1)*0.0112372+1),"")</f>
        <v>0.0258016023592409</v>
      </c>
      <c r="AB1036" s="143" t="n">
        <f aca="false">IF(ISNUMBER(AA1036),(Y1036-Y1028)/(AA1036-Y1028),"")</f>
        <v>0.921224533034603</v>
      </c>
      <c r="AC1036" s="143" t="n">
        <f aca="false">IF(ISNUMBER(AB1036),1-AB1036,"")</f>
        <v>0.0787754669653969</v>
      </c>
      <c r="AD1036" s="144" t="n">
        <f aca="false">IF(ISNUMBER(AB1036),AB1036*T1036,"")</f>
        <v>4.55581879935522</v>
      </c>
      <c r="AE1036" s="144" t="n">
        <f aca="false">IF(ISNUMBER(AC1036),AC1036*T1036,T1036)</f>
        <v>0.389575766232293</v>
      </c>
      <c r="AF1036" s="149" t="n">
        <f aca="false">IF(ISNUMBER(AD1036),AE1036-AE1028,"")</f>
        <v>0.181332731294324</v>
      </c>
      <c r="AG1036" s="145" t="n">
        <f aca="false">IF(ISNUMBER(AD1036),U1036*AB1036,"")</f>
        <v>218.679302369051</v>
      </c>
      <c r="AH1036" s="146" t="n">
        <f aca="false">IF(ISNUMBER(AC1036),AC1036*U1036,U1036)</f>
        <v>18.6996367791501</v>
      </c>
      <c r="AI1036" s="145" t="n">
        <f aca="false">AH1036-AH1028</f>
        <v>8.70397110212756</v>
      </c>
      <c r="AJ1036" s="103" t="s">
        <v>700</v>
      </c>
      <c r="AK1036" s="102"/>
      <c r="AL1036" s="102"/>
      <c r="AM1036" s="102"/>
      <c r="AN1036" s="147" t="s">
        <v>831</v>
      </c>
      <c r="AO1036" s="145" t="n">
        <f aca="false">SUMIF($AN$5:$AN$1444,$AN1036,AG$5:AG$1444)</f>
        <v>351.164005837111</v>
      </c>
      <c r="AP1036" s="145" t="n">
        <f aca="false">SUMIF($AN$5:$AN$1444,$AN1036,AH$5:AH$1444)</f>
        <v>43.7662006751695</v>
      </c>
      <c r="AQ1036" s="145" t="n">
        <f aca="false">SUMIF($AN$5:$AN$1444,$AN1036,AI$5:AI$1444)</f>
        <v>17.9272885245076</v>
      </c>
    </row>
    <row r="1037" customFormat="false" ht="15" hidden="false" customHeight="false" outlineLevel="0" collapsed="false">
      <c r="A1037" s="0" t="s">
        <v>652</v>
      </c>
      <c r="B1037" s="0" t="s">
        <v>647</v>
      </c>
      <c r="C1037" s="90" t="n">
        <f aca="false">C893+1</f>
        <v>3</v>
      </c>
      <c r="D1037" s="90" t="n">
        <f aca="false">D893</f>
        <v>1</v>
      </c>
      <c r="E1037" s="92" t="s">
        <v>378</v>
      </c>
      <c r="F1037" s="90" t="n">
        <v>1</v>
      </c>
      <c r="G1037" s="130" t="s">
        <v>321</v>
      </c>
      <c r="H1037" s="130" t="s">
        <v>322</v>
      </c>
      <c r="I1037" s="130" t="s">
        <v>322</v>
      </c>
      <c r="J1037" s="131" t="n">
        <v>41941</v>
      </c>
      <c r="K1037" s="132" t="s">
        <v>806</v>
      </c>
      <c r="L1037" s="131" t="n">
        <v>41943</v>
      </c>
      <c r="M1037" s="108" t="s">
        <v>807</v>
      </c>
      <c r="N1037" s="134" t="n">
        <v>45.6666666666667</v>
      </c>
      <c r="O1037" s="134" t="n">
        <v>40</v>
      </c>
      <c r="P1037" s="135" t="n">
        <v>0.04875</v>
      </c>
      <c r="Q1037" s="152" t="n">
        <v>505.471008333333</v>
      </c>
      <c r="R1037" s="152" t="n">
        <v>1442.967775</v>
      </c>
      <c r="S1037" s="136" t="n">
        <f aca="false">R1037-Q1037</f>
        <v>937.496766666667</v>
      </c>
      <c r="T1037" s="137" t="n">
        <f aca="false">((S1037/1000000)*(0.473-P1037))*0.8/(0.08206*296)*1000000/(O1037*N1037)*12</f>
        <v>0.0860558374212855</v>
      </c>
      <c r="U1037" s="138" t="n">
        <f aca="false">IF(N1037&lt;=48,T1037* 48,T1037* 72)</f>
        <v>4.13068019622171</v>
      </c>
      <c r="V1037" s="139" t="n">
        <v>-13.3916934359271</v>
      </c>
      <c r="W1037" s="150" t="n">
        <f aca="false">W989</f>
        <v>-16.6005784878389</v>
      </c>
      <c r="X1037" s="141" t="s">
        <v>106</v>
      </c>
      <c r="Y1037" s="142" t="n">
        <f aca="false">((V1037/1000+1)*0.0112372)/((V1037/1000+1)*0.0112372+1)</f>
        <v>0.0109651473998739</v>
      </c>
      <c r="Z1037" s="142" t="n">
        <f aca="false">((W1037/1000+1)*0.0112372)/((W1037/1000+1)*0.0112372+1)</f>
        <v>0.0109298737052018</v>
      </c>
      <c r="AA1037" s="142" t="str">
        <f aca="false">IF(ISNUMBER(X1037),((X1037/1000+1)*0.0112372)/((X1037/1000+1)*0.0112372+1),"")</f>
        <v/>
      </c>
      <c r="AB1037" s="143" t="str">
        <f aca="false">IF(ISNUMBER(AA1037),(Y1037-Z1037)/(AA1037-Z1037),"")</f>
        <v/>
      </c>
      <c r="AC1037" s="143" t="str">
        <f aca="false">IF(ISNUMBER(AB1037),1-AB1037,"")</f>
        <v/>
      </c>
      <c r="AD1037" s="144" t="str">
        <f aca="false">IF(ISNUMBER(AB1037),AB1037*T1037,"")</f>
        <v/>
      </c>
      <c r="AE1037" s="144" t="n">
        <f aca="false">IF(ISNUMBER(AC1037),AC1037*T1037,T1037)</f>
        <v>0.0860558374212855</v>
      </c>
      <c r="AF1037" s="102"/>
      <c r="AG1037" s="145" t="str">
        <f aca="false">IF(ISNUMBER(AD1037),U1037*AB1037,"")</f>
        <v/>
      </c>
      <c r="AH1037" s="146" t="n">
        <f aca="false">IF(ISNUMBER(AC1037),AC1037*U1037,U1037)</f>
        <v>4.13068019622171</v>
      </c>
      <c r="AI1037" s="102"/>
      <c r="AJ1037" s="103" t="s">
        <v>702</v>
      </c>
      <c r="AK1037" s="102"/>
      <c r="AL1037" s="102"/>
      <c r="AM1037" s="102"/>
      <c r="AN1037" s="147" t="s">
        <v>832</v>
      </c>
      <c r="AO1037" s="145" t="n">
        <f aca="false">SUMIF($AN$5:$AN$1444,$AN1037,AG$5:AG$1444)</f>
        <v>0</v>
      </c>
      <c r="AP1037" s="145" t="n">
        <f aca="false">SUMIF($AN$5:$AN$1444,$AN1037,AH$5:AH$1444)</f>
        <v>10.6852939505917</v>
      </c>
      <c r="AQ1037" s="145" t="n">
        <f aca="false">SUMIF($AN$5:$AN$1444,$AN1037,AI$5:AI$1444)</f>
        <v>0</v>
      </c>
    </row>
    <row r="1038" customFormat="false" ht="15" hidden="false" customHeight="false" outlineLevel="0" collapsed="false">
      <c r="A1038" s="0" t="s">
        <v>652</v>
      </c>
      <c r="B1038" s="0" t="s">
        <v>647</v>
      </c>
      <c r="C1038" s="90" t="n">
        <f aca="false">C894+1</f>
        <v>3</v>
      </c>
      <c r="D1038" s="90" t="n">
        <f aca="false">D894</f>
        <v>1</v>
      </c>
      <c r="E1038" s="90" t="s">
        <v>378</v>
      </c>
      <c r="F1038" s="90" t="n">
        <v>2</v>
      </c>
      <c r="G1038" s="130" t="s">
        <v>321</v>
      </c>
      <c r="H1038" s="130" t="s">
        <v>322</v>
      </c>
      <c r="I1038" s="130" t="s">
        <v>322</v>
      </c>
      <c r="J1038" s="131" t="n">
        <v>41941</v>
      </c>
      <c r="K1038" s="132" t="s">
        <v>806</v>
      </c>
      <c r="L1038" s="131" t="n">
        <v>41943</v>
      </c>
      <c r="M1038" s="108" t="s">
        <v>807</v>
      </c>
      <c r="N1038" s="134" t="n">
        <v>45.6666666666667</v>
      </c>
      <c r="O1038" s="134" t="n">
        <v>40</v>
      </c>
      <c r="P1038" s="135" t="n">
        <v>0.04875</v>
      </c>
      <c r="Q1038" s="152" t="n">
        <v>505.471008333333</v>
      </c>
      <c r="R1038" s="152" t="n">
        <v>1290.319825</v>
      </c>
      <c r="S1038" s="136" t="n">
        <f aca="false">R1038-Q1038</f>
        <v>784.848816666667</v>
      </c>
      <c r="T1038" s="137" t="n">
        <f aca="false">((S1038/1000000)*(0.473-P1038))*0.8/(0.08206*296)*1000000/(O1038*N1038)*12</f>
        <v>0.0720437921162128</v>
      </c>
      <c r="U1038" s="138" t="n">
        <f aca="false">IF(N1038&lt;=48,T1038* 48,T1038* 72)</f>
        <v>3.45810202157821</v>
      </c>
      <c r="V1038" s="139" t="n">
        <v>-7.08620041681223</v>
      </c>
      <c r="W1038" s="150" t="n">
        <f aca="false">W990</f>
        <v>-16.6005784878389</v>
      </c>
      <c r="X1038" s="141" t="s">
        <v>106</v>
      </c>
      <c r="Y1038" s="142" t="n">
        <f aca="false">((V1038/1000+1)*0.0112372)/((V1038/1000+1)*0.0112372+1)</f>
        <v>0.0110344532536191</v>
      </c>
      <c r="Z1038" s="142" t="n">
        <f aca="false">((W1038/1000+1)*0.0112372)/((W1038/1000+1)*0.0112372+1)</f>
        <v>0.0109298737052018</v>
      </c>
      <c r="AA1038" s="142" t="str">
        <f aca="false">IF(ISNUMBER(X1038),((X1038/1000+1)*0.0112372)/((X1038/1000+1)*0.0112372+1),"")</f>
        <v/>
      </c>
      <c r="AB1038" s="143" t="str">
        <f aca="false">IF(ISNUMBER(AA1038),(Y1038-Z1038)/(AA1038-Z1038),"")</f>
        <v/>
      </c>
      <c r="AC1038" s="143" t="str">
        <f aca="false">IF(ISNUMBER(AB1038),1-AB1038,"")</f>
        <v/>
      </c>
      <c r="AD1038" s="144" t="str">
        <f aca="false">IF(ISNUMBER(AB1038),AB1038*T1038,"")</f>
        <v/>
      </c>
      <c r="AE1038" s="144" t="n">
        <f aca="false">IF(ISNUMBER(AC1038),AC1038*T1038,T1038)</f>
        <v>0.0720437921162128</v>
      </c>
      <c r="AF1038" s="102"/>
      <c r="AG1038" s="145" t="str">
        <f aca="false">IF(ISNUMBER(AD1038),U1038*AB1038,"")</f>
        <v/>
      </c>
      <c r="AH1038" s="146" t="n">
        <f aca="false">IF(ISNUMBER(AC1038),AC1038*U1038,U1038)</f>
        <v>3.45810202157821</v>
      </c>
      <c r="AI1038" s="102"/>
      <c r="AJ1038" s="103" t="s">
        <v>704</v>
      </c>
      <c r="AK1038" s="102"/>
      <c r="AL1038" s="102"/>
      <c r="AM1038" s="102"/>
      <c r="AN1038" s="147" t="s">
        <v>833</v>
      </c>
      <c r="AO1038" s="145" t="n">
        <f aca="false">SUMIF($AN$5:$AN$1444,$AN1038,AG$5:AG$1444)</f>
        <v>0</v>
      </c>
      <c r="AP1038" s="145" t="n">
        <f aca="false">SUMIF($AN$5:$AN$1444,$AN1038,AH$5:AH$1444)</f>
        <v>7.53971389807729</v>
      </c>
      <c r="AQ1038" s="145" t="n">
        <f aca="false">SUMIF($AN$5:$AN$1444,$AN1038,AI$5:AI$1444)</f>
        <v>0</v>
      </c>
    </row>
    <row r="1039" customFormat="false" ht="15" hidden="false" customHeight="false" outlineLevel="0" collapsed="false">
      <c r="A1039" s="0" t="s">
        <v>652</v>
      </c>
      <c r="B1039" s="0" t="s">
        <v>647</v>
      </c>
      <c r="C1039" s="90" t="n">
        <f aca="false">C895+1</f>
        <v>3</v>
      </c>
      <c r="D1039" s="90" t="n">
        <f aca="false">D895</f>
        <v>1</v>
      </c>
      <c r="E1039" s="90" t="s">
        <v>378</v>
      </c>
      <c r="F1039" s="90" t="n">
        <v>3</v>
      </c>
      <c r="G1039" s="130" t="s">
        <v>321</v>
      </c>
      <c r="H1039" s="130" t="s">
        <v>322</v>
      </c>
      <c r="I1039" s="130" t="s">
        <v>322</v>
      </c>
      <c r="J1039" s="131" t="n">
        <v>41941</v>
      </c>
      <c r="K1039" s="132" t="s">
        <v>806</v>
      </c>
      <c r="L1039" s="131" t="n">
        <v>41943</v>
      </c>
      <c r="M1039" s="108" t="s">
        <v>807</v>
      </c>
      <c r="N1039" s="134" t="n">
        <v>45.6666666666667</v>
      </c>
      <c r="O1039" s="134" t="n">
        <v>40</v>
      </c>
      <c r="P1039" s="135" t="n">
        <v>0.04875</v>
      </c>
      <c r="Q1039" s="152" t="n">
        <v>505.471008333333</v>
      </c>
      <c r="R1039" s="152" t="n">
        <v>1113.177925</v>
      </c>
      <c r="S1039" s="136" t="n">
        <f aca="false">R1039-Q1039</f>
        <v>607.706916666667</v>
      </c>
      <c r="T1039" s="137" t="n">
        <f aca="false">((S1039/1000000)*(0.473-P1039))*0.8/(0.08206*296)*1000000/(O1039*N1039)*12</f>
        <v>0.0557833685191277</v>
      </c>
      <c r="U1039" s="138" t="n">
        <f aca="false">IF(N1039&lt;=48,T1039* 48,T1039* 72)</f>
        <v>2.67760168891813</v>
      </c>
      <c r="V1039" s="139" t="n">
        <v>-4.40002846341569</v>
      </c>
      <c r="W1039" s="150" t="n">
        <f aca="false">W991</f>
        <v>-16.6005784878389</v>
      </c>
      <c r="X1039" s="141" t="s">
        <v>106</v>
      </c>
      <c r="Y1039" s="142" t="n">
        <f aca="false">((V1039/1000+1)*0.0112372)/((V1039/1000+1)*0.0112372+1)</f>
        <v>0.0110639749480404</v>
      </c>
      <c r="Z1039" s="142" t="n">
        <f aca="false">((W1039/1000+1)*0.0112372)/((W1039/1000+1)*0.0112372+1)</f>
        <v>0.0109298737052018</v>
      </c>
      <c r="AA1039" s="142" t="str">
        <f aca="false">IF(ISNUMBER(X1039),((X1039/1000+1)*0.0112372)/((X1039/1000+1)*0.0112372+1),"")</f>
        <v/>
      </c>
      <c r="AB1039" s="143" t="str">
        <f aca="false">IF(ISNUMBER(AA1039),(Y1039-Z1039)/(AA1039-Z1039),"")</f>
        <v/>
      </c>
      <c r="AC1039" s="143" t="str">
        <f aca="false">IF(ISNUMBER(AB1039),1-AB1039,"")</f>
        <v/>
      </c>
      <c r="AD1039" s="144" t="str">
        <f aca="false">IF(ISNUMBER(AB1039),AB1039*T1039,"")</f>
        <v/>
      </c>
      <c r="AE1039" s="144" t="n">
        <f aca="false">IF(ISNUMBER(AC1039),AC1039*T1039,T1039)</f>
        <v>0.0557833685191277</v>
      </c>
      <c r="AF1039" s="102"/>
      <c r="AG1039" s="145" t="str">
        <f aca="false">IF(ISNUMBER(AD1039),U1039*AB1039,"")</f>
        <v/>
      </c>
      <c r="AH1039" s="146" t="n">
        <f aca="false">IF(ISNUMBER(AC1039),AC1039*U1039,U1039)</f>
        <v>2.67760168891813</v>
      </c>
      <c r="AI1039" s="102"/>
      <c r="AJ1039" s="103" t="s">
        <v>706</v>
      </c>
      <c r="AK1039" s="102"/>
      <c r="AL1039" s="102"/>
      <c r="AM1039" s="102"/>
      <c r="AN1039" s="147" t="s">
        <v>834</v>
      </c>
      <c r="AO1039" s="145" t="n">
        <f aca="false">SUMIF($AN$5:$AN$1444,$AN1039,AG$5:AG$1444)</f>
        <v>0</v>
      </c>
      <c r="AP1039" s="145" t="n">
        <f aca="false">SUMIF($AN$5:$AN$1444,$AN1039,AH$5:AH$1444)</f>
        <v>6.95130103030584</v>
      </c>
      <c r="AQ1039" s="145" t="n">
        <f aca="false">SUMIF($AN$5:$AN$1444,$AN1039,AI$5:AI$1444)</f>
        <v>0</v>
      </c>
    </row>
    <row r="1040" customFormat="false" ht="15" hidden="false" customHeight="false" outlineLevel="0" collapsed="false">
      <c r="A1040" s="0" t="s">
        <v>652</v>
      </c>
      <c r="B1040" s="0" t="s">
        <v>647</v>
      </c>
      <c r="C1040" s="90" t="n">
        <f aca="false">C896+1</f>
        <v>3</v>
      </c>
      <c r="D1040" s="90" t="n">
        <f aca="false">D896</f>
        <v>1</v>
      </c>
      <c r="E1040" s="90" t="s">
        <v>378</v>
      </c>
      <c r="F1040" s="90" t="n">
        <v>4</v>
      </c>
      <c r="G1040" s="130" t="s">
        <v>321</v>
      </c>
      <c r="H1040" s="130" t="s">
        <v>322</v>
      </c>
      <c r="I1040" s="130" t="s">
        <v>322</v>
      </c>
      <c r="J1040" s="131" t="n">
        <v>41941</v>
      </c>
      <c r="K1040" s="132" t="s">
        <v>806</v>
      </c>
      <c r="L1040" s="131" t="n">
        <v>41943</v>
      </c>
      <c r="M1040" s="108" t="s">
        <v>807</v>
      </c>
      <c r="N1040" s="134" t="n">
        <v>45.6666666666667</v>
      </c>
      <c r="O1040" s="134" t="n">
        <v>40</v>
      </c>
      <c r="P1040" s="135" t="n">
        <v>0.04875</v>
      </c>
      <c r="Q1040" s="152" t="n">
        <v>505.471008333333</v>
      </c>
      <c r="R1040" s="152" t="n">
        <v>1356.050425</v>
      </c>
      <c r="S1040" s="136" t="n">
        <f aca="false">R1040-Q1040</f>
        <v>850.579416666667</v>
      </c>
      <c r="T1040" s="137" t="n">
        <f aca="false">((S1040/1000000)*(0.473-P1040))*0.8/(0.08206*296)*1000000/(O1040*N1040)*12</f>
        <v>0.0780774148745244</v>
      </c>
      <c r="U1040" s="138" t="n">
        <f aca="false">IF(N1040&lt;=48,T1040* 48,T1040* 72)</f>
        <v>3.74771591397717</v>
      </c>
      <c r="V1040" s="139" t="n">
        <v>-17.898589032944</v>
      </c>
      <c r="W1040" s="150" t="n">
        <f aca="false">W992</f>
        <v>-16.6005784878389</v>
      </c>
      <c r="X1040" s="141" t="s">
        <v>106</v>
      </c>
      <c r="Y1040" s="142" t="n">
        <f aca="false">((V1040/1000+1)*0.0112372)/((V1040/1000+1)*0.0112372+1)</f>
        <v>0.01091560459914</v>
      </c>
      <c r="Z1040" s="142" t="n">
        <f aca="false">((W1040/1000+1)*0.0112372)/((W1040/1000+1)*0.0112372+1)</f>
        <v>0.0109298737052018</v>
      </c>
      <c r="AA1040" s="142" t="str">
        <f aca="false">IF(ISNUMBER(X1040),((X1040/1000+1)*0.0112372)/((X1040/1000+1)*0.0112372+1),"")</f>
        <v/>
      </c>
      <c r="AB1040" s="143" t="str">
        <f aca="false">IF(ISNUMBER(AA1040),(Y1040-Z1040)/(AA1040-Z1040),"")</f>
        <v/>
      </c>
      <c r="AC1040" s="143" t="str">
        <f aca="false">IF(ISNUMBER(AB1040),1-AB1040,"")</f>
        <v/>
      </c>
      <c r="AD1040" s="144" t="str">
        <f aca="false">IF(ISNUMBER(AB1040),AB1040*T1040,"")</f>
        <v/>
      </c>
      <c r="AE1040" s="144" t="n">
        <f aca="false">IF(ISNUMBER(AC1040),AC1040*T1040,T1040)</f>
        <v>0.0780774148745244</v>
      </c>
      <c r="AF1040" s="102"/>
      <c r="AG1040" s="145" t="str">
        <f aca="false">IF(ISNUMBER(AD1040),U1040*AB1040,"")</f>
        <v/>
      </c>
      <c r="AH1040" s="146" t="n">
        <f aca="false">IF(ISNUMBER(AC1040),AC1040*U1040,U1040)</f>
        <v>3.74771591397717</v>
      </c>
      <c r="AI1040" s="102"/>
      <c r="AJ1040" s="103" t="s">
        <v>708</v>
      </c>
      <c r="AK1040" s="102"/>
      <c r="AL1040" s="102"/>
      <c r="AM1040" s="102"/>
      <c r="AN1040" s="147" t="s">
        <v>835</v>
      </c>
      <c r="AO1040" s="145" t="n">
        <f aca="false">SUMIF($AN$5:$AN$1444,$AN1040,AG$5:AG$1444)</f>
        <v>0</v>
      </c>
      <c r="AP1040" s="145" t="n">
        <f aca="false">SUMIF($AN$5:$AN$1444,$AN1040,AH$5:AH$1444)</f>
        <v>10.4831541302026</v>
      </c>
      <c r="AQ1040" s="145" t="n">
        <f aca="false">SUMIF($AN$5:$AN$1444,$AN1040,AI$5:AI$1444)</f>
        <v>0</v>
      </c>
    </row>
    <row r="1041" customFormat="false" ht="15" hidden="false" customHeight="false" outlineLevel="0" collapsed="false">
      <c r="A1041" s="0" t="s">
        <v>652</v>
      </c>
      <c r="B1041" s="0" t="s">
        <v>647</v>
      </c>
      <c r="C1041" s="90" t="n">
        <f aca="false">C897+1</f>
        <v>3</v>
      </c>
      <c r="D1041" s="90" t="n">
        <f aca="false">D897</f>
        <v>1</v>
      </c>
      <c r="E1041" s="90" t="s">
        <v>378</v>
      </c>
      <c r="F1041" s="90" t="n">
        <v>1</v>
      </c>
      <c r="G1041" s="130" t="s">
        <v>659</v>
      </c>
      <c r="H1041" s="130" t="s">
        <v>660</v>
      </c>
      <c r="I1041" s="148" t="s">
        <v>335</v>
      </c>
      <c r="J1041" s="131" t="n">
        <v>41941</v>
      </c>
      <c r="K1041" s="132" t="s">
        <v>806</v>
      </c>
      <c r="L1041" s="131" t="n">
        <v>41943</v>
      </c>
      <c r="M1041" s="108" t="s">
        <v>807</v>
      </c>
      <c r="N1041" s="134" t="n">
        <v>45.6666666666667</v>
      </c>
      <c r="O1041" s="134" t="n">
        <v>40</v>
      </c>
      <c r="P1041" s="135" t="n">
        <v>0.04875</v>
      </c>
      <c r="Q1041" s="152" t="n">
        <v>505.471008333333</v>
      </c>
      <c r="R1041" s="152" t="n">
        <v>36519.2962903846</v>
      </c>
      <c r="S1041" s="136" t="n">
        <f aca="false">R1041-Q1041</f>
        <v>36013.8252820513</v>
      </c>
      <c r="T1041" s="137" t="n">
        <f aca="false">((S1041/1000000)*(0.473-P1041))*0.8/(0.08206*296)*1000000/(O1041*N1041)*12</f>
        <v>3.30582462103864</v>
      </c>
      <c r="U1041" s="138" t="n">
        <f aca="false">IF(N1041&lt;=48,T1041* 48,T1041* 72)</f>
        <v>158.679581809855</v>
      </c>
      <c r="V1041" s="139" t="n">
        <v>1127.40389982824</v>
      </c>
      <c r="W1041" s="150" t="n">
        <f aca="false">W993</f>
        <v>-16.6005784878389</v>
      </c>
      <c r="X1041" s="141" t="n">
        <v>1356.9</v>
      </c>
      <c r="Y1041" s="142" t="n">
        <f aca="false">((V1041/1000+1)*0.0112372)/((V1041/1000+1)*0.0112372+1)</f>
        <v>0.0233479065752359</v>
      </c>
      <c r="Z1041" s="142" t="n">
        <f aca="false">((W1041/1000+1)*0.0112372)/((W1041/1000+1)*0.0112372+1)</f>
        <v>0.0109298737052018</v>
      </c>
      <c r="AA1041" s="142" t="n">
        <f aca="false">IF(ISNUMBER(X1041),((X1041/1000+1)*0.0112372)/((X1041/1000+1)*0.0112372+1),"")</f>
        <v>0.0258016023592409</v>
      </c>
      <c r="AB1041" s="143" t="n">
        <f aca="false">IF(ISNUMBER(AA1041),(Y1041-Y1037)/(AA1041-Y1037),"")</f>
        <v>0.834617110979339</v>
      </c>
      <c r="AC1041" s="143" t="n">
        <f aca="false">IF(ISNUMBER(AB1041),1-AB1041,"")</f>
        <v>0.165382889020661</v>
      </c>
      <c r="AD1041" s="144" t="n">
        <f aca="false">IF(ISNUMBER(AB1041),AB1041*T1041,"")</f>
        <v>2.75909779461564</v>
      </c>
      <c r="AE1041" s="144" t="n">
        <f aca="false">IF(ISNUMBER(AC1041),AC1041*T1041,T1041)</f>
        <v>0.546726826423004</v>
      </c>
      <c r="AF1041" s="149" t="n">
        <f aca="false">IF(ISNUMBER(AD1041),AE1041-AE1037,"")</f>
        <v>0.460670989001718</v>
      </c>
      <c r="AG1041" s="145" t="n">
        <f aca="false">IF(ISNUMBER(AD1041),U1041*AB1041,"")</f>
        <v>132.436694141551</v>
      </c>
      <c r="AH1041" s="146" t="n">
        <f aca="false">IF(ISNUMBER(AC1041),AC1041*U1041,U1041)</f>
        <v>26.2428876683042</v>
      </c>
      <c r="AI1041" s="145" t="n">
        <f aca="false">AH1041-AH1037</f>
        <v>22.1122074720825</v>
      </c>
      <c r="AJ1041" s="103" t="s">
        <v>710</v>
      </c>
      <c r="AK1041" s="102"/>
      <c r="AL1041" s="102"/>
      <c r="AM1041" s="102"/>
      <c r="AN1041" s="147" t="s">
        <v>836</v>
      </c>
      <c r="AO1041" s="145" t="n">
        <f aca="false">SUMIF($AN$5:$AN$1444,$AN1041,AG$5:AG$1444)</f>
        <v>282.68638684644</v>
      </c>
      <c r="AP1041" s="145" t="n">
        <f aca="false">SUMIF($AN$5:$AN$1444,$AN1041,AH$5:AH$1444)</f>
        <v>60.4348460981801</v>
      </c>
      <c r="AQ1041" s="145" t="n">
        <f aca="false">SUMIF($AN$5:$AN$1444,$AN1041,AI$5:AI$1444)</f>
        <v>49.7495521475884</v>
      </c>
    </row>
    <row r="1042" customFormat="false" ht="15" hidden="false" customHeight="false" outlineLevel="0" collapsed="false">
      <c r="A1042" s="0" t="s">
        <v>652</v>
      </c>
      <c r="B1042" s="0" t="s">
        <v>647</v>
      </c>
      <c r="C1042" s="90" t="n">
        <f aca="false">C898+1</f>
        <v>3</v>
      </c>
      <c r="D1042" s="90" t="n">
        <f aca="false">D898</f>
        <v>1</v>
      </c>
      <c r="E1042" s="90" t="s">
        <v>378</v>
      </c>
      <c r="F1042" s="90" t="n">
        <v>2</v>
      </c>
      <c r="G1042" s="130" t="s">
        <v>659</v>
      </c>
      <c r="H1042" s="130" t="s">
        <v>660</v>
      </c>
      <c r="I1042" s="148" t="s">
        <v>335</v>
      </c>
      <c r="J1042" s="131" t="n">
        <v>41941</v>
      </c>
      <c r="K1042" s="132" t="s">
        <v>806</v>
      </c>
      <c r="L1042" s="131" t="n">
        <v>41943</v>
      </c>
      <c r="M1042" s="108" t="s">
        <v>807</v>
      </c>
      <c r="N1042" s="134" t="n">
        <v>45.6666666666667</v>
      </c>
      <c r="O1042" s="134" t="n">
        <v>40</v>
      </c>
      <c r="P1042" s="135" t="n">
        <v>0.04875</v>
      </c>
      <c r="Q1042" s="152" t="n">
        <v>505.471008333333</v>
      </c>
      <c r="R1042" s="152" t="n">
        <v>32097.8084903846</v>
      </c>
      <c r="S1042" s="136" t="n">
        <f aca="false">R1042-Q1042</f>
        <v>31592.3374820513</v>
      </c>
      <c r="T1042" s="137" t="n">
        <f aca="false">((S1042/1000000)*(0.473-P1042))*0.8/(0.08206*296)*1000000/(O1042*N1042)*12</f>
        <v>2.89996206363498</v>
      </c>
      <c r="U1042" s="138" t="n">
        <f aca="false">IF(N1042&lt;=48,T1042* 48,T1042* 72)</f>
        <v>139.198179054479</v>
      </c>
      <c r="V1042" s="139" t="n">
        <v>1182.96155687464</v>
      </c>
      <c r="W1042" s="150" t="n">
        <f aca="false">W994</f>
        <v>-16.6005784878389</v>
      </c>
      <c r="X1042" s="141" t="n">
        <v>1356.9</v>
      </c>
      <c r="Y1042" s="142" t="n">
        <f aca="false">((V1042/1000+1)*0.0112372)/((V1042/1000+1)*0.0112372+1)</f>
        <v>0.0239430437505383</v>
      </c>
      <c r="Z1042" s="142" t="n">
        <f aca="false">((W1042/1000+1)*0.0112372)/((W1042/1000+1)*0.0112372+1)</f>
        <v>0.0109298737052018</v>
      </c>
      <c r="AA1042" s="142" t="n">
        <f aca="false">IF(ISNUMBER(X1042),((X1042/1000+1)*0.0112372)/((X1042/1000+1)*0.0112372+1),"")</f>
        <v>0.0258016023592409</v>
      </c>
      <c r="AB1042" s="143" t="n">
        <f aca="false">IF(ISNUMBER(AA1042),(Y1042-Y1038)/(AA1042-Y1038),"")</f>
        <v>0.874142355074137</v>
      </c>
      <c r="AC1042" s="143" t="n">
        <f aca="false">IF(ISNUMBER(AB1042),1-AB1042,"")</f>
        <v>0.125857644925863</v>
      </c>
      <c r="AD1042" s="144" t="n">
        <f aca="false">IF(ISNUMBER(AB1042),AB1042*T1042,"")</f>
        <v>2.53497966793154</v>
      </c>
      <c r="AE1042" s="144" t="n">
        <f aca="false">IF(ISNUMBER(AC1042),AC1042*T1042,T1042)</f>
        <v>0.364982395703445</v>
      </c>
      <c r="AF1042" s="149" t="n">
        <f aca="false">IF(ISNUMBER(AD1042),AE1042-AE1038,"")</f>
        <v>0.292938603587233</v>
      </c>
      <c r="AG1042" s="145" t="n">
        <f aca="false">IF(ISNUMBER(AD1042),U1042*AB1042,"")</f>
        <v>121.679024060714</v>
      </c>
      <c r="AH1042" s="146" t="n">
        <f aca="false">IF(ISNUMBER(AC1042),AC1042*U1042,U1042)</f>
        <v>17.5191549937654</v>
      </c>
      <c r="AI1042" s="145" t="n">
        <f aca="false">AH1042-AH1038</f>
        <v>14.0610529721872</v>
      </c>
      <c r="AJ1042" s="103" t="s">
        <v>712</v>
      </c>
      <c r="AK1042" s="102"/>
      <c r="AL1042" s="102"/>
      <c r="AM1042" s="102"/>
      <c r="AN1042" s="147" t="s">
        <v>837</v>
      </c>
      <c r="AO1042" s="145" t="n">
        <f aca="false">SUMIF($AN$5:$AN$1444,$AN1042,AG$5:AG$1444)</f>
        <v>284.683290236516</v>
      </c>
      <c r="AP1042" s="145" t="n">
        <f aca="false">SUMIF($AN$5:$AN$1444,$AN1042,AH$5:AH$1444)</f>
        <v>40.6288939514271</v>
      </c>
      <c r="AQ1042" s="145" t="n">
        <f aca="false">SUMIF($AN$5:$AN$1444,$AN1042,AI$5:AI$1444)</f>
        <v>33.0891800533498</v>
      </c>
    </row>
    <row r="1043" customFormat="false" ht="15" hidden="false" customHeight="false" outlineLevel="0" collapsed="false">
      <c r="A1043" s="0" t="s">
        <v>652</v>
      </c>
      <c r="B1043" s="0" t="s">
        <v>647</v>
      </c>
      <c r="C1043" s="90" t="n">
        <f aca="false">C899+1</f>
        <v>3</v>
      </c>
      <c r="D1043" s="90" t="n">
        <f aca="false">D899</f>
        <v>1</v>
      </c>
      <c r="E1043" s="90" t="s">
        <v>378</v>
      </c>
      <c r="F1043" s="90" t="n">
        <v>3</v>
      </c>
      <c r="G1043" s="130" t="s">
        <v>659</v>
      </c>
      <c r="H1043" s="130" t="s">
        <v>660</v>
      </c>
      <c r="I1043" s="148" t="s">
        <v>335</v>
      </c>
      <c r="J1043" s="131" t="n">
        <v>41941</v>
      </c>
      <c r="K1043" s="132" t="s">
        <v>806</v>
      </c>
      <c r="L1043" s="131" t="n">
        <v>41943</v>
      </c>
      <c r="M1043" s="108" t="s">
        <v>807</v>
      </c>
      <c r="N1043" s="134" t="n">
        <v>45.6666666666667</v>
      </c>
      <c r="O1043" s="134" t="n">
        <v>40</v>
      </c>
      <c r="P1043" s="135" t="n">
        <v>0.04875</v>
      </c>
      <c r="Q1043" s="152" t="n">
        <v>505.471008333333</v>
      </c>
      <c r="R1043" s="152" t="n">
        <v>30312.9095903846</v>
      </c>
      <c r="S1043" s="136" t="n">
        <f aca="false">R1043-Q1043</f>
        <v>29807.4385820513</v>
      </c>
      <c r="T1043" s="137" t="n">
        <f aca="false">((S1043/1000000)*(0.473-P1043))*0.8/(0.08206*296)*1000000/(O1043*N1043)*12</f>
        <v>2.73612046437489</v>
      </c>
      <c r="U1043" s="138" t="n">
        <f aca="false">IF(N1043&lt;=48,T1043* 48,T1043* 72)</f>
        <v>131.333782289995</v>
      </c>
      <c r="V1043" s="139" t="n">
        <v>1154.41408383397</v>
      </c>
      <c r="W1043" s="150" t="n">
        <f aca="false">W995</f>
        <v>-16.6005784878389</v>
      </c>
      <c r="X1043" s="141" t="n">
        <v>1356.9</v>
      </c>
      <c r="Y1043" s="142" t="n">
        <f aca="false">((V1043/1000+1)*0.0112372)/((V1043/1000+1)*0.0112372+1)</f>
        <v>0.0236373320164952</v>
      </c>
      <c r="Z1043" s="142" t="n">
        <f aca="false">((W1043/1000+1)*0.0112372)/((W1043/1000+1)*0.0112372+1)</f>
        <v>0.0109298737052018</v>
      </c>
      <c r="AA1043" s="142" t="n">
        <f aca="false">IF(ISNUMBER(X1043),((X1043/1000+1)*0.0112372)/((X1043/1000+1)*0.0112372+1),"")</f>
        <v>0.0258016023592409</v>
      </c>
      <c r="AB1043" s="143" t="n">
        <f aca="false">IF(ISNUMBER(AA1043),(Y1043-Y1039)/(AA1043-Y1039),"")</f>
        <v>0.853146623784171</v>
      </c>
      <c r="AC1043" s="143" t="n">
        <f aca="false">IF(ISNUMBER(AB1043),1-AB1043,"")</f>
        <v>0.146853376215829</v>
      </c>
      <c r="AD1043" s="144" t="n">
        <f aca="false">IF(ISNUMBER(AB1043),AB1043*T1043,"")</f>
        <v>2.33431193644822</v>
      </c>
      <c r="AE1043" s="144" t="n">
        <f aca="false">IF(ISNUMBER(AC1043),AC1043*T1043,T1043)</f>
        <v>0.401808527926675</v>
      </c>
      <c r="AF1043" s="149" t="n">
        <f aca="false">IF(ISNUMBER(AD1043),AE1043-AE1039,"")</f>
        <v>0.346025159407547</v>
      </c>
      <c r="AG1043" s="145" t="n">
        <f aca="false">IF(ISNUMBER(AD1043),U1043*AB1043,"")</f>
        <v>112.046972949514</v>
      </c>
      <c r="AH1043" s="146" t="n">
        <f aca="false">IF(ISNUMBER(AC1043),AC1043*U1043,U1043)</f>
        <v>19.2868093404804</v>
      </c>
      <c r="AI1043" s="145" t="n">
        <f aca="false">AH1043-AH1039</f>
        <v>16.6092076515623</v>
      </c>
      <c r="AJ1043" s="103" t="s">
        <v>714</v>
      </c>
      <c r="AK1043" s="102"/>
      <c r="AL1043" s="102"/>
      <c r="AM1043" s="102"/>
      <c r="AN1043" s="147" t="s">
        <v>838</v>
      </c>
      <c r="AO1043" s="145" t="n">
        <f aca="false">SUMIF($AN$5:$AN$1444,$AN1043,AG$5:AG$1444)</f>
        <v>315.078608739883</v>
      </c>
      <c r="AP1043" s="145" t="n">
        <f aca="false">SUMIF($AN$5:$AN$1444,$AN1043,AH$5:AH$1444)</f>
        <v>46.3269008325548</v>
      </c>
      <c r="AQ1043" s="145" t="n">
        <f aca="false">SUMIF($AN$5:$AN$1444,$AN1043,AI$5:AI$1444)</f>
        <v>39.375599802249</v>
      </c>
    </row>
    <row r="1044" customFormat="false" ht="15" hidden="false" customHeight="false" outlineLevel="0" collapsed="false">
      <c r="A1044" s="0" t="s">
        <v>652</v>
      </c>
      <c r="B1044" s="0" t="s">
        <v>647</v>
      </c>
      <c r="C1044" s="90" t="n">
        <f aca="false">C900+1</f>
        <v>3</v>
      </c>
      <c r="D1044" s="90" t="n">
        <f aca="false">D900</f>
        <v>1</v>
      </c>
      <c r="E1044" s="90" t="s">
        <v>378</v>
      </c>
      <c r="F1044" s="90" t="n">
        <v>4</v>
      </c>
      <c r="G1044" s="130" t="s">
        <v>659</v>
      </c>
      <c r="H1044" s="130" t="s">
        <v>660</v>
      </c>
      <c r="I1044" s="148" t="s">
        <v>335</v>
      </c>
      <c r="J1044" s="131" t="n">
        <v>41941</v>
      </c>
      <c r="K1044" s="132" t="s">
        <v>806</v>
      </c>
      <c r="L1044" s="131" t="n">
        <v>41943</v>
      </c>
      <c r="M1044" s="108" t="s">
        <v>807</v>
      </c>
      <c r="N1044" s="134" t="n">
        <v>45.6666666666667</v>
      </c>
      <c r="O1044" s="134" t="n">
        <v>40</v>
      </c>
      <c r="P1044" s="135" t="n">
        <v>0.04875</v>
      </c>
      <c r="Q1044" s="152" t="n">
        <v>505.471008333333</v>
      </c>
      <c r="R1044" s="152" t="n">
        <v>38150.8909903846</v>
      </c>
      <c r="S1044" s="136" t="n">
        <f aca="false">R1044-Q1044</f>
        <v>37645.4199820513</v>
      </c>
      <c r="T1044" s="137" t="n">
        <f aca="false">((S1044/1000000)*(0.473-P1044))*0.8/(0.08206*296)*1000000/(O1044*N1044)*12</f>
        <v>3.45559393569971</v>
      </c>
      <c r="U1044" s="138" t="n">
        <f aca="false">IF(N1044&lt;=48,T1044* 48,T1044* 72)</f>
        <v>165.868508913586</v>
      </c>
      <c r="V1044" s="139" t="n">
        <v>1144.21363726539</v>
      </c>
      <c r="W1044" s="150" t="n">
        <f aca="false">W996</f>
        <v>-16.6005784878389</v>
      </c>
      <c r="X1044" s="141" t="n">
        <v>1356.9</v>
      </c>
      <c r="Y1044" s="142" t="n">
        <f aca="false">((V1044/1000+1)*0.0112372)/((V1044/1000+1)*0.0112372+1)</f>
        <v>0.0235280501174025</v>
      </c>
      <c r="Z1044" s="142" t="n">
        <f aca="false">((W1044/1000+1)*0.0112372)/((W1044/1000+1)*0.0112372+1)</f>
        <v>0.0109298737052018</v>
      </c>
      <c r="AA1044" s="142" t="n">
        <f aca="false">IF(ISNUMBER(X1044),((X1044/1000+1)*0.0112372)/((X1044/1000+1)*0.0112372+1),"")</f>
        <v>0.0258016023592409</v>
      </c>
      <c r="AB1044" s="143" t="n">
        <f aca="false">IF(ISNUMBER(AA1044),(Y1044-Y1040)/(AA1044-Y1040),"")</f>
        <v>0.847269072689756</v>
      </c>
      <c r="AC1044" s="143" t="n">
        <f aca="false">IF(ISNUMBER(AB1044),1-AB1044,"")</f>
        <v>0.152730927310244</v>
      </c>
      <c r="AD1044" s="144" t="n">
        <f aca="false">IF(ISNUMBER(AB1044),AB1044*T1044,"")</f>
        <v>2.92781786949263</v>
      </c>
      <c r="AE1044" s="144" t="n">
        <f aca="false">IF(ISNUMBER(AC1044),AC1044*T1044,T1044)</f>
        <v>0.527776066207073</v>
      </c>
      <c r="AF1044" s="149" t="n">
        <f aca="false">IF(ISNUMBER(AD1044),AE1044-AE1040,"")</f>
        <v>0.44969865133255</v>
      </c>
      <c r="AG1044" s="145" t="n">
        <f aca="false">IF(ISNUMBER(AD1044),U1044*AB1044,"")</f>
        <v>140.535257735646</v>
      </c>
      <c r="AH1044" s="146" t="n">
        <f aca="false">IF(ISNUMBER(AC1044),AC1044*U1044,U1044)</f>
        <v>25.3332511779395</v>
      </c>
      <c r="AI1044" s="145" t="n">
        <f aca="false">AH1044-AH1040</f>
        <v>21.5855352639624</v>
      </c>
      <c r="AJ1044" s="103" t="s">
        <v>716</v>
      </c>
      <c r="AK1044" s="102"/>
      <c r="AL1044" s="102"/>
      <c r="AM1044" s="102"/>
      <c r="AN1044" s="147" t="s">
        <v>839</v>
      </c>
      <c r="AO1044" s="145" t="n">
        <f aca="false">SUMIF($AN$5:$AN$1444,$AN1044,AG$5:AG$1444)</f>
        <v>317.440585961464</v>
      </c>
      <c r="AP1044" s="145" t="n">
        <f aca="false">SUMIF($AN$5:$AN$1444,$AN1044,AH$5:AH$1444)</f>
        <v>53.6893717883705</v>
      </c>
      <c r="AQ1044" s="145" t="n">
        <f aca="false">SUMIF($AN$5:$AN$1444,$AN1044,AI$5:AI$1444)</f>
        <v>43.206217658168</v>
      </c>
    </row>
    <row r="1045" customFormat="false" ht="15" hidden="false" customHeight="false" outlineLevel="0" collapsed="false">
      <c r="A1045" s="0" t="s">
        <v>652</v>
      </c>
      <c r="B1045" s="0" t="s">
        <v>647</v>
      </c>
      <c r="C1045" s="90" t="n">
        <f aca="false">C901+1</f>
        <v>3</v>
      </c>
      <c r="D1045" s="90" t="n">
        <f aca="false">D901</f>
        <v>1</v>
      </c>
      <c r="E1045" s="90" t="s">
        <v>378</v>
      </c>
      <c r="F1045" s="90" t="n">
        <v>1</v>
      </c>
      <c r="G1045" s="130" t="s">
        <v>669</v>
      </c>
      <c r="H1045" s="130" t="s">
        <v>660</v>
      </c>
      <c r="I1045" s="130" t="n">
        <v>10</v>
      </c>
      <c r="J1045" s="131" t="n">
        <v>41941</v>
      </c>
      <c r="K1045" s="132" t="s">
        <v>806</v>
      </c>
      <c r="L1045" s="131" t="n">
        <v>41943</v>
      </c>
      <c r="M1045" s="108" t="s">
        <v>807</v>
      </c>
      <c r="N1045" s="134" t="n">
        <v>45.6666666666667</v>
      </c>
      <c r="O1045" s="134" t="n">
        <v>40</v>
      </c>
      <c r="P1045" s="135" t="n">
        <v>0.04875</v>
      </c>
      <c r="Q1045" s="152" t="n">
        <v>505.471008333333</v>
      </c>
      <c r="R1045" s="152" t="n">
        <v>43362.0784884615</v>
      </c>
      <c r="S1045" s="136" t="n">
        <f aca="false">R1045-Q1045</f>
        <v>42856.6074801282</v>
      </c>
      <c r="T1045" s="137" t="n">
        <f aca="false">((S1045/1000000)*(0.473-P1045))*0.8/(0.08206*296)*1000000/(O1045*N1045)*12</f>
        <v>3.93394556319475</v>
      </c>
      <c r="U1045" s="138" t="n">
        <f aca="false">IF(N1045&lt;=48,T1045* 48,T1045* 72)</f>
        <v>188.829387033348</v>
      </c>
      <c r="V1045" s="139" t="n">
        <v>1280.92886006087</v>
      </c>
      <c r="W1045" s="150" t="n">
        <f aca="false">W997</f>
        <v>-16.6005784878389</v>
      </c>
      <c r="X1045" s="141" t="n">
        <v>1356.9</v>
      </c>
      <c r="Y1045" s="142" t="n">
        <f aca="false">((V1045/1000+1)*0.0112372)/((V1045/1000+1)*0.0112372+1)</f>
        <v>0.0249907105420728</v>
      </c>
      <c r="Z1045" s="142" t="n">
        <f aca="false">((W1045/1000+1)*0.0112372)/((W1045/1000+1)*0.0112372+1)</f>
        <v>0.0109298737052018</v>
      </c>
      <c r="AA1045" s="142" t="n">
        <f aca="false">IF(ISNUMBER(X1045),((X1045/1000+1)*0.0112372)/((X1045/1000+1)*0.0112372+1),"")</f>
        <v>0.0258016023592409</v>
      </c>
      <c r="AB1045" s="143" t="n">
        <f aca="false">IF(ISNUMBER(AA1045),(Y1045-Y1037)/(AA1045-Y1037),"")</f>
        <v>0.945344637961771</v>
      </c>
      <c r="AC1045" s="143" t="n">
        <f aca="false">IF(ISNUMBER(AB1045),1-AB1045,"")</f>
        <v>0.0546553620382291</v>
      </c>
      <c r="AD1045" s="144" t="n">
        <f aca="false">IF(ISNUMBER(AB1045),AB1045*T1045,"")</f>
        <v>3.71893434419966</v>
      </c>
      <c r="AE1045" s="144" t="n">
        <f aca="false">IF(ISNUMBER(AC1045),AC1045*T1045,T1045)</f>
        <v>0.215011218995094</v>
      </c>
      <c r="AF1045" s="149" t="n">
        <f aca="false">IF(ISNUMBER(AD1045),AE1045-AE1037,"")</f>
        <v>0.128955381573809</v>
      </c>
      <c r="AG1045" s="145" t="n">
        <f aca="false">IF(ISNUMBER(AD1045),U1045*AB1045,"")</f>
        <v>178.508848521584</v>
      </c>
      <c r="AH1045" s="146" t="n">
        <f aca="false">IF(ISNUMBER(AC1045),AC1045*U1045,U1045)</f>
        <v>10.3205385117645</v>
      </c>
      <c r="AI1045" s="145" t="n">
        <f aca="false">AH1045-AH1037</f>
        <v>6.18985831554282</v>
      </c>
      <c r="AJ1045" s="103" t="s">
        <v>718</v>
      </c>
      <c r="AK1045" s="102"/>
      <c r="AL1045" s="102"/>
      <c r="AM1045" s="102"/>
      <c r="AN1045" s="147" t="s">
        <v>840</v>
      </c>
      <c r="AO1045" s="145" t="n">
        <f aca="false">SUMIF($AN$5:$AN$1444,$AN1045,AG$5:AG$1444)</f>
        <v>322.007806614902</v>
      </c>
      <c r="AP1045" s="145" t="n">
        <f aca="false">SUMIF($AN$5:$AN$1444,$AN1045,AH$5:AH$1444)</f>
        <v>23.3105389979299</v>
      </c>
      <c r="AQ1045" s="145" t="n">
        <f aca="false">SUMIF($AN$5:$AN$1444,$AN1045,AI$5:AI$1444)</f>
        <v>12.6252450473382</v>
      </c>
    </row>
    <row r="1046" customFormat="false" ht="15" hidden="false" customHeight="false" outlineLevel="0" collapsed="false">
      <c r="A1046" s="0" t="s">
        <v>652</v>
      </c>
      <c r="B1046" s="0" t="s">
        <v>647</v>
      </c>
      <c r="C1046" s="90" t="n">
        <f aca="false">C902+1</f>
        <v>3</v>
      </c>
      <c r="D1046" s="90" t="n">
        <f aca="false">D902</f>
        <v>1</v>
      </c>
      <c r="E1046" s="90" t="s">
        <v>378</v>
      </c>
      <c r="F1046" s="90" t="n">
        <v>2</v>
      </c>
      <c r="G1046" s="130" t="s">
        <v>669</v>
      </c>
      <c r="H1046" s="130" t="s">
        <v>660</v>
      </c>
      <c r="I1046" s="130" t="n">
        <v>10</v>
      </c>
      <c r="J1046" s="131" t="n">
        <v>41941</v>
      </c>
      <c r="K1046" s="132" t="s">
        <v>806</v>
      </c>
      <c r="L1046" s="131" t="n">
        <v>41943</v>
      </c>
      <c r="M1046" s="108" t="s">
        <v>807</v>
      </c>
      <c r="N1046" s="134" t="n">
        <v>45.6666666666667</v>
      </c>
      <c r="O1046" s="134" t="n">
        <v>40</v>
      </c>
      <c r="P1046" s="135" t="n">
        <v>0.04875</v>
      </c>
      <c r="Q1046" s="152" t="n">
        <v>505.471008333333</v>
      </c>
      <c r="R1046" s="152" t="n">
        <v>49404.8208884615</v>
      </c>
      <c r="S1046" s="136" t="n">
        <f aca="false">R1046-Q1046</f>
        <v>48899.3498801282</v>
      </c>
      <c r="T1046" s="137" t="n">
        <f aca="false">((S1046/1000000)*(0.473-P1046))*0.8/(0.08206*296)*1000000/(O1046*N1046)*12</f>
        <v>4.48862828429048</v>
      </c>
      <c r="U1046" s="138" t="n">
        <f aca="false">IF(N1046&lt;=48,T1046* 48,T1046* 72)</f>
        <v>215.454157645943</v>
      </c>
      <c r="V1046" s="139" t="n">
        <v>1305.47106600772</v>
      </c>
      <c r="W1046" s="150" t="n">
        <f aca="false">W998</f>
        <v>-16.6005784878389</v>
      </c>
      <c r="X1046" s="141" t="n">
        <v>1356.9</v>
      </c>
      <c r="Y1046" s="142" t="n">
        <f aca="false">((V1046/1000+1)*0.0112372)/((V1046/1000+1)*0.0112372+1)</f>
        <v>0.0252528138187882</v>
      </c>
      <c r="Z1046" s="142" t="n">
        <f aca="false">((W1046/1000+1)*0.0112372)/((W1046/1000+1)*0.0112372+1)</f>
        <v>0.0109298737052018</v>
      </c>
      <c r="AA1046" s="142" t="n">
        <f aca="false">IF(ISNUMBER(X1046),((X1046/1000+1)*0.0112372)/((X1046/1000+1)*0.0112372+1),"")</f>
        <v>0.0258016023592409</v>
      </c>
      <c r="AB1046" s="143" t="n">
        <f aca="false">IF(ISNUMBER(AA1046),(Y1046-Y1038)/(AA1046-Y1038),"")</f>
        <v>0.962837204627143</v>
      </c>
      <c r="AC1046" s="143" t="n">
        <f aca="false">IF(ISNUMBER(AB1046),1-AB1046,"")</f>
        <v>0.0371627953728566</v>
      </c>
      <c r="AD1046" s="144" t="n">
        <f aca="false">IF(ISNUMBER(AB1046),AB1046*T1046,"")</f>
        <v>4.32181830985657</v>
      </c>
      <c r="AE1046" s="144" t="n">
        <f aca="false">IF(ISNUMBER(AC1046),AC1046*T1046,T1046)</f>
        <v>0.166809974433903</v>
      </c>
      <c r="AF1046" s="149" t="n">
        <f aca="false">IF(ISNUMBER(AD1046),AE1046-AE1038,"")</f>
        <v>0.0947661823176911</v>
      </c>
      <c r="AG1046" s="145" t="n">
        <f aca="false">IF(ISNUMBER(AD1046),U1046*AB1046,"")</f>
        <v>207.447278873116</v>
      </c>
      <c r="AH1046" s="146" t="n">
        <f aca="false">IF(ISNUMBER(AC1046),AC1046*U1046,U1046)</f>
        <v>8.00687877282736</v>
      </c>
      <c r="AI1046" s="145" t="n">
        <f aca="false">AH1046-AH1038</f>
        <v>4.54877675124917</v>
      </c>
      <c r="AJ1046" s="103" t="s">
        <v>720</v>
      </c>
      <c r="AK1046" s="102"/>
      <c r="AL1046" s="102"/>
      <c r="AM1046" s="102"/>
      <c r="AN1046" s="147" t="s">
        <v>841</v>
      </c>
      <c r="AO1046" s="145" t="n">
        <f aca="false">SUMIF($AN$5:$AN$1444,$AN1046,AG$5:AG$1444)</f>
        <v>318.186975905484</v>
      </c>
      <c r="AP1046" s="145" t="n">
        <f aca="false">SUMIF($AN$5:$AN$1444,$AN1046,AH$5:AH$1444)</f>
        <v>16.1382148317357</v>
      </c>
      <c r="AQ1046" s="145" t="n">
        <f aca="false">SUMIF($AN$5:$AN$1444,$AN1046,AI$5:AI$1444)</f>
        <v>8.59850093365848</v>
      </c>
    </row>
    <row r="1047" customFormat="false" ht="15" hidden="false" customHeight="false" outlineLevel="0" collapsed="false">
      <c r="A1047" s="0" t="s">
        <v>652</v>
      </c>
      <c r="B1047" s="0" t="s">
        <v>647</v>
      </c>
      <c r="C1047" s="90" t="n">
        <f aca="false">C903+1</f>
        <v>3</v>
      </c>
      <c r="D1047" s="90" t="n">
        <f aca="false">D903</f>
        <v>1</v>
      </c>
      <c r="E1047" s="90" t="s">
        <v>378</v>
      </c>
      <c r="F1047" s="90" t="n">
        <v>3</v>
      </c>
      <c r="G1047" s="130" t="s">
        <v>669</v>
      </c>
      <c r="H1047" s="130" t="s">
        <v>660</v>
      </c>
      <c r="I1047" s="130" t="n">
        <v>10</v>
      </c>
      <c r="J1047" s="131" t="n">
        <v>41941</v>
      </c>
      <c r="K1047" s="132" t="s">
        <v>806</v>
      </c>
      <c r="L1047" s="131" t="n">
        <v>41943</v>
      </c>
      <c r="M1047" s="108" t="s">
        <v>807</v>
      </c>
      <c r="N1047" s="134" t="n">
        <v>45.6666666666667</v>
      </c>
      <c r="O1047" s="134" t="n">
        <v>40</v>
      </c>
      <c r="P1047" s="135" t="n">
        <v>0.04875</v>
      </c>
      <c r="Q1047" s="152" t="n">
        <v>505.471008333333</v>
      </c>
      <c r="R1047" s="152" t="n">
        <v>39028.0838884615</v>
      </c>
      <c r="S1047" s="136" t="n">
        <f aca="false">R1047-Q1047</f>
        <v>38522.6128801282</v>
      </c>
      <c r="T1047" s="137" t="n">
        <f aca="false">((S1047/1000000)*(0.473-P1047))*0.8/(0.08206*296)*1000000/(O1047*N1047)*12</f>
        <v>3.53611428745774</v>
      </c>
      <c r="U1047" s="138" t="n">
        <f aca="false">IF(N1047&lt;=48,T1047* 48,T1047* 72)</f>
        <v>169.733485797971</v>
      </c>
      <c r="V1047" s="139" t="n">
        <v>1302.89572700808</v>
      </c>
      <c r="W1047" s="150" t="n">
        <f aca="false">W999</f>
        <v>-16.6005784878389</v>
      </c>
      <c r="X1047" s="141" t="n">
        <v>1356.9</v>
      </c>
      <c r="Y1047" s="142" t="n">
        <f aca="false">((V1047/1000+1)*0.0112372)/((V1047/1000+1)*0.0112372+1)</f>
        <v>0.0252253166014339</v>
      </c>
      <c r="Z1047" s="142" t="n">
        <f aca="false">((W1047/1000+1)*0.0112372)/((W1047/1000+1)*0.0112372+1)</f>
        <v>0.0109298737052018</v>
      </c>
      <c r="AA1047" s="142" t="n">
        <f aca="false">IF(ISNUMBER(X1047),((X1047/1000+1)*0.0112372)/((X1047/1000+1)*0.0112372+1),"")</f>
        <v>0.0258016023592409</v>
      </c>
      <c r="AB1047" s="143" t="n">
        <f aca="false">IF(ISNUMBER(AA1047),(Y1047-Y1039)/(AA1047-Y1039),"")</f>
        <v>0.960896978751886</v>
      </c>
      <c r="AC1047" s="143" t="n">
        <f aca="false">IF(ISNUMBER(AB1047),1-AB1047,"")</f>
        <v>0.0391030212481144</v>
      </c>
      <c r="AD1047" s="144" t="n">
        <f aca="false">IF(ISNUMBER(AB1047),AB1047*T1047,"")</f>
        <v>3.39784153533952</v>
      </c>
      <c r="AE1047" s="144" t="n">
        <f aca="false">IF(ISNUMBER(AC1047),AC1047*T1047,T1047)</f>
        <v>0.138272752118221</v>
      </c>
      <c r="AF1047" s="149" t="n">
        <f aca="false">IF(ISNUMBER(AD1047),AE1047-AE1039,"")</f>
        <v>0.0824893835990934</v>
      </c>
      <c r="AG1047" s="145" t="n">
        <f aca="false">IF(ISNUMBER(AD1047),U1047*AB1047,"")</f>
        <v>163.096393696297</v>
      </c>
      <c r="AH1047" s="146" t="n">
        <f aca="false">IF(ISNUMBER(AC1047),AC1047*U1047,U1047)</f>
        <v>6.63709210167459</v>
      </c>
      <c r="AI1047" s="145" t="n">
        <f aca="false">AH1047-AH1039</f>
        <v>3.95949041275648</v>
      </c>
      <c r="AJ1047" s="103" t="s">
        <v>722</v>
      </c>
      <c r="AK1047" s="102"/>
      <c r="AL1047" s="102"/>
      <c r="AM1047" s="102"/>
      <c r="AN1047" s="147" t="s">
        <v>842</v>
      </c>
      <c r="AO1047" s="145" t="n">
        <f aca="false">SUMIF($AN$5:$AN$1444,$AN1047,AG$5:AG$1444)</f>
        <v>347.230308263448</v>
      </c>
      <c r="AP1047" s="145" t="n">
        <f aca="false">SUMIF($AN$5:$AN$1444,$AN1047,AH$5:AH$1444)</f>
        <v>13.8903251595889</v>
      </c>
      <c r="AQ1047" s="145" t="n">
        <f aca="false">SUMIF($AN$5:$AN$1444,$AN1047,AI$5:AI$1444)</f>
        <v>6.93902412928306</v>
      </c>
    </row>
    <row r="1048" customFormat="false" ht="15" hidden="false" customHeight="false" outlineLevel="0" collapsed="false">
      <c r="A1048" s="0" t="s">
        <v>652</v>
      </c>
      <c r="B1048" s="0" t="s">
        <v>647</v>
      </c>
      <c r="C1048" s="90" t="n">
        <f aca="false">C904+1</f>
        <v>3</v>
      </c>
      <c r="D1048" s="90" t="n">
        <f aca="false">D904</f>
        <v>1</v>
      </c>
      <c r="E1048" s="90" t="s">
        <v>378</v>
      </c>
      <c r="F1048" s="90" t="n">
        <v>4</v>
      </c>
      <c r="G1048" s="130" t="s">
        <v>669</v>
      </c>
      <c r="H1048" s="130" t="s">
        <v>660</v>
      </c>
      <c r="I1048" s="130" t="n">
        <v>10</v>
      </c>
      <c r="J1048" s="131" t="n">
        <v>41941</v>
      </c>
      <c r="K1048" s="132" t="s">
        <v>806</v>
      </c>
      <c r="L1048" s="131" t="n">
        <v>41943</v>
      </c>
      <c r="M1048" s="108" t="s">
        <v>807</v>
      </c>
      <c r="N1048" s="134" t="n">
        <v>45.6666666666667</v>
      </c>
      <c r="O1048" s="134" t="n">
        <v>40</v>
      </c>
      <c r="P1048" s="135" t="n">
        <v>0.04875</v>
      </c>
      <c r="Q1048" s="152" t="n">
        <v>505.471008333333</v>
      </c>
      <c r="R1048" s="152" t="n">
        <v>48317.3240884616</v>
      </c>
      <c r="S1048" s="136" t="n">
        <f aca="false">R1048-Q1048</f>
        <v>47811.8530801282</v>
      </c>
      <c r="T1048" s="137" t="n">
        <f aca="false">((S1048/1000000)*(0.473-P1048))*0.8/(0.08206*296)*1000000/(O1048*N1048)*12</f>
        <v>4.38880346233433</v>
      </c>
      <c r="U1048" s="138" t="n">
        <f aca="false">IF(N1048&lt;=48,T1048* 48,T1048* 72)</f>
        <v>210.662566192048</v>
      </c>
      <c r="V1048" s="139" t="n">
        <v>1302.36633746388</v>
      </c>
      <c r="W1048" s="150" t="n">
        <f aca="false">W1000</f>
        <v>-16.6005784878389</v>
      </c>
      <c r="X1048" s="141" t="n">
        <v>1356.9</v>
      </c>
      <c r="Y1048" s="142" t="n">
        <f aca="false">((V1048/1000+1)*0.0112372)/((V1048/1000+1)*0.0112372+1)</f>
        <v>0.0252196640506754</v>
      </c>
      <c r="Z1048" s="142" t="n">
        <f aca="false">((W1048/1000+1)*0.0112372)/((W1048/1000+1)*0.0112372+1)</f>
        <v>0.0109298737052018</v>
      </c>
      <c r="AA1048" s="142" t="n">
        <f aca="false">IF(ISNUMBER(X1048),((X1048/1000+1)*0.0112372)/((X1048/1000+1)*0.0112372+1),"")</f>
        <v>0.0258016023592409</v>
      </c>
      <c r="AB1048" s="143" t="n">
        <f aca="false">IF(ISNUMBER(AA1048),(Y1048-Y1040)/(AA1048-Y1040),"")</f>
        <v>0.96090700012563</v>
      </c>
      <c r="AC1048" s="143" t="n">
        <f aca="false">IF(ISNUMBER(AB1048),1-AB1048,"")</f>
        <v>0.0390929998743695</v>
      </c>
      <c r="AD1048" s="144" t="n">
        <f aca="false">IF(ISNUMBER(AB1048),AB1048*T1048,"")</f>
        <v>4.21723196913266</v>
      </c>
      <c r="AE1048" s="144" t="n">
        <f aca="false">IF(ISNUMBER(AC1048),AC1048*T1048,T1048)</f>
        <v>0.171571493201668</v>
      </c>
      <c r="AF1048" s="149" t="n">
        <f aca="false">IF(ISNUMBER(AD1048),AE1048-AE1040,"")</f>
        <v>0.0934940783271444</v>
      </c>
      <c r="AG1048" s="145" t="n">
        <f aca="false">IF(ISNUMBER(AD1048),U1048*AB1048,"")</f>
        <v>202.427134518368</v>
      </c>
      <c r="AH1048" s="146" t="n">
        <f aca="false">IF(ISNUMBER(AC1048),AC1048*U1048,U1048)</f>
        <v>8.23543167368008</v>
      </c>
      <c r="AI1048" s="145" t="n">
        <f aca="false">AH1048-AH1040</f>
        <v>4.48771575970293</v>
      </c>
      <c r="AJ1048" s="103" t="s">
        <v>724</v>
      </c>
      <c r="AK1048" s="102"/>
      <c r="AL1048" s="102"/>
      <c r="AM1048" s="102"/>
      <c r="AN1048" s="147" t="s">
        <v>843</v>
      </c>
      <c r="AO1048" s="145" t="n">
        <f aca="false">SUMIF($AN$5:$AN$1444,$AN1048,AG$5:AG$1444)</f>
        <v>363.64579375856</v>
      </c>
      <c r="AP1048" s="145" t="n">
        <f aca="false">SUMIF($AN$5:$AN$1444,$AN1048,AH$5:AH$1444)</f>
        <v>18.7717288901134</v>
      </c>
      <c r="AQ1048" s="145" t="n">
        <f aca="false">SUMIF($AN$5:$AN$1444,$AN1048,AI$5:AI$1444)</f>
        <v>8.28857475991084</v>
      </c>
    </row>
    <row r="1049" customFormat="false" ht="15" hidden="false" customHeight="false" outlineLevel="0" collapsed="false">
      <c r="A1049" s="0" t="s">
        <v>652</v>
      </c>
      <c r="B1049" s="0" t="s">
        <v>647</v>
      </c>
      <c r="C1049" s="90" t="n">
        <f aca="false">C905+1</f>
        <v>3</v>
      </c>
      <c r="D1049" s="90" t="n">
        <f aca="false">D905</f>
        <v>1</v>
      </c>
      <c r="E1049" s="90" t="s">
        <v>403</v>
      </c>
      <c r="F1049" s="90" t="n">
        <v>1</v>
      </c>
      <c r="G1049" s="130" t="s">
        <v>321</v>
      </c>
      <c r="H1049" s="130" t="s">
        <v>322</v>
      </c>
      <c r="I1049" s="130" t="s">
        <v>322</v>
      </c>
      <c r="J1049" s="131" t="n">
        <v>41941</v>
      </c>
      <c r="K1049" s="132" t="s">
        <v>806</v>
      </c>
      <c r="L1049" s="131" t="n">
        <v>41943</v>
      </c>
      <c r="M1049" s="108" t="s">
        <v>807</v>
      </c>
      <c r="N1049" s="134" t="n">
        <v>45.6666666666667</v>
      </c>
      <c r="O1049" s="134" t="n">
        <v>40</v>
      </c>
      <c r="P1049" s="135" t="n">
        <v>0.0481666666666667</v>
      </c>
      <c r="Q1049" s="152" t="n">
        <v>505.471008333333</v>
      </c>
      <c r="R1049" s="152" t="n">
        <v>2652.78346615385</v>
      </c>
      <c r="S1049" s="136" t="n">
        <f aca="false">R1049-Q1049</f>
        <v>2147.31245782051</v>
      </c>
      <c r="T1049" s="137" t="n">
        <f aca="false">((S1049/1000000)*(0.473-P1049))*0.8/(0.08206*296)*1000000/(O1049*N1049)*12</f>
        <v>0.197379722646795</v>
      </c>
      <c r="U1049" s="138" t="n">
        <f aca="false">IF(N1049&lt;=48,T1049* 48,T1049* 72)</f>
        <v>9.47422668704617</v>
      </c>
      <c r="V1049" s="139" t="n">
        <v>-20.2977849046865</v>
      </c>
      <c r="W1049" s="150" t="n">
        <f aca="false">W1001</f>
        <v>-20.4524273330183</v>
      </c>
      <c r="X1049" s="141" t="s">
        <v>106</v>
      </c>
      <c r="Y1049" s="142" t="n">
        <f aca="false">((V1049/1000+1)*0.0112372)/((V1049/1000+1)*0.0112372+1)</f>
        <v>0.0108892290143589</v>
      </c>
      <c r="Z1049" s="142" t="n">
        <f aca="false">((W1049/1000+1)*0.0112372)/((W1049/1000+1)*0.0112372+1)</f>
        <v>0.0108875289029567</v>
      </c>
      <c r="AA1049" s="142" t="str">
        <f aca="false">IF(ISNUMBER(X1049),((X1049/1000+1)*0.0112372)/((X1049/1000+1)*0.0112372+1),"")</f>
        <v/>
      </c>
      <c r="AB1049" s="143" t="str">
        <f aca="false">IF(ISNUMBER(AA1049),(Y1049-Z1049)/(AA1049-Z1049),"")</f>
        <v/>
      </c>
      <c r="AC1049" s="143" t="str">
        <f aca="false">IF(ISNUMBER(AB1049),1-AB1049,"")</f>
        <v/>
      </c>
      <c r="AD1049" s="144" t="str">
        <f aca="false">IF(ISNUMBER(AB1049),AB1049*T1049,"")</f>
        <v/>
      </c>
      <c r="AE1049" s="144" t="n">
        <f aca="false">IF(ISNUMBER(AC1049),AC1049*T1049,T1049)</f>
        <v>0.197379722646795</v>
      </c>
      <c r="AF1049" s="102"/>
      <c r="AG1049" s="145" t="str">
        <f aca="false">IF(ISNUMBER(AD1049),U1049*AB1049,"")</f>
        <v/>
      </c>
      <c r="AH1049" s="146" t="n">
        <f aca="false">IF(ISNUMBER(AC1049),AC1049*U1049,U1049)</f>
        <v>9.47422668704617</v>
      </c>
      <c r="AI1049" s="102"/>
      <c r="AJ1049" s="103" t="s">
        <v>726</v>
      </c>
      <c r="AK1049" s="102"/>
      <c r="AL1049" s="102"/>
      <c r="AM1049" s="102"/>
      <c r="AN1049" s="147" t="s">
        <v>844</v>
      </c>
      <c r="AO1049" s="145" t="n">
        <f aca="false">SUMIF($AN$5:$AN$1444,$AN1049,AG$5:AG$1444)</f>
        <v>0</v>
      </c>
      <c r="AP1049" s="145" t="n">
        <f aca="false">SUMIF($AN$5:$AN$1444,$AN1049,AH$5:AH$1444)</f>
        <v>30.3812594123647</v>
      </c>
      <c r="AQ1049" s="145" t="n">
        <f aca="false">SUMIF($AN$5:$AN$1444,$AN1049,AI$5:AI$1444)</f>
        <v>0</v>
      </c>
    </row>
    <row r="1050" customFormat="false" ht="15" hidden="false" customHeight="false" outlineLevel="0" collapsed="false">
      <c r="A1050" s="0" t="s">
        <v>652</v>
      </c>
      <c r="B1050" s="0" t="s">
        <v>647</v>
      </c>
      <c r="C1050" s="90" t="n">
        <f aca="false">C906+1</f>
        <v>3</v>
      </c>
      <c r="D1050" s="90" t="n">
        <f aca="false">D906</f>
        <v>1</v>
      </c>
      <c r="E1050" s="90" t="s">
        <v>403</v>
      </c>
      <c r="F1050" s="90" t="n">
        <v>2</v>
      </c>
      <c r="G1050" s="130" t="s">
        <v>321</v>
      </c>
      <c r="H1050" s="130" t="s">
        <v>322</v>
      </c>
      <c r="I1050" s="130" t="s">
        <v>322</v>
      </c>
      <c r="J1050" s="131" t="n">
        <v>41941</v>
      </c>
      <c r="K1050" s="132" t="s">
        <v>806</v>
      </c>
      <c r="L1050" s="131" t="n">
        <v>41943</v>
      </c>
      <c r="M1050" s="108" t="s">
        <v>807</v>
      </c>
      <c r="N1050" s="134" t="n">
        <v>45.6666666666667</v>
      </c>
      <c r="O1050" s="134" t="n">
        <v>40</v>
      </c>
      <c r="P1050" s="135" t="n">
        <v>0.0481666666666667</v>
      </c>
      <c r="Q1050" s="152" t="n">
        <v>505.471008333333</v>
      </c>
      <c r="R1050" s="152" t="n">
        <v>3491.94222615385</v>
      </c>
      <c r="S1050" s="136" t="n">
        <f aca="false">R1050-Q1050</f>
        <v>2986.47121782051</v>
      </c>
      <c r="T1050" s="137" t="n">
        <f aca="false">((S1050/1000000)*(0.473-P1050))*0.8/(0.08206*296)*1000000/(O1050*N1050)*12</f>
        <v>0.274514711875863</v>
      </c>
      <c r="U1050" s="138" t="n">
        <f aca="false">IF(N1050&lt;=48,T1050* 48,T1050* 72)</f>
        <v>13.1767061700414</v>
      </c>
      <c r="V1050" s="139" t="n">
        <v>-26.6993441735836</v>
      </c>
      <c r="W1050" s="150" t="n">
        <f aca="false">W1002</f>
        <v>-20.4524273330183</v>
      </c>
      <c r="X1050" s="141" t="s">
        <v>106</v>
      </c>
      <c r="Y1050" s="142" t="n">
        <f aca="false">((V1050/1000+1)*0.0112372)/((V1050/1000+1)*0.0112372+1)</f>
        <v>0.0108188465213664</v>
      </c>
      <c r="Z1050" s="142" t="n">
        <f aca="false">((W1050/1000+1)*0.0112372)/((W1050/1000+1)*0.0112372+1)</f>
        <v>0.0108875289029567</v>
      </c>
      <c r="AA1050" s="142" t="str">
        <f aca="false">IF(ISNUMBER(X1050),((X1050/1000+1)*0.0112372)/((X1050/1000+1)*0.0112372+1),"")</f>
        <v/>
      </c>
      <c r="AB1050" s="143" t="str">
        <f aca="false">IF(ISNUMBER(AA1050),(Y1050-Z1050)/(AA1050-Z1050),"")</f>
        <v/>
      </c>
      <c r="AC1050" s="143" t="str">
        <f aca="false">IF(ISNUMBER(AB1050),1-AB1050,"")</f>
        <v/>
      </c>
      <c r="AD1050" s="144" t="str">
        <f aca="false">IF(ISNUMBER(AB1050),AB1050*T1050,"")</f>
        <v/>
      </c>
      <c r="AE1050" s="144" t="n">
        <f aca="false">IF(ISNUMBER(AC1050),AC1050*T1050,T1050)</f>
        <v>0.274514711875863</v>
      </c>
      <c r="AF1050" s="102"/>
      <c r="AG1050" s="145" t="str">
        <f aca="false">IF(ISNUMBER(AD1050),U1050*AB1050,"")</f>
        <v/>
      </c>
      <c r="AH1050" s="146" t="n">
        <f aca="false">IF(ISNUMBER(AC1050),AC1050*U1050,U1050)</f>
        <v>13.1767061700414</v>
      </c>
      <c r="AI1050" s="102"/>
      <c r="AJ1050" s="103" t="s">
        <v>728</v>
      </c>
      <c r="AK1050" s="102"/>
      <c r="AL1050" s="102"/>
      <c r="AM1050" s="102"/>
      <c r="AN1050" s="147" t="s">
        <v>845</v>
      </c>
      <c r="AO1050" s="145" t="n">
        <f aca="false">SUMIF($AN$5:$AN$1444,$AN1050,AG$5:AG$1444)</f>
        <v>0</v>
      </c>
      <c r="AP1050" s="145" t="n">
        <f aca="false">SUMIF($AN$5:$AN$1444,$AN1050,AH$5:AH$1444)</f>
        <v>35.5494618801015</v>
      </c>
      <c r="AQ1050" s="145" t="n">
        <f aca="false">SUMIF($AN$5:$AN$1444,$AN1050,AI$5:AI$1444)</f>
        <v>0</v>
      </c>
    </row>
    <row r="1051" customFormat="false" ht="15" hidden="false" customHeight="false" outlineLevel="0" collapsed="false">
      <c r="A1051" s="0" t="s">
        <v>652</v>
      </c>
      <c r="B1051" s="0" t="s">
        <v>647</v>
      </c>
      <c r="C1051" s="90" t="n">
        <f aca="false">C907+1</f>
        <v>3</v>
      </c>
      <c r="D1051" s="90" t="n">
        <f aca="false">D907</f>
        <v>1</v>
      </c>
      <c r="E1051" s="90" t="s">
        <v>403</v>
      </c>
      <c r="F1051" s="90" t="n">
        <v>3</v>
      </c>
      <c r="G1051" s="130" t="s">
        <v>321</v>
      </c>
      <c r="H1051" s="130" t="s">
        <v>322</v>
      </c>
      <c r="I1051" s="130" t="s">
        <v>322</v>
      </c>
      <c r="J1051" s="131" t="n">
        <v>41941</v>
      </c>
      <c r="K1051" s="132" t="s">
        <v>806</v>
      </c>
      <c r="L1051" s="131" t="n">
        <v>41943</v>
      </c>
      <c r="M1051" s="108" t="s">
        <v>807</v>
      </c>
      <c r="N1051" s="134" t="n">
        <v>45.6666666666667</v>
      </c>
      <c r="O1051" s="134" t="n">
        <v>40</v>
      </c>
      <c r="P1051" s="135" t="n">
        <v>0.0481666666666667</v>
      </c>
      <c r="Q1051" s="152" t="n">
        <v>505.471008333333</v>
      </c>
      <c r="R1051" s="152" t="n">
        <v>1727.00590615385</v>
      </c>
      <c r="S1051" s="136" t="n">
        <f aca="false">R1051-Q1051</f>
        <v>1221.53489782051</v>
      </c>
      <c r="T1051" s="137" t="n">
        <f aca="false">((S1051/1000000)*(0.473-P1051))*0.8/(0.08206*296)*1000000/(O1051*N1051)*12</f>
        <v>0.112282783279669</v>
      </c>
      <c r="U1051" s="138" t="n">
        <f aca="false">IF(N1051&lt;=48,T1051* 48,T1051* 72)</f>
        <v>5.38957359742411</v>
      </c>
      <c r="V1051" s="139" t="n">
        <v>-14.9014681827099</v>
      </c>
      <c r="W1051" s="150" t="n">
        <f aca="false">W1003</f>
        <v>-20.4524273330183</v>
      </c>
      <c r="X1051" s="141" t="s">
        <v>106</v>
      </c>
      <c r="Y1051" s="142" t="n">
        <f aca="false">((V1051/1000+1)*0.0112372)/((V1051/1000+1)*0.0112372+1)</f>
        <v>0.0109485515022659</v>
      </c>
      <c r="Z1051" s="142" t="n">
        <f aca="false">((W1051/1000+1)*0.0112372)/((W1051/1000+1)*0.0112372+1)</f>
        <v>0.0108875289029567</v>
      </c>
      <c r="AA1051" s="142" t="str">
        <f aca="false">IF(ISNUMBER(X1051),((X1051/1000+1)*0.0112372)/((X1051/1000+1)*0.0112372+1),"")</f>
        <v/>
      </c>
      <c r="AB1051" s="143" t="str">
        <f aca="false">IF(ISNUMBER(AA1051),(Y1051-Z1051)/(AA1051-Z1051),"")</f>
        <v/>
      </c>
      <c r="AC1051" s="143" t="str">
        <f aca="false">IF(ISNUMBER(AB1051),1-AB1051,"")</f>
        <v/>
      </c>
      <c r="AD1051" s="144" t="str">
        <f aca="false">IF(ISNUMBER(AB1051),AB1051*T1051,"")</f>
        <v/>
      </c>
      <c r="AE1051" s="144" t="n">
        <f aca="false">IF(ISNUMBER(AC1051),AC1051*T1051,T1051)</f>
        <v>0.112282783279669</v>
      </c>
      <c r="AF1051" s="102"/>
      <c r="AG1051" s="145" t="str">
        <f aca="false">IF(ISNUMBER(AD1051),U1051*AB1051,"")</f>
        <v/>
      </c>
      <c r="AH1051" s="146" t="n">
        <f aca="false">IF(ISNUMBER(AC1051),AC1051*U1051,U1051)</f>
        <v>5.38957359742411</v>
      </c>
      <c r="AI1051" s="102"/>
      <c r="AJ1051" s="103" t="s">
        <v>730</v>
      </c>
      <c r="AK1051" s="102"/>
      <c r="AL1051" s="102"/>
      <c r="AM1051" s="102"/>
      <c r="AN1051" s="147" t="s">
        <v>846</v>
      </c>
      <c r="AO1051" s="145" t="n">
        <f aca="false">SUMIF($AN$5:$AN$1444,$AN1051,AG$5:AG$1444)</f>
        <v>0</v>
      </c>
      <c r="AP1051" s="145" t="n">
        <f aca="false">SUMIF($AN$5:$AN$1444,$AN1051,AH$5:AH$1444)</f>
        <v>14.481664553757</v>
      </c>
      <c r="AQ1051" s="145" t="n">
        <f aca="false">SUMIF($AN$5:$AN$1444,$AN1051,AI$5:AI$1444)</f>
        <v>0</v>
      </c>
    </row>
    <row r="1052" customFormat="false" ht="15" hidden="false" customHeight="false" outlineLevel="0" collapsed="false">
      <c r="A1052" s="0" t="s">
        <v>652</v>
      </c>
      <c r="B1052" s="0" t="s">
        <v>647</v>
      </c>
      <c r="C1052" s="90" t="n">
        <f aca="false">C908+1</f>
        <v>3</v>
      </c>
      <c r="D1052" s="90" t="n">
        <f aca="false">D908</f>
        <v>1</v>
      </c>
      <c r="E1052" s="90" t="s">
        <v>403</v>
      </c>
      <c r="F1052" s="90" t="n">
        <v>4</v>
      </c>
      <c r="G1052" s="130" t="s">
        <v>321</v>
      </c>
      <c r="H1052" s="130" t="s">
        <v>322</v>
      </c>
      <c r="I1052" s="130" t="s">
        <v>322</v>
      </c>
      <c r="J1052" s="131" t="n">
        <v>41941</v>
      </c>
      <c r="K1052" s="132" t="s">
        <v>806</v>
      </c>
      <c r="L1052" s="131" t="n">
        <v>41943</v>
      </c>
      <c r="M1052" s="108" t="s">
        <v>807</v>
      </c>
      <c r="N1052" s="134" t="n">
        <v>45.6666666666667</v>
      </c>
      <c r="O1052" s="134" t="n">
        <v>40</v>
      </c>
      <c r="P1052" s="135" t="n">
        <v>0.0481666666666667</v>
      </c>
      <c r="Q1052" s="152" t="n">
        <v>505.471008333333</v>
      </c>
      <c r="R1052" s="152" t="n">
        <v>1562.43018615385</v>
      </c>
      <c r="S1052" s="136" t="n">
        <f aca="false">R1052-Q1052</f>
        <v>1056.95917782051</v>
      </c>
      <c r="T1052" s="137" t="n">
        <f aca="false">((S1052/1000000)*(0.473-P1052))*0.8/(0.08206*296)*1000000/(O1052*N1052)*12</f>
        <v>0.0971550780173583</v>
      </c>
      <c r="U1052" s="138" t="n">
        <f aca="false">IF(N1052&lt;=48,T1052* 48,T1052* 72)</f>
        <v>4.6634437448332</v>
      </c>
      <c r="V1052" s="139" t="n">
        <v>-21.1919458620084</v>
      </c>
      <c r="W1052" s="150" t="n">
        <f aca="false">W1004</f>
        <v>-20.4524273330183</v>
      </c>
      <c r="X1052" s="141" t="s">
        <v>106</v>
      </c>
      <c r="Y1052" s="142" t="n">
        <f aca="false">((V1052/1000+1)*0.0112372)/((V1052/1000+1)*0.0112372+1)</f>
        <v>0.0108793986867396</v>
      </c>
      <c r="Z1052" s="142" t="n">
        <f aca="false">((W1052/1000+1)*0.0112372)/((W1052/1000+1)*0.0112372+1)</f>
        <v>0.0108875289029567</v>
      </c>
      <c r="AA1052" s="142" t="str">
        <f aca="false">IF(ISNUMBER(X1052),((X1052/1000+1)*0.0112372)/((X1052/1000+1)*0.0112372+1),"")</f>
        <v/>
      </c>
      <c r="AB1052" s="143" t="str">
        <f aca="false">IF(ISNUMBER(AA1052),(Y1052-Z1052)/(AA1052-Z1052),"")</f>
        <v/>
      </c>
      <c r="AC1052" s="143" t="str">
        <f aca="false">IF(ISNUMBER(AB1052),1-AB1052,"")</f>
        <v/>
      </c>
      <c r="AD1052" s="144" t="str">
        <f aca="false">IF(ISNUMBER(AB1052),AB1052*T1052,"")</f>
        <v/>
      </c>
      <c r="AE1052" s="144" t="n">
        <f aca="false">IF(ISNUMBER(AC1052),AC1052*T1052,T1052)</f>
        <v>0.0971550780173583</v>
      </c>
      <c r="AF1052" s="102"/>
      <c r="AG1052" s="145" t="str">
        <f aca="false">IF(ISNUMBER(AD1052),U1052*AB1052,"")</f>
        <v/>
      </c>
      <c r="AH1052" s="146" t="n">
        <f aca="false">IF(ISNUMBER(AC1052),AC1052*U1052,U1052)</f>
        <v>4.6634437448332</v>
      </c>
      <c r="AI1052" s="102"/>
      <c r="AJ1052" s="103" t="s">
        <v>732</v>
      </c>
      <c r="AK1052" s="102"/>
      <c r="AL1052" s="102"/>
      <c r="AM1052" s="102"/>
      <c r="AN1052" s="147" t="s">
        <v>847</v>
      </c>
      <c r="AO1052" s="145" t="n">
        <f aca="false">SUMIF($AN$5:$AN$1444,$AN1052,AG$5:AG$1444)</f>
        <v>0</v>
      </c>
      <c r="AP1052" s="145" t="n">
        <f aca="false">SUMIF($AN$5:$AN$1444,$AN1052,AH$5:AH$1444)</f>
        <v>12.1511737870275</v>
      </c>
      <c r="AQ1052" s="145" t="n">
        <f aca="false">SUMIF($AN$5:$AN$1444,$AN1052,AI$5:AI$1444)</f>
        <v>0</v>
      </c>
    </row>
    <row r="1053" customFormat="false" ht="15" hidden="false" customHeight="false" outlineLevel="0" collapsed="false">
      <c r="A1053" s="0" t="s">
        <v>652</v>
      </c>
      <c r="B1053" s="0" t="s">
        <v>647</v>
      </c>
      <c r="C1053" s="90" t="n">
        <f aca="false">C909+1</f>
        <v>3</v>
      </c>
      <c r="D1053" s="90" t="n">
        <f aca="false">D909</f>
        <v>1</v>
      </c>
      <c r="E1053" s="90" t="s">
        <v>403</v>
      </c>
      <c r="F1053" s="90" t="n">
        <v>1</v>
      </c>
      <c r="G1053" s="130" t="s">
        <v>659</v>
      </c>
      <c r="H1053" s="130" t="s">
        <v>660</v>
      </c>
      <c r="I1053" s="148" t="s">
        <v>335</v>
      </c>
      <c r="J1053" s="131" t="n">
        <v>41941</v>
      </c>
      <c r="K1053" s="132" t="s">
        <v>806</v>
      </c>
      <c r="L1053" s="131" t="n">
        <v>41943</v>
      </c>
      <c r="M1053" s="108" t="s">
        <v>807</v>
      </c>
      <c r="N1053" s="134" t="n">
        <v>45.6666666666667</v>
      </c>
      <c r="O1053" s="134" t="n">
        <v>40</v>
      </c>
      <c r="P1053" s="135" t="n">
        <v>0.0481666666666667</v>
      </c>
      <c r="Q1053" s="152" t="n">
        <v>505.471008333333</v>
      </c>
      <c r="R1053" s="152" t="n">
        <v>48239.8214884615</v>
      </c>
      <c r="S1053" s="136" t="n">
        <f aca="false">R1053-Q1053</f>
        <v>47734.3504801282</v>
      </c>
      <c r="T1053" s="137" t="n">
        <f aca="false">((S1053/1000000)*(0.473-P1053))*0.8/(0.08206*296)*1000000/(O1053*N1053)*12</f>
        <v>4.38771396504428</v>
      </c>
      <c r="U1053" s="138" t="n">
        <f aca="false">IF(N1053&lt;=48,T1053* 48,T1053* 72)</f>
        <v>210.610270322125</v>
      </c>
      <c r="V1053" s="139" t="n">
        <v>1151.15307152641</v>
      </c>
      <c r="W1053" s="150" t="n">
        <f aca="false">W1005</f>
        <v>-20.4524273330183</v>
      </c>
      <c r="X1053" s="141" t="n">
        <v>1356.9</v>
      </c>
      <c r="Y1053" s="142" t="n">
        <f aca="false">((V1053/1000+1)*0.0112372)/((V1053/1000+1)*0.0112372+1)</f>
        <v>0.0236023980082823</v>
      </c>
      <c r="Z1053" s="142" t="n">
        <f aca="false">((W1053/1000+1)*0.0112372)/((W1053/1000+1)*0.0112372+1)</f>
        <v>0.0108875289029567</v>
      </c>
      <c r="AA1053" s="142" t="n">
        <f aca="false">IF(ISNUMBER(X1053),((X1053/1000+1)*0.0112372)/((X1053/1000+1)*0.0112372+1),"")</f>
        <v>0.0258016023592409</v>
      </c>
      <c r="AB1053" s="143" t="n">
        <f aca="false">IF(ISNUMBER(AA1053),(Y1053-Y1049)/(AA1053-Y1049),"")</f>
        <v>0.852524859719032</v>
      </c>
      <c r="AC1053" s="143" t="n">
        <f aca="false">IF(ISNUMBER(AB1053),1-AB1053,"")</f>
        <v>0.147475140280968</v>
      </c>
      <c r="AD1053" s="144" t="n">
        <f aca="false">IF(ISNUMBER(AB1053),AB1053*T1053,"")</f>
        <v>3.74063523253661</v>
      </c>
      <c r="AE1053" s="144" t="n">
        <f aca="false">IF(ISNUMBER(AC1053),AC1053*T1053,T1053)</f>
        <v>0.647078732507665</v>
      </c>
      <c r="AF1053" s="149" t="n">
        <f aca="false">IF(ISNUMBER(AD1053),AE1053-AE1049,"")</f>
        <v>0.44969900986087</v>
      </c>
      <c r="AG1053" s="145" t="n">
        <f aca="false">IF(ISNUMBER(AD1053),U1053*AB1053,"")</f>
        <v>179.550491161757</v>
      </c>
      <c r="AH1053" s="146" t="n">
        <f aca="false">IF(ISNUMBER(AC1053),AC1053*U1053,U1053)</f>
        <v>31.0597791603679</v>
      </c>
      <c r="AI1053" s="145" t="n">
        <f aca="false">AH1053-AH1049</f>
        <v>21.5855524733218</v>
      </c>
      <c r="AJ1053" s="103" t="s">
        <v>734</v>
      </c>
      <c r="AK1053" s="102"/>
      <c r="AL1053" s="102"/>
      <c r="AM1053" s="102"/>
      <c r="AN1053" s="147" t="s">
        <v>848</v>
      </c>
      <c r="AO1053" s="145" t="n">
        <f aca="false">SUMIF($AN$5:$AN$1444,$AN1053,AG$5:AG$1444)</f>
        <v>319.128223248034</v>
      </c>
      <c r="AP1053" s="145" t="n">
        <f aca="false">SUMIF($AN$5:$AN$1444,$AN1053,AH$5:AH$1444)</f>
        <v>74.9154232538783</v>
      </c>
      <c r="AQ1053" s="145" t="n">
        <f aca="false">SUMIF($AN$5:$AN$1444,$AN1053,AI$5:AI$1444)</f>
        <v>44.5341638415137</v>
      </c>
    </row>
    <row r="1054" customFormat="false" ht="15" hidden="false" customHeight="false" outlineLevel="0" collapsed="false">
      <c r="A1054" s="0" t="s">
        <v>652</v>
      </c>
      <c r="B1054" s="0" t="s">
        <v>647</v>
      </c>
      <c r="C1054" s="90" t="n">
        <f aca="false">C910+1</f>
        <v>3</v>
      </c>
      <c r="D1054" s="90" t="n">
        <f aca="false">D910</f>
        <v>1</v>
      </c>
      <c r="E1054" s="90" t="s">
        <v>403</v>
      </c>
      <c r="F1054" s="90" t="n">
        <v>2</v>
      </c>
      <c r="G1054" s="130" t="s">
        <v>659</v>
      </c>
      <c r="H1054" s="130" t="s">
        <v>660</v>
      </c>
      <c r="I1054" s="148" t="s">
        <v>335</v>
      </c>
      <c r="J1054" s="131" t="n">
        <v>41941</v>
      </c>
      <c r="K1054" s="132" t="s">
        <v>806</v>
      </c>
      <c r="L1054" s="131" t="n">
        <v>41943</v>
      </c>
      <c r="M1054" s="108" t="s">
        <v>807</v>
      </c>
      <c r="N1054" s="134" t="n">
        <v>45.6666666666667</v>
      </c>
      <c r="O1054" s="134" t="n">
        <v>40</v>
      </c>
      <c r="P1054" s="135" t="n">
        <v>0.0481666666666667</v>
      </c>
      <c r="Q1054" s="152" t="n">
        <v>505.471008333333</v>
      </c>
      <c r="R1054" s="152" t="n">
        <v>53824.9294884615</v>
      </c>
      <c r="S1054" s="136" t="n">
        <f aca="false">R1054-Q1054</f>
        <v>53319.4584801282</v>
      </c>
      <c r="T1054" s="137" t="n">
        <f aca="false">((S1054/1000000)*(0.473-P1054))*0.8/(0.08206*296)*1000000/(O1054*N1054)*12</f>
        <v>4.90109387115785</v>
      </c>
      <c r="U1054" s="138" t="n">
        <f aca="false">IF(N1054&lt;=48,T1054* 48,T1054* 72)</f>
        <v>235.252505815577</v>
      </c>
      <c r="V1054" s="139" t="n">
        <v>1138.87161560158</v>
      </c>
      <c r="W1054" s="150" t="n">
        <f aca="false">W1006</f>
        <v>-20.4524273330183</v>
      </c>
      <c r="X1054" s="141" t="n">
        <v>1356.9</v>
      </c>
      <c r="Y1054" s="142" t="n">
        <f aca="false">((V1054/1000+1)*0.0112372)/((V1054/1000+1)*0.0112372+1)</f>
        <v>0.0234708089137061</v>
      </c>
      <c r="Z1054" s="142" t="n">
        <f aca="false">((W1054/1000+1)*0.0112372)/((W1054/1000+1)*0.0112372+1)</f>
        <v>0.0108875289029567</v>
      </c>
      <c r="AA1054" s="142" t="n">
        <f aca="false">IF(ISNUMBER(X1054),((X1054/1000+1)*0.0112372)/((X1054/1000+1)*0.0112372+1),"")</f>
        <v>0.0258016023592409</v>
      </c>
      <c r="AB1054" s="143" t="n">
        <f aca="false">IF(ISNUMBER(AA1054),(Y1054-Y1050)/(AA1054-Y1050),"")</f>
        <v>0.844434931012968</v>
      </c>
      <c r="AC1054" s="143" t="n">
        <f aca="false">IF(ISNUMBER(AB1054),1-AB1054,"")</f>
        <v>0.155565068987032</v>
      </c>
      <c r="AD1054" s="144" t="n">
        <f aca="false">IF(ISNUMBER(AB1054),AB1054*T1054,"")</f>
        <v>4.13865486497926</v>
      </c>
      <c r="AE1054" s="144" t="n">
        <f aca="false">IF(ISNUMBER(AC1054),AC1054*T1054,T1054)</f>
        <v>0.762439006178588</v>
      </c>
      <c r="AF1054" s="149" t="n">
        <f aca="false">IF(ISNUMBER(AD1054),AE1054-AE1050,"")</f>
        <v>0.487924294302727</v>
      </c>
      <c r="AG1054" s="145" t="n">
        <f aca="false">IF(ISNUMBER(AD1054),U1054*AB1054,"")</f>
        <v>198.655433519004</v>
      </c>
      <c r="AH1054" s="146" t="n">
        <f aca="false">IF(ISNUMBER(AC1054),AC1054*U1054,U1054)</f>
        <v>36.5970722965722</v>
      </c>
      <c r="AI1054" s="145" t="n">
        <f aca="false">AH1054-AH1050</f>
        <v>23.4203661265309</v>
      </c>
      <c r="AJ1054" s="103" t="s">
        <v>736</v>
      </c>
      <c r="AK1054" s="102"/>
      <c r="AL1054" s="102"/>
      <c r="AM1054" s="102"/>
      <c r="AN1054" s="147" t="s">
        <v>849</v>
      </c>
      <c r="AO1054" s="145" t="n">
        <f aca="false">SUMIF($AN$5:$AN$1444,$AN1054,AG$5:AG$1444)</f>
        <v>319.821765980643</v>
      </c>
      <c r="AP1054" s="145" t="n">
        <f aca="false">SUMIF($AN$5:$AN$1444,$AN1054,AH$5:AH$1444)</f>
        <v>82.0661153018968</v>
      </c>
      <c r="AQ1054" s="145" t="n">
        <f aca="false">SUMIF($AN$5:$AN$1444,$AN1054,AI$5:AI$1444)</f>
        <v>46.5166534217954</v>
      </c>
    </row>
    <row r="1055" customFormat="false" ht="15" hidden="false" customHeight="false" outlineLevel="0" collapsed="false">
      <c r="A1055" s="0" t="s">
        <v>652</v>
      </c>
      <c r="B1055" s="0" t="s">
        <v>647</v>
      </c>
      <c r="C1055" s="90" t="n">
        <f aca="false">C911+1</f>
        <v>3</v>
      </c>
      <c r="D1055" s="90" t="n">
        <f aca="false">D911</f>
        <v>1</v>
      </c>
      <c r="E1055" s="90" t="s">
        <v>403</v>
      </c>
      <c r="F1055" s="90" t="n">
        <v>3</v>
      </c>
      <c r="G1055" s="130" t="s">
        <v>659</v>
      </c>
      <c r="H1055" s="130" t="s">
        <v>660</v>
      </c>
      <c r="I1055" s="148" t="s">
        <v>335</v>
      </c>
      <c r="J1055" s="131" t="n">
        <v>41941</v>
      </c>
      <c r="K1055" s="132" t="s">
        <v>806</v>
      </c>
      <c r="L1055" s="131" t="n">
        <v>41943</v>
      </c>
      <c r="M1055" s="108" t="s">
        <v>807</v>
      </c>
      <c r="N1055" s="134" t="n">
        <v>45.6666666666667</v>
      </c>
      <c r="O1055" s="134" t="n">
        <v>40</v>
      </c>
      <c r="P1055" s="135" t="n">
        <v>0.0481666666666667</v>
      </c>
      <c r="Q1055" s="152" t="n">
        <v>505.471008333333</v>
      </c>
      <c r="R1055" s="152" t="n">
        <v>38363.7758884615</v>
      </c>
      <c r="S1055" s="136" t="n">
        <f aca="false">R1055-Q1055</f>
        <v>37858.3048801282</v>
      </c>
      <c r="T1055" s="137" t="n">
        <f aca="false">((S1055/1000000)*(0.473-P1055))*0.8/(0.08206*296)*1000000/(O1055*N1055)*12</f>
        <v>3.47991354956416</v>
      </c>
      <c r="U1055" s="138" t="n">
        <f aca="false">IF(N1055&lt;=48,T1055* 48,T1055* 72)</f>
        <v>167.03585037908</v>
      </c>
      <c r="V1055" s="139" t="n">
        <v>1144.4026848898</v>
      </c>
      <c r="W1055" s="150" t="n">
        <f aca="false">W1007</f>
        <v>-20.4524273330183</v>
      </c>
      <c r="X1055" s="141" t="n">
        <v>1356.9</v>
      </c>
      <c r="Y1055" s="142" t="n">
        <f aca="false">((V1055/1000+1)*0.0112372)/((V1055/1000+1)*0.0112372+1)</f>
        <v>0.0235300756907713</v>
      </c>
      <c r="Z1055" s="142" t="n">
        <f aca="false">((W1055/1000+1)*0.0112372)/((W1055/1000+1)*0.0112372+1)</f>
        <v>0.0108875289029567</v>
      </c>
      <c r="AA1055" s="142" t="n">
        <f aca="false">IF(ISNUMBER(X1055),((X1055/1000+1)*0.0112372)/((X1055/1000+1)*0.0112372+1),"")</f>
        <v>0.0258016023592409</v>
      </c>
      <c r="AB1055" s="143" t="n">
        <f aca="false">IF(ISNUMBER(AA1055),(Y1055-Y1051)/(AA1055-Y1051),"")</f>
        <v>0.847066660557292</v>
      </c>
      <c r="AC1055" s="143" t="n">
        <f aca="false">IF(ISNUMBER(AB1055),1-AB1055,"")</f>
        <v>0.152933339442708</v>
      </c>
      <c r="AD1055" s="144" t="n">
        <f aca="false">IF(ISNUMBER(AB1055),AB1055*T1055,"")</f>
        <v>2.94771874945738</v>
      </c>
      <c r="AE1055" s="144" t="n">
        <f aca="false">IF(ISNUMBER(AC1055),AC1055*T1055,T1055)</f>
        <v>0.532194800106775</v>
      </c>
      <c r="AF1055" s="149" t="n">
        <f aca="false">IF(ISNUMBER(AD1055),AE1055-AE1051,"")</f>
        <v>0.419912016827105</v>
      </c>
      <c r="AG1055" s="145" t="n">
        <f aca="false">IF(ISNUMBER(AD1055),U1055*AB1055,"")</f>
        <v>141.490499973954</v>
      </c>
      <c r="AH1055" s="146" t="n">
        <f aca="false">IF(ISNUMBER(AC1055),AC1055*U1055,U1055)</f>
        <v>25.5453504051252</v>
      </c>
      <c r="AI1055" s="145" t="n">
        <f aca="false">AH1055-AH1051</f>
        <v>20.155776807701</v>
      </c>
      <c r="AJ1055" s="103" t="s">
        <v>738</v>
      </c>
      <c r="AK1055" s="102"/>
      <c r="AL1055" s="102"/>
      <c r="AM1055" s="102"/>
      <c r="AN1055" s="147" t="s">
        <v>850</v>
      </c>
      <c r="AO1055" s="145" t="n">
        <f aca="false">SUMIF($AN$5:$AN$1444,$AN1055,AG$5:AG$1444)</f>
        <v>290.854788218186</v>
      </c>
      <c r="AP1055" s="145" t="n">
        <f aca="false">SUMIF($AN$5:$AN$1444,$AN1055,AH$5:AH$1444)</f>
        <v>55.0048008016451</v>
      </c>
      <c r="AQ1055" s="145" t="n">
        <f aca="false">SUMIF($AN$5:$AN$1444,$AN1055,AI$5:AI$1444)</f>
        <v>40.523136247888</v>
      </c>
    </row>
    <row r="1056" customFormat="false" ht="15" hidden="false" customHeight="false" outlineLevel="0" collapsed="false">
      <c r="A1056" s="0" t="s">
        <v>652</v>
      </c>
      <c r="B1056" s="0" t="s">
        <v>647</v>
      </c>
      <c r="C1056" s="90" t="n">
        <f aca="false">C912+1</f>
        <v>3</v>
      </c>
      <c r="D1056" s="90" t="n">
        <f aca="false">D912</f>
        <v>1</v>
      </c>
      <c r="E1056" s="90" t="s">
        <v>403</v>
      </c>
      <c r="F1056" s="90" t="n">
        <v>4</v>
      </c>
      <c r="G1056" s="130" t="s">
        <v>659</v>
      </c>
      <c r="H1056" s="130" t="s">
        <v>660</v>
      </c>
      <c r="I1056" s="148" t="s">
        <v>335</v>
      </c>
      <c r="J1056" s="131" t="n">
        <v>41941</v>
      </c>
      <c r="K1056" s="132" t="s">
        <v>806</v>
      </c>
      <c r="L1056" s="131" t="n">
        <v>41943</v>
      </c>
      <c r="M1056" s="108" t="s">
        <v>807</v>
      </c>
      <c r="N1056" s="134" t="n">
        <v>45.6666666666667</v>
      </c>
      <c r="O1056" s="134" t="n">
        <v>40</v>
      </c>
      <c r="P1056" s="135" t="n">
        <v>0.0481666666666667</v>
      </c>
      <c r="Q1056" s="152" t="n">
        <v>505.471008333333</v>
      </c>
      <c r="R1056" s="152" t="n">
        <v>35592.1352884615</v>
      </c>
      <c r="S1056" s="136" t="n">
        <f aca="false">R1056-Q1056</f>
        <v>35086.6642801282</v>
      </c>
      <c r="T1056" s="137" t="n">
        <f aca="false">((S1056/1000000)*(0.473-P1056))*0.8/(0.08206*296)*1000000/(O1056*N1056)*12</f>
        <v>3.22514594417343</v>
      </c>
      <c r="U1056" s="138" t="n">
        <f aca="false">IF(N1056&lt;=48,T1056* 48,T1056* 72)</f>
        <v>154.807005320325</v>
      </c>
      <c r="V1056" s="139" t="n">
        <v>1163.67801794425</v>
      </c>
      <c r="W1056" s="150" t="n">
        <f aca="false">W1008</f>
        <v>-20.4524273330183</v>
      </c>
      <c r="X1056" s="141" t="n">
        <v>1356.9</v>
      </c>
      <c r="Y1056" s="142" t="n">
        <f aca="false">((V1056/1000+1)*0.0112372)/((V1056/1000+1)*0.0112372+1)</f>
        <v>0.0237365594502031</v>
      </c>
      <c r="Z1056" s="142" t="n">
        <f aca="false">((W1056/1000+1)*0.0112372)/((W1056/1000+1)*0.0112372+1)</f>
        <v>0.0108875289029567</v>
      </c>
      <c r="AA1056" s="142" t="n">
        <f aca="false">IF(ISNUMBER(X1056),((X1056/1000+1)*0.0112372)/((X1056/1000+1)*0.0112372+1),"")</f>
        <v>0.0258016023592409</v>
      </c>
      <c r="AB1056" s="143" t="n">
        <f aca="false">IF(ISNUMBER(AA1056),(Y1056-Y1052)/(AA1056-Y1052),"")</f>
        <v>0.861612738013807</v>
      </c>
      <c r="AC1056" s="143" t="n">
        <f aca="false">IF(ISNUMBER(AB1056),1-AB1056,"")</f>
        <v>0.138387261986193</v>
      </c>
      <c r="AD1056" s="144" t="n">
        <f aca="false">IF(ISNUMBER(AB1056),AB1056*T1056,"")</f>
        <v>2.7788268274534</v>
      </c>
      <c r="AE1056" s="144" t="n">
        <f aca="false">IF(ISNUMBER(AC1056),AC1056*T1056,T1056)</f>
        <v>0.446319116720036</v>
      </c>
      <c r="AF1056" s="149" t="n">
        <f aca="false">IF(ISNUMBER(AD1056),AE1056-AE1052,"")</f>
        <v>0.349164038702678</v>
      </c>
      <c r="AG1056" s="145" t="n">
        <f aca="false">IF(ISNUMBER(AD1056),U1056*AB1056,"")</f>
        <v>133.383687717763</v>
      </c>
      <c r="AH1056" s="146" t="n">
        <f aca="false">IF(ISNUMBER(AC1056),AC1056*U1056,U1056)</f>
        <v>21.4233176025617</v>
      </c>
      <c r="AI1056" s="145" t="n">
        <f aca="false">AH1056-AH1052</f>
        <v>16.7598738577286</v>
      </c>
      <c r="AJ1056" s="103" t="s">
        <v>740</v>
      </c>
      <c r="AK1056" s="102"/>
      <c r="AL1056" s="102"/>
      <c r="AM1056" s="102"/>
      <c r="AN1056" s="147" t="s">
        <v>851</v>
      </c>
      <c r="AO1056" s="145" t="n">
        <f aca="false">SUMIF($AN$5:$AN$1444,$AN1056,AG$5:AG$1444)</f>
        <v>303.174887718055</v>
      </c>
      <c r="AP1056" s="145" t="n">
        <f aca="false">SUMIF($AN$5:$AN$1444,$AN1056,AH$5:AH$1444)</f>
        <v>46.3711188391475</v>
      </c>
      <c r="AQ1056" s="145" t="n">
        <f aca="false">SUMIF($AN$5:$AN$1444,$AN1056,AI$5:AI$1444)</f>
        <v>34.21994505212</v>
      </c>
    </row>
    <row r="1057" customFormat="false" ht="15" hidden="false" customHeight="false" outlineLevel="0" collapsed="false">
      <c r="A1057" s="0" t="s">
        <v>652</v>
      </c>
      <c r="B1057" s="0" t="s">
        <v>647</v>
      </c>
      <c r="C1057" s="90" t="n">
        <f aca="false">C913+1</f>
        <v>3</v>
      </c>
      <c r="D1057" s="90" t="n">
        <f aca="false">D913</f>
        <v>1</v>
      </c>
      <c r="E1057" s="90" t="s">
        <v>403</v>
      </c>
      <c r="F1057" s="90" t="n">
        <v>1</v>
      </c>
      <c r="G1057" s="130" t="s">
        <v>669</v>
      </c>
      <c r="H1057" s="130" t="s">
        <v>660</v>
      </c>
      <c r="I1057" s="130" t="n">
        <v>10</v>
      </c>
      <c r="J1057" s="131" t="n">
        <v>41941</v>
      </c>
      <c r="K1057" s="132" t="s">
        <v>806</v>
      </c>
      <c r="L1057" s="131" t="n">
        <v>41943</v>
      </c>
      <c r="M1057" s="108" t="s">
        <v>807</v>
      </c>
      <c r="N1057" s="134" t="n">
        <v>45.6666666666667</v>
      </c>
      <c r="O1057" s="134" t="n">
        <v>40</v>
      </c>
      <c r="P1057" s="135" t="n">
        <v>0.0481666666666667</v>
      </c>
      <c r="Q1057" s="152" t="n">
        <v>505.471008333333</v>
      </c>
      <c r="R1057" s="152" t="n">
        <v>49029.6098884615</v>
      </c>
      <c r="S1057" s="136" t="n">
        <f aca="false">R1057-Q1057</f>
        <v>48524.1388801282</v>
      </c>
      <c r="T1057" s="137" t="n">
        <f aca="false">((S1057/1000000)*(0.473-P1057))*0.8/(0.08206*296)*1000000/(O1057*N1057)*12</f>
        <v>4.46031085925681</v>
      </c>
      <c r="U1057" s="138" t="n">
        <f aca="false">IF(N1057&lt;=48,T1057* 48,T1057* 72)</f>
        <v>214.094921244327</v>
      </c>
      <c r="V1057" s="139" t="n">
        <v>1269.4998391084</v>
      </c>
      <c r="W1057" s="150" t="n">
        <f aca="false">W1009</f>
        <v>-20.4524273330183</v>
      </c>
      <c r="X1057" s="141" t="n">
        <v>1356.9</v>
      </c>
      <c r="Y1057" s="142" t="n">
        <f aca="false">((V1057/1000+1)*0.0112372)/((V1057/1000+1)*0.0112372+1)</f>
        <v>0.0248686039719522</v>
      </c>
      <c r="Z1057" s="142" t="n">
        <f aca="false">((W1057/1000+1)*0.0112372)/((W1057/1000+1)*0.0112372+1)</f>
        <v>0.0108875289029567</v>
      </c>
      <c r="AA1057" s="142" t="n">
        <f aca="false">IF(ISNUMBER(X1057),((X1057/1000+1)*0.0112372)/((X1057/1000+1)*0.0112372+1),"")</f>
        <v>0.0258016023592409</v>
      </c>
      <c r="AB1057" s="143" t="n">
        <f aca="false">IF(ISNUMBER(AA1057),(Y1057-Y1049)/(AA1057-Y1049),"")</f>
        <v>0.937434614483489</v>
      </c>
      <c r="AC1057" s="143" t="n">
        <f aca="false">IF(ISNUMBER(AB1057),1-AB1057,"")</f>
        <v>0.0625653855165111</v>
      </c>
      <c r="AD1057" s="144" t="n">
        <f aca="false">IF(ISNUMBER(AB1057),AB1057*T1057,"")</f>
        <v>4.18124979082393</v>
      </c>
      <c r="AE1057" s="144" t="n">
        <f aca="false">IF(ISNUMBER(AC1057),AC1057*T1057,T1057)</f>
        <v>0.279061068432883</v>
      </c>
      <c r="AF1057" s="149" t="n">
        <f aca="false">IF(ISNUMBER(AD1057),AE1057-AE1049,"")</f>
        <v>0.0816813457860879</v>
      </c>
      <c r="AG1057" s="145" t="n">
        <f aca="false">IF(ISNUMBER(AD1057),U1057*AB1057,"")</f>
        <v>200.699989959549</v>
      </c>
      <c r="AH1057" s="146" t="n">
        <f aca="false">IF(ISNUMBER(AC1057),AC1057*U1057,U1057)</f>
        <v>13.3949312847784</v>
      </c>
      <c r="AI1057" s="145" t="n">
        <f aca="false">AH1057-AH1049</f>
        <v>3.92070459773222</v>
      </c>
      <c r="AJ1057" s="103" t="s">
        <v>742</v>
      </c>
      <c r="AK1057" s="102"/>
      <c r="AL1057" s="102"/>
      <c r="AM1057" s="102"/>
      <c r="AN1057" s="147" t="s">
        <v>852</v>
      </c>
      <c r="AO1057" s="145" t="n">
        <f aca="false">SUMIF($AN$5:$AN$1444,$AN1057,AG$5:AG$1444)</f>
        <v>347.542215182237</v>
      </c>
      <c r="AP1057" s="145" t="n">
        <f aca="false">SUMIF($AN$5:$AN$1444,$AN1057,AH$5:AH$1444)</f>
        <v>30.555212489723</v>
      </c>
      <c r="AQ1057" s="145" t="n">
        <f aca="false">SUMIF($AN$5:$AN$1444,$AN1057,AI$5:AI$1444)</f>
        <v>0.173953077358373</v>
      </c>
    </row>
    <row r="1058" customFormat="false" ht="15" hidden="false" customHeight="false" outlineLevel="0" collapsed="false">
      <c r="A1058" s="0" t="s">
        <v>652</v>
      </c>
      <c r="B1058" s="0" t="s">
        <v>647</v>
      </c>
      <c r="C1058" s="90" t="n">
        <f aca="false">C914+1</f>
        <v>3</v>
      </c>
      <c r="D1058" s="90" t="n">
        <f aca="false">D914</f>
        <v>1</v>
      </c>
      <c r="E1058" s="90" t="s">
        <v>403</v>
      </c>
      <c r="F1058" s="90" t="n">
        <v>2</v>
      </c>
      <c r="G1058" s="130" t="s">
        <v>669</v>
      </c>
      <c r="H1058" s="130" t="s">
        <v>660</v>
      </c>
      <c r="I1058" s="130" t="n">
        <v>10</v>
      </c>
      <c r="J1058" s="131" t="n">
        <v>41941</v>
      </c>
      <c r="K1058" s="132" t="s">
        <v>806</v>
      </c>
      <c r="L1058" s="131" t="n">
        <v>41943</v>
      </c>
      <c r="M1058" s="108" t="s">
        <v>807</v>
      </c>
      <c r="N1058" s="134" t="n">
        <v>45.6666666666667</v>
      </c>
      <c r="O1058" s="134" t="n">
        <v>40</v>
      </c>
      <c r="P1058" s="135" t="n">
        <v>0.0481666666666667</v>
      </c>
      <c r="Q1058" s="152" t="n">
        <v>505.471008333333</v>
      </c>
      <c r="R1058" s="152" t="n">
        <v>48332.0864884615</v>
      </c>
      <c r="S1058" s="136" t="n">
        <f aca="false">R1058-Q1058</f>
        <v>47826.6154801282</v>
      </c>
      <c r="T1058" s="137" t="n">
        <f aca="false">((S1058/1000000)*(0.473-P1058))*0.8/(0.08206*296)*1000000/(O1058*N1058)*12</f>
        <v>4.39619491062985</v>
      </c>
      <c r="U1058" s="138" t="n">
        <f aca="false">IF(N1058&lt;=48,T1058* 48,T1058* 72)</f>
        <v>211.017355710233</v>
      </c>
      <c r="V1058" s="139" t="n">
        <v>1267.46106922658</v>
      </c>
      <c r="W1058" s="150" t="n">
        <f aca="false">W1010</f>
        <v>-20.4524273330183</v>
      </c>
      <c r="X1058" s="141" t="n">
        <v>1356.9</v>
      </c>
      <c r="Y1058" s="142" t="n">
        <f aca="false">((V1058/1000+1)*0.0112372)/((V1058/1000+1)*0.0112372+1)</f>
        <v>0.0248468187343381</v>
      </c>
      <c r="Z1058" s="142" t="n">
        <f aca="false">((W1058/1000+1)*0.0112372)/((W1058/1000+1)*0.0112372+1)</f>
        <v>0.0108875289029567</v>
      </c>
      <c r="AA1058" s="142" t="n">
        <f aca="false">IF(ISNUMBER(X1058),((X1058/1000+1)*0.0112372)/((X1058/1000+1)*0.0112372+1),"")</f>
        <v>0.0258016023592409</v>
      </c>
      <c r="AB1058" s="143" t="n">
        <f aca="false">IF(ISNUMBER(AA1058),(Y1058-Y1050)/(AA1058-Y1050),"")</f>
        <v>0.936274498814884</v>
      </c>
      <c r="AC1058" s="143" t="n">
        <f aca="false">IF(ISNUMBER(AB1058),1-AB1058,"")</f>
        <v>0.0637255011851159</v>
      </c>
      <c r="AD1058" s="144" t="n">
        <f aca="false">IF(ISNUMBER(AB1058),AB1058*T1058,"")</f>
        <v>4.11604518664251</v>
      </c>
      <c r="AE1058" s="144" t="n">
        <f aca="false">IF(ISNUMBER(AC1058),AC1058*T1058,T1058)</f>
        <v>0.280149723987343</v>
      </c>
      <c r="AF1058" s="149" t="n">
        <f aca="false">IF(ISNUMBER(AD1058),AE1058-AE1050,"")</f>
        <v>0.00563501211148115</v>
      </c>
      <c r="AG1058" s="145" t="n">
        <f aca="false">IF(ISNUMBER(AD1058),U1058*AB1058,"")</f>
        <v>197.570168958841</v>
      </c>
      <c r="AH1058" s="146" t="n">
        <f aca="false">IF(ISNUMBER(AC1058),AC1058*U1058,U1058)</f>
        <v>13.4471867513925</v>
      </c>
      <c r="AI1058" s="145" t="n">
        <f aca="false">AH1058-AH1050</f>
        <v>0.270480581351096</v>
      </c>
      <c r="AJ1058" s="103" t="s">
        <v>744</v>
      </c>
      <c r="AK1058" s="102"/>
      <c r="AL1058" s="102"/>
      <c r="AM1058" s="102"/>
      <c r="AN1058" s="147" t="s">
        <v>853</v>
      </c>
      <c r="AO1058" s="145" t="n">
        <f aca="false">SUMIF($AN$5:$AN$1444,$AN1058,AG$5:AG$1444)</f>
        <v>314.248106765684</v>
      </c>
      <c r="AP1058" s="145" t="n">
        <f aca="false">SUMIF($AN$5:$AN$1444,$AN1058,AH$5:AH$1444)</f>
        <v>35.323719849818</v>
      </c>
      <c r="AQ1058" s="145" t="n">
        <f aca="false">SUMIF($AN$5:$AN$1444,$AN1058,AI$5:AI$1444)</f>
        <v>-0.225742030283401</v>
      </c>
    </row>
    <row r="1059" customFormat="false" ht="15" hidden="false" customHeight="false" outlineLevel="0" collapsed="false">
      <c r="A1059" s="0" t="s">
        <v>652</v>
      </c>
      <c r="B1059" s="0" t="s">
        <v>647</v>
      </c>
      <c r="C1059" s="90" t="n">
        <f aca="false">C915+1</f>
        <v>3</v>
      </c>
      <c r="D1059" s="90" t="n">
        <f aca="false">D915</f>
        <v>1</v>
      </c>
      <c r="E1059" s="90" t="s">
        <v>403</v>
      </c>
      <c r="F1059" s="90" t="n">
        <v>3</v>
      </c>
      <c r="G1059" s="130" t="s">
        <v>669</v>
      </c>
      <c r="H1059" s="130" t="s">
        <v>660</v>
      </c>
      <c r="I1059" s="130" t="n">
        <v>10</v>
      </c>
      <c r="J1059" s="131" t="n">
        <v>41941</v>
      </c>
      <c r="K1059" s="132" t="s">
        <v>806</v>
      </c>
      <c r="L1059" s="131" t="n">
        <v>41943</v>
      </c>
      <c r="M1059" s="108" t="s">
        <v>807</v>
      </c>
      <c r="N1059" s="134" t="n">
        <v>45.6666666666667</v>
      </c>
      <c r="O1059" s="134" t="n">
        <v>40</v>
      </c>
      <c r="P1059" s="135" t="n">
        <v>0.0481666666666667</v>
      </c>
      <c r="Q1059" s="152" t="n">
        <v>505.471008333333</v>
      </c>
      <c r="R1059" s="152" t="n">
        <v>45879.0676884615</v>
      </c>
      <c r="S1059" s="136" t="n">
        <f aca="false">R1059-Q1059</f>
        <v>45373.5966801282</v>
      </c>
      <c r="T1059" s="137" t="n">
        <f aca="false">((S1059/1000000)*(0.473-P1059))*0.8/(0.08206*296)*1000000/(O1059*N1059)*12</f>
        <v>4.17071483732799</v>
      </c>
      <c r="U1059" s="138" t="n">
        <f aca="false">IF(N1059&lt;=48,T1059* 48,T1059* 72)</f>
        <v>200.194312191743</v>
      </c>
      <c r="V1059" s="139" t="n">
        <v>1288.74532917901</v>
      </c>
      <c r="W1059" s="150" t="n">
        <f aca="false">W1011</f>
        <v>-20.4524273330183</v>
      </c>
      <c r="X1059" s="141" t="n">
        <v>1356.9</v>
      </c>
      <c r="Y1059" s="142" t="n">
        <f aca="false">((V1059/1000+1)*0.0112372)/((V1059/1000+1)*0.0112372+1)</f>
        <v>0.0250742033452818</v>
      </c>
      <c r="Z1059" s="142" t="n">
        <f aca="false">((W1059/1000+1)*0.0112372)/((W1059/1000+1)*0.0112372+1)</f>
        <v>0.0108875289029567</v>
      </c>
      <c r="AA1059" s="142" t="n">
        <f aca="false">IF(ISNUMBER(X1059),((X1059/1000+1)*0.0112372)/((X1059/1000+1)*0.0112372+1),"")</f>
        <v>0.0258016023592409</v>
      </c>
      <c r="AB1059" s="143" t="n">
        <f aca="false">IF(ISNUMBER(AA1059),(Y1059-Y1051)/(AA1059-Y1051),"")</f>
        <v>0.951026962678339</v>
      </c>
      <c r="AC1059" s="143" t="n">
        <f aca="false">IF(ISNUMBER(AB1059),1-AB1059,"")</f>
        <v>0.0489730373216606</v>
      </c>
      <c r="AD1059" s="144" t="n">
        <f aca="false">IF(ISNUMBER(AB1059),AB1059*T1059,"")</f>
        <v>3.96646226394152</v>
      </c>
      <c r="AE1059" s="144" t="n">
        <f aca="false">IF(ISNUMBER(AC1059),AC1059*T1059,T1059)</f>
        <v>0.204252573386467</v>
      </c>
      <c r="AF1059" s="149" t="n">
        <f aca="false">IF(ISNUMBER(AD1059),AE1059-AE1051,"")</f>
        <v>0.0919697901067991</v>
      </c>
      <c r="AG1059" s="145" t="n">
        <f aca="false">IF(ISNUMBER(AD1059),U1059*AB1059,"")</f>
        <v>190.390188669193</v>
      </c>
      <c r="AH1059" s="146" t="n">
        <f aca="false">IF(ISNUMBER(AC1059),AC1059*U1059,U1059)</f>
        <v>9.80412352255043</v>
      </c>
      <c r="AI1059" s="145" t="n">
        <f aca="false">AH1059-AH1051</f>
        <v>4.41454992512636</v>
      </c>
      <c r="AJ1059" s="103" t="s">
        <v>746</v>
      </c>
      <c r="AK1059" s="102"/>
      <c r="AL1059" s="102"/>
      <c r="AM1059" s="102"/>
      <c r="AN1059" s="147" t="s">
        <v>854</v>
      </c>
      <c r="AO1059" s="145" t="n">
        <f aca="false">SUMIF($AN$5:$AN$1444,$AN1059,AG$5:AG$1444)</f>
        <v>357.242267753728</v>
      </c>
      <c r="AP1059" s="145" t="n">
        <f aca="false">SUMIF($AN$5:$AN$1444,$AN1059,AH$5:AH$1444)</f>
        <v>22.17190750894</v>
      </c>
      <c r="AQ1059" s="145" t="n">
        <f aca="false">SUMIF($AN$5:$AN$1444,$AN1059,AI$5:AI$1444)</f>
        <v>7.69024295518311</v>
      </c>
    </row>
    <row r="1060" customFormat="false" ht="15" hidden="false" customHeight="false" outlineLevel="0" collapsed="false">
      <c r="A1060" s="0" t="s">
        <v>652</v>
      </c>
      <c r="B1060" s="0" t="s">
        <v>647</v>
      </c>
      <c r="C1060" s="90" t="n">
        <f aca="false">C916+1</f>
        <v>3</v>
      </c>
      <c r="D1060" s="90" t="n">
        <f aca="false">D916</f>
        <v>1</v>
      </c>
      <c r="E1060" s="90" t="s">
        <v>403</v>
      </c>
      <c r="F1060" s="90" t="n">
        <v>4</v>
      </c>
      <c r="G1060" s="130" t="s">
        <v>669</v>
      </c>
      <c r="H1060" s="130" t="s">
        <v>660</v>
      </c>
      <c r="I1060" s="130" t="n">
        <v>10</v>
      </c>
      <c r="J1060" s="131" t="n">
        <v>41941</v>
      </c>
      <c r="K1060" s="132" t="s">
        <v>806</v>
      </c>
      <c r="L1060" s="131" t="n">
        <v>41943</v>
      </c>
      <c r="M1060" s="108" t="s">
        <v>807</v>
      </c>
      <c r="N1060" s="134" t="n">
        <v>45.6666666666667</v>
      </c>
      <c r="O1060" s="134" t="n">
        <v>40</v>
      </c>
      <c r="P1060" s="135" t="n">
        <v>0.0481666666666667</v>
      </c>
      <c r="Q1060" s="152" t="n">
        <v>505.471008333333</v>
      </c>
      <c r="R1060" s="152" t="n">
        <v>39157.2548884615</v>
      </c>
      <c r="S1060" s="136" t="n">
        <f aca="false">R1060-Q1060</f>
        <v>38651.7838801282</v>
      </c>
      <c r="T1060" s="137" t="n">
        <f aca="false">((S1060/1000000)*(0.473-P1060))*0.8/(0.08206*296)*1000000/(O1060*N1060)*12</f>
        <v>3.55284968160012</v>
      </c>
      <c r="U1060" s="138" t="n">
        <f aca="false">IF(N1060&lt;=48,T1060* 48,T1060* 72)</f>
        <v>170.536784716806</v>
      </c>
      <c r="V1060" s="139" t="n">
        <v>1298.06898861929</v>
      </c>
      <c r="W1060" s="150" t="n">
        <f aca="false">W1012</f>
        <v>-20.4524273330183</v>
      </c>
      <c r="X1060" s="141" t="n">
        <v>1356.9</v>
      </c>
      <c r="Y1060" s="142" t="n">
        <f aca="false">((V1060/1000+1)*0.0112372)/((V1060/1000+1)*0.0112372+1)</f>
        <v>0.0251737767318008</v>
      </c>
      <c r="Z1060" s="142" t="n">
        <f aca="false">((W1060/1000+1)*0.0112372)/((W1060/1000+1)*0.0112372+1)</f>
        <v>0.0108875289029567</v>
      </c>
      <c r="AA1060" s="142" t="n">
        <f aca="false">IF(ISNUMBER(X1060),((X1060/1000+1)*0.0112372)/((X1060/1000+1)*0.0112372+1),"")</f>
        <v>0.0258016023592409</v>
      </c>
      <c r="AB1060" s="143" t="n">
        <f aca="false">IF(ISNUMBER(AA1060),(Y1060-Y1052)/(AA1060-Y1052),"")</f>
        <v>0.957926748540695</v>
      </c>
      <c r="AC1060" s="143" t="n">
        <f aca="false">IF(ISNUMBER(AB1060),1-AB1060,"")</f>
        <v>0.0420732514593047</v>
      </c>
      <c r="AD1060" s="144" t="n">
        <f aca="false">IF(ISNUMBER(AB1060),AB1060*T1060,"")</f>
        <v>3.40336974354904</v>
      </c>
      <c r="AE1060" s="144" t="n">
        <f aca="false">IF(ISNUMBER(AC1060),AC1060*T1060,T1060)</f>
        <v>0.149479938051072</v>
      </c>
      <c r="AF1060" s="149" t="n">
        <f aca="false">IF(ISNUMBER(AD1060),AE1060-AE1052,"")</f>
        <v>0.0523248600337137</v>
      </c>
      <c r="AG1060" s="145" t="n">
        <f aca="false">IF(ISNUMBER(AD1060),U1060*AB1060,"")</f>
        <v>163.361747690354</v>
      </c>
      <c r="AH1060" s="146" t="n">
        <f aca="false">IF(ISNUMBER(AC1060),AC1060*U1060,U1060)</f>
        <v>7.17503702645148</v>
      </c>
      <c r="AI1060" s="145" t="n">
        <f aca="false">AH1060-AH1052</f>
        <v>2.51159328161826</v>
      </c>
      <c r="AJ1060" s="103" t="s">
        <v>748</v>
      </c>
      <c r="AK1060" s="102"/>
      <c r="AL1060" s="102"/>
      <c r="AM1060" s="102"/>
      <c r="AN1060" s="147" t="s">
        <v>855</v>
      </c>
      <c r="AO1060" s="145" t="n">
        <f aca="false">SUMIF($AN$5:$AN$1444,$AN1060,AG$5:AG$1444)</f>
        <v>290.482442077471</v>
      </c>
      <c r="AP1060" s="145" t="n">
        <f aca="false">SUMIF($AN$5:$AN$1444,$AN1060,AH$5:AH$1444)</f>
        <v>18.7864685358668</v>
      </c>
      <c r="AQ1060" s="145" t="n">
        <f aca="false">SUMIF($AN$5:$AN$1444,$AN1060,AI$5:AI$1444)</f>
        <v>6.63529474883925</v>
      </c>
    </row>
    <row r="1061" customFormat="false" ht="15" hidden="false" customHeight="false" outlineLevel="0" collapsed="false">
      <c r="A1061" s="0" t="s">
        <v>652</v>
      </c>
      <c r="B1061" s="0" t="s">
        <v>647</v>
      </c>
      <c r="C1061" s="90" t="n">
        <f aca="false">C917+1</f>
        <v>3</v>
      </c>
      <c r="D1061" s="90" t="n">
        <f aca="false">D917</f>
        <v>2</v>
      </c>
      <c r="E1061" s="90" t="s">
        <v>320</v>
      </c>
      <c r="F1061" s="90" t="n">
        <v>1</v>
      </c>
      <c r="G1061" s="130" t="s">
        <v>321</v>
      </c>
      <c r="H1061" s="130" t="s">
        <v>322</v>
      </c>
      <c r="I1061" s="130" t="s">
        <v>322</v>
      </c>
      <c r="J1061" s="131" t="n">
        <v>41943</v>
      </c>
      <c r="K1061" s="132" t="s">
        <v>856</v>
      </c>
      <c r="L1061" s="131" t="n">
        <v>41946</v>
      </c>
      <c r="M1061" s="108" t="s">
        <v>857</v>
      </c>
      <c r="N1061" s="133" t="n">
        <v>69.9166666666667</v>
      </c>
      <c r="O1061" s="134" t="n">
        <v>40</v>
      </c>
      <c r="P1061" s="135" t="n">
        <v>0.0514166666666667</v>
      </c>
      <c r="Q1061" s="152" t="n">
        <v>1033.23388615385</v>
      </c>
      <c r="R1061" s="152" t="n">
        <v>1532.92822307692</v>
      </c>
      <c r="S1061" s="136" t="n">
        <f aca="false">R1061-Q1061</f>
        <v>499.694336923078</v>
      </c>
      <c r="T1061" s="137" t="n">
        <f aca="false">((S1061/1000000)*(0.473-P1061))*0.8/(0.08206*296)*1000000/(O1061*N1061)*12</f>
        <v>0.0297711193770114</v>
      </c>
      <c r="U1061" s="138" t="n">
        <f aca="false">IF(N1061&lt;=48,T1061* 48,T1061* 72)</f>
        <v>2.14352059514482</v>
      </c>
      <c r="V1061" s="139" t="n">
        <v>30.7495496766962</v>
      </c>
      <c r="W1061" s="150" t="n">
        <f aca="false">W1013</f>
        <v>-15.9672479479958</v>
      </c>
      <c r="X1061" s="141" t="s">
        <v>106</v>
      </c>
      <c r="Y1061" s="142" t="n">
        <f aca="false">((V1061/1000+1)*0.0112372)/((V1061/1000+1)*0.0112372+1)</f>
        <v>0.0114501151462048</v>
      </c>
      <c r="Z1061" s="142" t="n">
        <f aca="false">((W1061/1000+1)*0.0112372)/((W1061/1000+1)*0.0112372+1)</f>
        <v>0.0109368357955286</v>
      </c>
      <c r="AA1061" s="142" t="str">
        <f aca="false">IF(ISNUMBER(X1061),((X1061/1000+1)*0.0112372)/((X1061/1000+1)*0.0112372+1),"")</f>
        <v/>
      </c>
      <c r="AB1061" s="143" t="str">
        <f aca="false">IF(ISNUMBER(AA1061),(Y1061-Z1061)/(AA1061-Z1061),"")</f>
        <v/>
      </c>
      <c r="AC1061" s="143" t="str">
        <f aca="false">IF(ISNUMBER(AB1061),1-AB1061,"")</f>
        <v/>
      </c>
      <c r="AD1061" s="144" t="str">
        <f aca="false">IF(ISNUMBER(AB1061),AB1061*T1061,"")</f>
        <v/>
      </c>
      <c r="AE1061" s="144" t="n">
        <f aca="false">IF(ISNUMBER(AC1061),AC1061*T1061,T1061)</f>
        <v>0.0297711193770114</v>
      </c>
      <c r="AF1061" s="102"/>
      <c r="AG1061" s="145" t="str">
        <f aca="false">IF(ISNUMBER(AD1061),U1061*AB1061,"")</f>
        <v/>
      </c>
      <c r="AH1061" s="146" t="n">
        <f aca="false">IF(ISNUMBER(AC1061),AC1061*U1061,U1061)</f>
        <v>2.14352059514482</v>
      </c>
      <c r="AI1061" s="102"/>
      <c r="AJ1061" s="103" t="s">
        <v>650</v>
      </c>
      <c r="AK1061" s="102"/>
      <c r="AL1061" s="102"/>
      <c r="AM1061" s="102"/>
      <c r="AN1061" s="147" t="s">
        <v>808</v>
      </c>
    </row>
    <row r="1062" customFormat="false" ht="15" hidden="false" customHeight="false" outlineLevel="0" collapsed="false">
      <c r="A1062" s="0" t="s">
        <v>652</v>
      </c>
      <c r="B1062" s="0" t="s">
        <v>647</v>
      </c>
      <c r="C1062" s="90" t="n">
        <f aca="false">C918+1</f>
        <v>3</v>
      </c>
      <c r="D1062" s="90" t="n">
        <f aca="false">D918</f>
        <v>2</v>
      </c>
      <c r="E1062" s="90" t="s">
        <v>320</v>
      </c>
      <c r="F1062" s="90" t="n">
        <v>2</v>
      </c>
      <c r="G1062" s="130" t="s">
        <v>321</v>
      </c>
      <c r="H1062" s="130" t="s">
        <v>322</v>
      </c>
      <c r="I1062" s="130" t="s">
        <v>322</v>
      </c>
      <c r="J1062" s="131" t="n">
        <v>41943</v>
      </c>
      <c r="K1062" s="132" t="s">
        <v>856</v>
      </c>
      <c r="L1062" s="131" t="n">
        <v>41946</v>
      </c>
      <c r="M1062" s="108" t="s">
        <v>857</v>
      </c>
      <c r="N1062" s="134" t="n">
        <v>69.9166666666667</v>
      </c>
      <c r="O1062" s="134" t="n">
        <v>40</v>
      </c>
      <c r="P1062" s="135" t="n">
        <v>0.0514166666666667</v>
      </c>
      <c r="Q1062" s="152" t="n">
        <v>1033.23388615385</v>
      </c>
      <c r="R1062" s="152" t="n">
        <v>1968.27082307692</v>
      </c>
      <c r="S1062" s="136" t="n">
        <f aca="false">R1062-Q1062</f>
        <v>935.036936923078</v>
      </c>
      <c r="T1062" s="137" t="n">
        <f aca="false">((S1062/1000000)*(0.473-P1062))*0.8/(0.08206*296)*1000000/(O1062*N1062)*12</f>
        <v>0.0557082484513672</v>
      </c>
      <c r="U1062" s="138" t="n">
        <f aca="false">IF(N1062&lt;=48,T1062* 48,T1062* 72)</f>
        <v>4.01099388849844</v>
      </c>
      <c r="V1062" s="139" t="n">
        <v>10.1525018527684</v>
      </c>
      <c r="W1062" s="150" t="n">
        <f aca="false">W1014</f>
        <v>-15.9672479479958</v>
      </c>
      <c r="X1062" s="141" t="s">
        <v>106</v>
      </c>
      <c r="Y1062" s="142" t="n">
        <f aca="false">((V1062/1000+1)*0.0112372)/((V1062/1000+1)*0.0112372+1)</f>
        <v>0.0112238802228175</v>
      </c>
      <c r="Z1062" s="142" t="n">
        <f aca="false">((W1062/1000+1)*0.0112372)/((W1062/1000+1)*0.0112372+1)</f>
        <v>0.0109368357955286</v>
      </c>
      <c r="AA1062" s="142" t="str">
        <f aca="false">IF(ISNUMBER(X1062),((X1062/1000+1)*0.0112372)/((X1062/1000+1)*0.0112372+1),"")</f>
        <v/>
      </c>
      <c r="AB1062" s="143" t="str">
        <f aca="false">IF(ISNUMBER(AA1062),(Y1062-Z1062)/(AA1062-Z1062),"")</f>
        <v/>
      </c>
      <c r="AC1062" s="143" t="str">
        <f aca="false">IF(ISNUMBER(AB1062),1-AB1062,"")</f>
        <v/>
      </c>
      <c r="AD1062" s="144" t="str">
        <f aca="false">IF(ISNUMBER(AB1062),AB1062*T1062,"")</f>
        <v/>
      </c>
      <c r="AE1062" s="144" t="n">
        <f aca="false">IF(ISNUMBER(AC1062),AC1062*T1062,T1062)</f>
        <v>0.0557082484513672</v>
      </c>
      <c r="AF1062" s="102"/>
      <c r="AG1062" s="145" t="str">
        <f aca="false">IF(ISNUMBER(AD1062),U1062*AB1062,"")</f>
        <v/>
      </c>
      <c r="AH1062" s="146" t="n">
        <f aca="false">IF(ISNUMBER(AC1062),AC1062*U1062,U1062)</f>
        <v>4.01099388849844</v>
      </c>
      <c r="AI1062" s="102"/>
      <c r="AJ1062" s="103" t="s">
        <v>653</v>
      </c>
      <c r="AK1062" s="102"/>
      <c r="AL1062" s="102"/>
      <c r="AM1062" s="102"/>
      <c r="AN1062" s="147" t="s">
        <v>809</v>
      </c>
    </row>
    <row r="1063" customFormat="false" ht="15" hidden="false" customHeight="false" outlineLevel="0" collapsed="false">
      <c r="A1063" s="0" t="s">
        <v>652</v>
      </c>
      <c r="B1063" s="0" t="s">
        <v>647</v>
      </c>
      <c r="C1063" s="90" t="n">
        <f aca="false">C919+1</f>
        <v>3</v>
      </c>
      <c r="D1063" s="90" t="n">
        <f aca="false">D919</f>
        <v>2</v>
      </c>
      <c r="E1063" s="90" t="s">
        <v>320</v>
      </c>
      <c r="F1063" s="90" t="n">
        <v>3</v>
      </c>
      <c r="G1063" s="130" t="s">
        <v>321</v>
      </c>
      <c r="H1063" s="130" t="s">
        <v>322</v>
      </c>
      <c r="I1063" s="130" t="s">
        <v>322</v>
      </c>
      <c r="J1063" s="131" t="n">
        <v>41943</v>
      </c>
      <c r="K1063" s="132" t="s">
        <v>856</v>
      </c>
      <c r="L1063" s="131" t="n">
        <v>41946</v>
      </c>
      <c r="M1063" s="108" t="s">
        <v>857</v>
      </c>
      <c r="N1063" s="134" t="n">
        <v>69.9166666666667</v>
      </c>
      <c r="O1063" s="134" t="n">
        <v>40</v>
      </c>
      <c r="P1063" s="135" t="n">
        <v>0.0514166666666667</v>
      </c>
      <c r="Q1063" s="152" t="n">
        <v>1033.23388615385</v>
      </c>
      <c r="R1063" s="152" t="n">
        <v>2662.53652307692</v>
      </c>
      <c r="S1063" s="136" t="n">
        <f aca="false">R1063-Q1063</f>
        <v>1629.30263692308</v>
      </c>
      <c r="T1063" s="137" t="n">
        <f aca="false">((S1063/1000000)*(0.473-P1063))*0.8/(0.08206*296)*1000000/(O1063*N1063)*12</f>
        <v>0.0970716690603267</v>
      </c>
      <c r="U1063" s="138" t="n">
        <f aca="false">IF(N1063&lt;=48,T1063* 48,T1063* 72)</f>
        <v>6.98916017234353</v>
      </c>
      <c r="V1063" s="139" t="n">
        <v>-15.5264564551805</v>
      </c>
      <c r="W1063" s="150" t="n">
        <f aca="false">W1015</f>
        <v>-15.9672479479958</v>
      </c>
      <c r="X1063" s="141" t="s">
        <v>106</v>
      </c>
      <c r="Y1063" s="142" t="n">
        <f aca="false">((V1063/1000+1)*0.0112372)/((V1063/1000+1)*0.0112372+1)</f>
        <v>0.0109416812804047</v>
      </c>
      <c r="Z1063" s="142" t="n">
        <f aca="false">((W1063/1000+1)*0.0112372)/((W1063/1000+1)*0.0112372+1)</f>
        <v>0.0109368357955286</v>
      </c>
      <c r="AA1063" s="142" t="str">
        <f aca="false">IF(ISNUMBER(X1063),((X1063/1000+1)*0.0112372)/((X1063/1000+1)*0.0112372+1),"")</f>
        <v/>
      </c>
      <c r="AB1063" s="143" t="str">
        <f aca="false">IF(ISNUMBER(AA1063),(Y1063-Z1063)/(AA1063-Z1063),"")</f>
        <v/>
      </c>
      <c r="AC1063" s="143" t="str">
        <f aca="false">IF(ISNUMBER(AB1063),1-AB1063,"")</f>
        <v/>
      </c>
      <c r="AD1063" s="144" t="str">
        <f aca="false">IF(ISNUMBER(AB1063),AB1063*T1063,"")</f>
        <v/>
      </c>
      <c r="AE1063" s="144" t="n">
        <f aca="false">IF(ISNUMBER(AC1063),AC1063*T1063,T1063)</f>
        <v>0.0970716690603267</v>
      </c>
      <c r="AF1063" s="102"/>
      <c r="AG1063" s="145" t="str">
        <f aca="false">IF(ISNUMBER(AD1063),U1063*AB1063,"")</f>
        <v/>
      </c>
      <c r="AH1063" s="146" t="n">
        <f aca="false">IF(ISNUMBER(AC1063),AC1063*U1063,U1063)</f>
        <v>6.98916017234353</v>
      </c>
      <c r="AI1063" s="102"/>
      <c r="AJ1063" s="103" t="s">
        <v>655</v>
      </c>
      <c r="AK1063" s="102"/>
      <c r="AL1063" s="102"/>
      <c r="AM1063" s="102"/>
      <c r="AN1063" s="147" t="s">
        <v>810</v>
      </c>
    </row>
    <row r="1064" customFormat="false" ht="15" hidden="false" customHeight="false" outlineLevel="0" collapsed="false">
      <c r="A1064" s="0" t="s">
        <v>652</v>
      </c>
      <c r="B1064" s="0" t="s">
        <v>647</v>
      </c>
      <c r="C1064" s="90" t="n">
        <f aca="false">C920+1</f>
        <v>3</v>
      </c>
      <c r="D1064" s="90" t="n">
        <f aca="false">D920</f>
        <v>2</v>
      </c>
      <c r="E1064" s="90" t="s">
        <v>320</v>
      </c>
      <c r="F1064" s="90" t="n">
        <v>4</v>
      </c>
      <c r="G1064" s="130" t="s">
        <v>321</v>
      </c>
      <c r="H1064" s="130" t="s">
        <v>322</v>
      </c>
      <c r="I1064" s="130" t="s">
        <v>322</v>
      </c>
      <c r="J1064" s="131" t="n">
        <v>41943</v>
      </c>
      <c r="K1064" s="132" t="s">
        <v>856</v>
      </c>
      <c r="L1064" s="131" t="n">
        <v>41946</v>
      </c>
      <c r="M1064" s="108" t="s">
        <v>857</v>
      </c>
      <c r="N1064" s="134" t="n">
        <v>69.9166666666667</v>
      </c>
      <c r="O1064" s="134" t="n">
        <v>40</v>
      </c>
      <c r="P1064" s="135" t="n">
        <v>0.0514166666666667</v>
      </c>
      <c r="Q1064" s="152" t="n">
        <v>1033.23388615385</v>
      </c>
      <c r="R1064" s="152" t="n">
        <v>1254.21682307692</v>
      </c>
      <c r="S1064" s="136" t="n">
        <f aca="false">R1064-Q1064</f>
        <v>220.982936923079</v>
      </c>
      <c r="T1064" s="137" t="n">
        <f aca="false">((S1064/1000000)*(0.473-P1064))*0.8/(0.08206*296)*1000000/(O1064*N1064)*12</f>
        <v>0.0131658674299371</v>
      </c>
      <c r="U1064" s="138" t="n">
        <f aca="false">IF(N1064&lt;=48,T1064* 48,T1064* 72)</f>
        <v>0.947942454955469</v>
      </c>
      <c r="V1064" s="139" t="n">
        <v>175.685051198466</v>
      </c>
      <c r="W1064" s="150" t="n">
        <f aca="false">W1016</f>
        <v>-15.9672479479958</v>
      </c>
      <c r="X1064" s="141" t="s">
        <v>106</v>
      </c>
      <c r="Y1064" s="142" t="n">
        <f aca="false">((V1064/1000+1)*0.0112372)/((V1064/1000+1)*0.0112372+1)</f>
        <v>0.0130391426234118</v>
      </c>
      <c r="Z1064" s="142" t="n">
        <f aca="false">((W1064/1000+1)*0.0112372)/((W1064/1000+1)*0.0112372+1)</f>
        <v>0.0109368357955286</v>
      </c>
      <c r="AA1064" s="142" t="str">
        <f aca="false">IF(ISNUMBER(X1064),((X1064/1000+1)*0.0112372)/((X1064/1000+1)*0.0112372+1),"")</f>
        <v/>
      </c>
      <c r="AB1064" s="143" t="str">
        <f aca="false">IF(ISNUMBER(AA1064),(Y1064-Z1064)/(AA1064-Z1064),"")</f>
        <v/>
      </c>
      <c r="AC1064" s="143" t="str">
        <f aca="false">IF(ISNUMBER(AB1064),1-AB1064,"")</f>
        <v/>
      </c>
      <c r="AD1064" s="144" t="str">
        <f aca="false">IF(ISNUMBER(AB1064),AB1064*T1064,"")</f>
        <v/>
      </c>
      <c r="AE1064" s="144" t="n">
        <f aca="false">IF(ISNUMBER(AC1064),AC1064*T1064,T1064)</f>
        <v>0.0131658674299371</v>
      </c>
      <c r="AF1064" s="102"/>
      <c r="AG1064" s="145" t="str">
        <f aca="false">IF(ISNUMBER(AD1064),U1064*AB1064,"")</f>
        <v/>
      </c>
      <c r="AH1064" s="146" t="n">
        <f aca="false">IF(ISNUMBER(AC1064),AC1064*U1064,U1064)</f>
        <v>0.947942454955469</v>
      </c>
      <c r="AI1064" s="102"/>
      <c r="AJ1064" s="103" t="s">
        <v>657</v>
      </c>
      <c r="AK1064" s="102"/>
      <c r="AL1064" s="102"/>
      <c r="AM1064" s="102"/>
      <c r="AN1064" s="147" t="s">
        <v>811</v>
      </c>
    </row>
    <row r="1065" customFormat="false" ht="15" hidden="false" customHeight="false" outlineLevel="0" collapsed="false">
      <c r="A1065" s="0" t="s">
        <v>652</v>
      </c>
      <c r="B1065" s="0" t="s">
        <v>647</v>
      </c>
      <c r="C1065" s="90" t="n">
        <f aca="false">C921+1</f>
        <v>3</v>
      </c>
      <c r="D1065" s="90" t="n">
        <f aca="false">D921</f>
        <v>2</v>
      </c>
      <c r="E1065" s="90" t="s">
        <v>320</v>
      </c>
      <c r="F1065" s="90" t="n">
        <v>1</v>
      </c>
      <c r="G1065" s="130" t="s">
        <v>659</v>
      </c>
      <c r="H1065" s="130" t="s">
        <v>660</v>
      </c>
      <c r="I1065" s="148" t="s">
        <v>335</v>
      </c>
      <c r="J1065" s="131" t="n">
        <v>41943</v>
      </c>
      <c r="K1065" s="132" t="s">
        <v>856</v>
      </c>
      <c r="L1065" s="131" t="n">
        <v>41946</v>
      </c>
      <c r="M1065" s="108" t="s">
        <v>857</v>
      </c>
      <c r="N1065" s="134" t="n">
        <v>69.9166666666667</v>
      </c>
      <c r="O1065" s="134" t="n">
        <v>40</v>
      </c>
      <c r="P1065" s="135" t="n">
        <v>0.0514166666666667</v>
      </c>
      <c r="Q1065" s="152" t="n">
        <v>1033.23388615385</v>
      </c>
      <c r="R1065" s="152" t="n">
        <v>33771.4719884615</v>
      </c>
      <c r="S1065" s="136" t="n">
        <f aca="false">R1065-Q1065</f>
        <v>32738.2381023077</v>
      </c>
      <c r="T1065" s="137" t="n">
        <f aca="false">((S1065/1000000)*(0.473-P1065))*0.8/(0.08206*296)*1000000/(O1065*N1065)*12</f>
        <v>1.95050038136986</v>
      </c>
      <c r="U1065" s="138" t="n">
        <f aca="false">IF(N1065&lt;=48,T1065* 48,T1065* 72)</f>
        <v>140.43602745863</v>
      </c>
      <c r="V1065" s="139" t="n">
        <v>1130.83092390087</v>
      </c>
      <c r="W1065" s="150" t="n">
        <f aca="false">W1017</f>
        <v>-15.9672479479958</v>
      </c>
      <c r="X1065" s="141" t="n">
        <v>1356.9</v>
      </c>
      <c r="Y1065" s="142" t="n">
        <f aca="false">((V1065/1000+1)*0.0112372)/((V1065/1000+1)*0.0112372+1)</f>
        <v>0.0233846380784756</v>
      </c>
      <c r="Z1065" s="142" t="n">
        <f aca="false">((W1065/1000+1)*0.0112372)/((W1065/1000+1)*0.0112372+1)</f>
        <v>0.0109368357955286</v>
      </c>
      <c r="AA1065" s="142" t="n">
        <f aca="false">IF(ISNUMBER(X1065),((X1065/1000+1)*0.0112372)/((X1065/1000+1)*0.0112372+1),"")</f>
        <v>0.0258016023592409</v>
      </c>
      <c r="AB1065" s="143" t="n">
        <f aca="false">IF(ISNUMBER(AA1065),(Y1065-Y1061)/(AA1065-Y1061),"")</f>
        <v>0.831587887381461</v>
      </c>
      <c r="AC1065" s="143" t="n">
        <f aca="false">IF(ISNUMBER(AB1065),1-AB1065,"")</f>
        <v>0.168412112618539</v>
      </c>
      <c r="AD1065" s="144" t="n">
        <f aca="false">IF(ISNUMBER(AB1065),AB1065*T1065,"")</f>
        <v>1.6220124914801</v>
      </c>
      <c r="AE1065" s="144" t="n">
        <f aca="false">IF(ISNUMBER(AC1065),AC1065*T1065,T1065)</f>
        <v>0.328487889889765</v>
      </c>
      <c r="AF1065" s="149" t="n">
        <f aca="false">IF(ISNUMBER(AD1065),AE1065-AE1061,"")</f>
        <v>0.298716770512754</v>
      </c>
      <c r="AG1065" s="145" t="n">
        <f aca="false">IF(ISNUMBER(AD1065),U1065*AB1065,"")</f>
        <v>116.784899386567</v>
      </c>
      <c r="AH1065" s="146" t="n">
        <f aca="false">IF(ISNUMBER(AC1065),AC1065*U1065,U1065)</f>
        <v>23.6511280720631</v>
      </c>
      <c r="AI1065" s="145" t="n">
        <f aca="false">AH1065-AH1061</f>
        <v>21.5076074769183</v>
      </c>
      <c r="AJ1065" s="103" t="s">
        <v>661</v>
      </c>
      <c r="AK1065" s="102"/>
      <c r="AL1065" s="102"/>
      <c r="AM1065" s="102"/>
      <c r="AN1065" s="147" t="s">
        <v>812</v>
      </c>
    </row>
    <row r="1066" customFormat="false" ht="15" hidden="false" customHeight="false" outlineLevel="0" collapsed="false">
      <c r="A1066" s="0" t="s">
        <v>652</v>
      </c>
      <c r="B1066" s="0" t="s">
        <v>647</v>
      </c>
      <c r="C1066" s="90" t="n">
        <f aca="false">C922+1</f>
        <v>3</v>
      </c>
      <c r="D1066" s="90" t="n">
        <f aca="false">D922</f>
        <v>2</v>
      </c>
      <c r="E1066" s="90" t="s">
        <v>320</v>
      </c>
      <c r="F1066" s="90" t="n">
        <v>2</v>
      </c>
      <c r="G1066" s="130" t="s">
        <v>659</v>
      </c>
      <c r="H1066" s="130" t="s">
        <v>660</v>
      </c>
      <c r="I1066" s="148" t="s">
        <v>335</v>
      </c>
      <c r="J1066" s="131" t="n">
        <v>41943</v>
      </c>
      <c r="K1066" s="132" t="s">
        <v>856</v>
      </c>
      <c r="L1066" s="131" t="n">
        <v>41946</v>
      </c>
      <c r="M1066" s="108" t="s">
        <v>857</v>
      </c>
      <c r="N1066" s="134" t="n">
        <v>69.9166666666667</v>
      </c>
      <c r="O1066" s="134" t="n">
        <v>40</v>
      </c>
      <c r="P1066" s="135" t="n">
        <v>0.0514166666666667</v>
      </c>
      <c r="Q1066" s="152" t="n">
        <v>1033.23388615385</v>
      </c>
      <c r="R1066" s="152" t="n">
        <v>33749.5389884615</v>
      </c>
      <c r="S1066" s="136" t="n">
        <f aca="false">R1066-Q1066</f>
        <v>32716.3051023077</v>
      </c>
      <c r="T1066" s="137" t="n">
        <f aca="false">((S1066/1000000)*(0.473-P1066))*0.8/(0.08206*296)*1000000/(O1066*N1066)*12</f>
        <v>1.94919364260369</v>
      </c>
      <c r="U1066" s="138" t="n">
        <f aca="false">IF(N1066&lt;=48,T1066* 48,T1066* 72)</f>
        <v>140.341942267466</v>
      </c>
      <c r="V1066" s="139" t="n">
        <v>1239.80915301317</v>
      </c>
      <c r="W1066" s="150" t="n">
        <f aca="false">W1018</f>
        <v>-15.9672479479958</v>
      </c>
      <c r="X1066" s="141" t="n">
        <v>1356.9</v>
      </c>
      <c r="Y1066" s="142" t="n">
        <f aca="false">((V1066/1000+1)*0.0112372)/((V1066/1000+1)*0.0112372+1)</f>
        <v>0.024551248536769</v>
      </c>
      <c r="Z1066" s="142" t="n">
        <f aca="false">((W1066/1000+1)*0.0112372)/((W1066/1000+1)*0.0112372+1)</f>
        <v>0.0109368357955286</v>
      </c>
      <c r="AA1066" s="142" t="n">
        <f aca="false">IF(ISNUMBER(X1066),((X1066/1000+1)*0.0112372)/((X1066/1000+1)*0.0112372+1),"")</f>
        <v>0.0258016023592409</v>
      </c>
      <c r="AB1066" s="143" t="n">
        <f aca="false">IF(ISNUMBER(AA1066),(Y1066-Y1062)/(AA1066-Y1062),"")</f>
        <v>0.914228450043798</v>
      </c>
      <c r="AC1066" s="143" t="n">
        <f aca="false">IF(ISNUMBER(AB1066),1-AB1066,"")</f>
        <v>0.0857715499562022</v>
      </c>
      <c r="AD1066" s="144" t="n">
        <f aca="false">IF(ISNUMBER(AB1066),AB1066*T1066,"")</f>
        <v>1.78200828271279</v>
      </c>
      <c r="AE1066" s="144" t="n">
        <f aca="false">IF(ISNUMBER(AC1066),AC1066*T1066,T1066)</f>
        <v>0.167185359890894</v>
      </c>
      <c r="AF1066" s="149" t="n">
        <f aca="false">IF(ISNUMBER(AD1066),AE1066-AE1062,"")</f>
        <v>0.111477111439527</v>
      </c>
      <c r="AG1066" s="145" t="n">
        <f aca="false">IF(ISNUMBER(AD1066),U1066*AB1066,"")</f>
        <v>128.304596355321</v>
      </c>
      <c r="AH1066" s="146" t="n">
        <f aca="false">IF(ISNUMBER(AC1066),AC1066*U1066,U1066)</f>
        <v>12.0373459121444</v>
      </c>
      <c r="AI1066" s="145" t="n">
        <f aca="false">AH1066-AH1062</f>
        <v>8.02635202364592</v>
      </c>
      <c r="AJ1066" s="103" t="s">
        <v>663</v>
      </c>
      <c r="AK1066" s="102"/>
      <c r="AL1066" s="102"/>
      <c r="AM1066" s="102"/>
      <c r="AN1066" s="147" t="s">
        <v>813</v>
      </c>
    </row>
    <row r="1067" customFormat="false" ht="15" hidden="false" customHeight="false" outlineLevel="0" collapsed="false">
      <c r="A1067" s="0" t="s">
        <v>652</v>
      </c>
      <c r="B1067" s="0" t="s">
        <v>647</v>
      </c>
      <c r="C1067" s="90" t="n">
        <f aca="false">C923+1</f>
        <v>3</v>
      </c>
      <c r="D1067" s="90" t="n">
        <f aca="false">D923</f>
        <v>2</v>
      </c>
      <c r="E1067" s="90" t="s">
        <v>320</v>
      </c>
      <c r="F1067" s="90" t="n">
        <v>3</v>
      </c>
      <c r="G1067" s="130" t="s">
        <v>659</v>
      </c>
      <c r="H1067" s="130" t="s">
        <v>660</v>
      </c>
      <c r="I1067" s="148" t="s">
        <v>335</v>
      </c>
      <c r="J1067" s="131" t="n">
        <v>41943</v>
      </c>
      <c r="K1067" s="132" t="s">
        <v>856</v>
      </c>
      <c r="L1067" s="131" t="n">
        <v>41946</v>
      </c>
      <c r="M1067" s="108" t="s">
        <v>857</v>
      </c>
      <c r="N1067" s="134" t="n">
        <v>69.9166666666667</v>
      </c>
      <c r="O1067" s="134" t="n">
        <v>40</v>
      </c>
      <c r="P1067" s="135" t="n">
        <v>0.0514166666666667</v>
      </c>
      <c r="Q1067" s="152" t="n">
        <v>1033.23388615385</v>
      </c>
      <c r="R1067" s="152" t="n">
        <v>29872.2719884615</v>
      </c>
      <c r="S1067" s="136" t="n">
        <f aca="false">R1067-Q1067</f>
        <v>28839.0381023077</v>
      </c>
      <c r="T1067" s="137" t="n">
        <f aca="false">((S1067/1000000)*(0.473-P1067))*0.8/(0.08206*296)*1000000/(O1067*N1067)*12</f>
        <v>1.71819126738302</v>
      </c>
      <c r="U1067" s="138" t="n">
        <f aca="false">IF(N1067&lt;=48,T1067* 48,T1067* 72)</f>
        <v>123.709771251578</v>
      </c>
      <c r="V1067" s="139" t="n">
        <v>1197.30408678273</v>
      </c>
      <c r="W1067" s="150" t="n">
        <f aca="false">W1019</f>
        <v>-15.9672479479958</v>
      </c>
      <c r="X1067" s="141" t="n">
        <v>1356.9</v>
      </c>
      <c r="Y1067" s="142" t="n">
        <f aca="false">((V1067/1000+1)*0.0112372)/((V1067/1000+1)*0.0112372+1)</f>
        <v>0.0240965640761018</v>
      </c>
      <c r="Z1067" s="142" t="n">
        <f aca="false">((W1067/1000+1)*0.0112372)/((W1067/1000+1)*0.0112372+1)</f>
        <v>0.0109368357955286</v>
      </c>
      <c r="AA1067" s="142" t="n">
        <f aca="false">IF(ISNUMBER(X1067),((X1067/1000+1)*0.0112372)/((X1067/1000+1)*0.0112372+1),"")</f>
        <v>0.0258016023592409</v>
      </c>
      <c r="AB1067" s="143" t="n">
        <f aca="false">IF(ISNUMBER(AA1067),(Y1067-Y1063)/(AA1067-Y1063),"")</f>
        <v>0.885259263888858</v>
      </c>
      <c r="AC1067" s="143" t="n">
        <f aca="false">IF(ISNUMBER(AB1067),1-AB1067,"")</f>
        <v>0.114740736111142</v>
      </c>
      <c r="AD1067" s="144" t="n">
        <f aca="false">IF(ISNUMBER(AB1067),AB1067*T1067,"")</f>
        <v>1.52104473658376</v>
      </c>
      <c r="AE1067" s="144" t="n">
        <f aca="false">IF(ISNUMBER(AC1067),AC1067*T1067,T1067)</f>
        <v>0.197146530799264</v>
      </c>
      <c r="AF1067" s="149" t="n">
        <f aca="false">IF(ISNUMBER(AD1067),AE1067-AE1063,"")</f>
        <v>0.100074861738937</v>
      </c>
      <c r="AG1067" s="145" t="n">
        <f aca="false">IF(ISNUMBER(AD1067),U1067*AB1067,"")</f>
        <v>109.515221034031</v>
      </c>
      <c r="AH1067" s="146" t="n">
        <f aca="false">IF(ISNUMBER(AC1067),AC1067*U1067,U1067)</f>
        <v>14.194550217547</v>
      </c>
      <c r="AI1067" s="145" t="n">
        <f aca="false">AH1067-AH1063</f>
        <v>7.20539004520349</v>
      </c>
      <c r="AJ1067" s="103" t="s">
        <v>665</v>
      </c>
      <c r="AK1067" s="102"/>
      <c r="AL1067" s="102"/>
      <c r="AM1067" s="102"/>
      <c r="AN1067" s="147" t="s">
        <v>814</v>
      </c>
    </row>
    <row r="1068" customFormat="false" ht="15" hidden="false" customHeight="false" outlineLevel="0" collapsed="false">
      <c r="A1068" s="0" t="s">
        <v>652</v>
      </c>
      <c r="B1068" s="0" t="s">
        <v>647</v>
      </c>
      <c r="C1068" s="90" t="n">
        <f aca="false">C924+1</f>
        <v>3</v>
      </c>
      <c r="D1068" s="90" t="n">
        <f aca="false">D924</f>
        <v>2</v>
      </c>
      <c r="E1068" s="90" t="s">
        <v>320</v>
      </c>
      <c r="F1068" s="90" t="n">
        <v>4</v>
      </c>
      <c r="G1068" s="130" t="s">
        <v>659</v>
      </c>
      <c r="H1068" s="130" t="s">
        <v>660</v>
      </c>
      <c r="I1068" s="148" t="s">
        <v>335</v>
      </c>
      <c r="J1068" s="131" t="n">
        <v>41943</v>
      </c>
      <c r="K1068" s="132" t="s">
        <v>856</v>
      </c>
      <c r="L1068" s="131" t="n">
        <v>41946</v>
      </c>
      <c r="M1068" s="108" t="s">
        <v>857</v>
      </c>
      <c r="N1068" s="134" t="n">
        <v>69.9166666666667</v>
      </c>
      <c r="O1068" s="134" t="n">
        <v>40</v>
      </c>
      <c r="P1068" s="135" t="n">
        <v>0.0514166666666667</v>
      </c>
      <c r="Q1068" s="152" t="n">
        <v>1033.23388615385</v>
      </c>
      <c r="R1068" s="152" t="n">
        <v>20945.5409884615</v>
      </c>
      <c r="S1068" s="136" t="n">
        <f aca="false">R1068-Q1068</f>
        <v>19912.3071023077</v>
      </c>
      <c r="T1068" s="137" t="n">
        <f aca="false">((S1068/1000000)*(0.473-P1068))*0.8/(0.08206*296)*1000000/(O1068*N1068)*12</f>
        <v>1.1863485895494</v>
      </c>
      <c r="U1068" s="138" t="n">
        <f aca="false">IF(N1068&lt;=48,T1068* 48,T1068* 72)</f>
        <v>85.4170984475565</v>
      </c>
      <c r="V1068" s="139" t="n">
        <v>1239.73256811279</v>
      </c>
      <c r="W1068" s="150" t="n">
        <f aca="false">W1020</f>
        <v>-15.9672479479958</v>
      </c>
      <c r="X1068" s="141" t="n">
        <v>1356.9</v>
      </c>
      <c r="Y1068" s="142" t="n">
        <f aca="false">((V1068/1000+1)*0.0112372)/((V1068/1000+1)*0.0112372+1)</f>
        <v>0.0245504296751019</v>
      </c>
      <c r="Z1068" s="142" t="n">
        <f aca="false">((W1068/1000+1)*0.0112372)/((W1068/1000+1)*0.0112372+1)</f>
        <v>0.0109368357955286</v>
      </c>
      <c r="AA1068" s="142" t="n">
        <f aca="false">IF(ISNUMBER(X1068),((X1068/1000+1)*0.0112372)/((X1068/1000+1)*0.0112372+1),"")</f>
        <v>0.0258016023592409</v>
      </c>
      <c r="AB1068" s="143" t="n">
        <f aca="false">IF(ISNUMBER(AA1068),(Y1068-Y1064)/(AA1068-Y1064),"")</f>
        <v>0.901964612618796</v>
      </c>
      <c r="AC1068" s="143" t="n">
        <f aca="false">IF(ISNUMBER(AB1068),1-AB1068,"")</f>
        <v>0.0980353873812044</v>
      </c>
      <c r="AD1068" s="144" t="n">
        <f aca="false">IF(ISNUMBER(AB1068),AB1068*T1068,"")</f>
        <v>1.07004444600378</v>
      </c>
      <c r="AE1068" s="144" t="n">
        <f aca="false">IF(ISNUMBER(AC1068),AC1068*T1068,T1068)</f>
        <v>0.116304143545621</v>
      </c>
      <c r="AF1068" s="149" t="n">
        <f aca="false">IF(ISNUMBER(AD1068),AE1068-AE1064,"")</f>
        <v>0.103138276115683</v>
      </c>
      <c r="AG1068" s="145" t="n">
        <f aca="false">IF(ISNUMBER(AD1068),U1068*AB1068,"")</f>
        <v>77.0432001122718</v>
      </c>
      <c r="AH1068" s="146" t="n">
        <f aca="false">IF(ISNUMBER(AC1068),AC1068*U1068,U1068)</f>
        <v>8.37389833528468</v>
      </c>
      <c r="AI1068" s="145" t="n">
        <f aca="false">AH1068-AH1064</f>
        <v>7.4259558803292</v>
      </c>
      <c r="AJ1068" s="103" t="s">
        <v>667</v>
      </c>
      <c r="AK1068" s="102"/>
      <c r="AL1068" s="102"/>
      <c r="AM1068" s="102"/>
      <c r="AN1068" s="147" t="s">
        <v>815</v>
      </c>
    </row>
    <row r="1069" customFormat="false" ht="15" hidden="false" customHeight="false" outlineLevel="0" collapsed="false">
      <c r="A1069" s="0" t="s">
        <v>652</v>
      </c>
      <c r="B1069" s="0" t="s">
        <v>647</v>
      </c>
      <c r="C1069" s="90" t="n">
        <f aca="false">C925+1</f>
        <v>3</v>
      </c>
      <c r="D1069" s="90" t="n">
        <f aca="false">D925</f>
        <v>2</v>
      </c>
      <c r="E1069" s="90" t="s">
        <v>320</v>
      </c>
      <c r="F1069" s="90" t="n">
        <v>1</v>
      </c>
      <c r="G1069" s="130" t="s">
        <v>669</v>
      </c>
      <c r="H1069" s="130" t="s">
        <v>660</v>
      </c>
      <c r="I1069" s="130" t="n">
        <v>10</v>
      </c>
      <c r="J1069" s="131" t="n">
        <v>41943</v>
      </c>
      <c r="K1069" s="132" t="s">
        <v>856</v>
      </c>
      <c r="L1069" s="131" t="n">
        <v>41946</v>
      </c>
      <c r="M1069" s="108" t="s">
        <v>857</v>
      </c>
      <c r="N1069" s="134" t="n">
        <v>69.9166666666667</v>
      </c>
      <c r="O1069" s="134" t="n">
        <v>40</v>
      </c>
      <c r="P1069" s="135" t="n">
        <v>0.0514166666666667</v>
      </c>
      <c r="Q1069" s="152" t="n">
        <v>1033.23388615385</v>
      </c>
      <c r="R1069" s="152" t="n">
        <v>21255.0399884615</v>
      </c>
      <c r="S1069" s="136" t="n">
        <f aca="false">R1069-Q1069</f>
        <v>20221.8061023077</v>
      </c>
      <c r="T1069" s="137" t="n">
        <f aca="false">((S1069/1000000)*(0.473-P1069))*0.8/(0.08206*296)*1000000/(O1069*N1069)*12</f>
        <v>1.2047881254721</v>
      </c>
      <c r="U1069" s="138" t="n">
        <f aca="false">IF(N1069&lt;=48,T1069* 48,T1069* 72)</f>
        <v>86.7447450339913</v>
      </c>
      <c r="V1069" s="139" t="n">
        <v>1275.34255374612</v>
      </c>
      <c r="W1069" s="150" t="n">
        <f aca="false">W1021</f>
        <v>-15.9672479479958</v>
      </c>
      <c r="X1069" s="141" t="n">
        <v>1356.9</v>
      </c>
      <c r="Y1069" s="142" t="n">
        <f aca="false">((V1069/1000+1)*0.0112372)/((V1069/1000+1)*0.0112372+1)</f>
        <v>0.0249310307989252</v>
      </c>
      <c r="Z1069" s="142" t="n">
        <f aca="false">((W1069/1000+1)*0.0112372)/((W1069/1000+1)*0.0112372+1)</f>
        <v>0.0109368357955286</v>
      </c>
      <c r="AA1069" s="142" t="n">
        <f aca="false">IF(ISNUMBER(X1069),((X1069/1000+1)*0.0112372)/((X1069/1000+1)*0.0112372+1),"")</f>
        <v>0.0258016023592409</v>
      </c>
      <c r="AB1069" s="143" t="n">
        <f aca="false">IF(ISNUMBER(AA1069),(Y1069-Y1061)/(AA1069-Y1061),"")</f>
        <v>0.939339279100986</v>
      </c>
      <c r="AC1069" s="143" t="n">
        <f aca="false">IF(ISNUMBER(AB1069),1-AB1069,"")</f>
        <v>0.060660720899014</v>
      </c>
      <c r="AD1069" s="144" t="n">
        <f aca="false">IF(ISNUMBER(AB1069),AB1069*T1069,"")</f>
        <v>1.13170480925039</v>
      </c>
      <c r="AE1069" s="144" t="n">
        <f aca="false">IF(ISNUMBER(AC1069),AC1069*T1069,T1069)</f>
        <v>0.0730833162217094</v>
      </c>
      <c r="AF1069" s="149" t="n">
        <f aca="false">IF(ISNUMBER(AD1069),AE1069-AE1061,"")</f>
        <v>0.0433121968446981</v>
      </c>
      <c r="AG1069" s="145" t="n">
        <f aca="false">IF(ISNUMBER(AD1069),U1069*AB1069,"")</f>
        <v>81.4827462660283</v>
      </c>
      <c r="AH1069" s="146" t="n">
        <f aca="false">IF(ISNUMBER(AC1069),AC1069*U1069,U1069)</f>
        <v>5.26199876796308</v>
      </c>
      <c r="AI1069" s="145" t="n">
        <f aca="false">AH1069-AH1061</f>
        <v>3.11847817281826</v>
      </c>
      <c r="AJ1069" s="103" t="s">
        <v>670</v>
      </c>
      <c r="AK1069" s="102"/>
      <c r="AL1069" s="102"/>
      <c r="AM1069" s="102"/>
      <c r="AN1069" s="147" t="s">
        <v>816</v>
      </c>
    </row>
    <row r="1070" customFormat="false" ht="15" hidden="false" customHeight="false" outlineLevel="0" collapsed="false">
      <c r="A1070" s="0" t="s">
        <v>652</v>
      </c>
      <c r="B1070" s="0" t="s">
        <v>647</v>
      </c>
      <c r="C1070" s="90" t="n">
        <f aca="false">C926+1</f>
        <v>3</v>
      </c>
      <c r="D1070" s="90" t="n">
        <f aca="false">D926</f>
        <v>2</v>
      </c>
      <c r="E1070" s="90" t="s">
        <v>320</v>
      </c>
      <c r="F1070" s="90" t="n">
        <v>2</v>
      </c>
      <c r="G1070" s="130" t="s">
        <v>669</v>
      </c>
      <c r="H1070" s="130" t="s">
        <v>660</v>
      </c>
      <c r="I1070" s="130" t="n">
        <v>10</v>
      </c>
      <c r="J1070" s="131" t="n">
        <v>41943</v>
      </c>
      <c r="K1070" s="132" t="s">
        <v>856</v>
      </c>
      <c r="L1070" s="131" t="n">
        <v>41946</v>
      </c>
      <c r="M1070" s="108" t="s">
        <v>857</v>
      </c>
      <c r="N1070" s="134" t="n">
        <v>69.9166666666667</v>
      </c>
      <c r="O1070" s="134" t="n">
        <v>40</v>
      </c>
      <c r="P1070" s="135" t="n">
        <v>0.0514166666666667</v>
      </c>
      <c r="Q1070" s="152" t="n">
        <v>1033.23388615385</v>
      </c>
      <c r="R1070" s="152" t="n">
        <v>31139.5119884615</v>
      </c>
      <c r="S1070" s="136" t="n">
        <f aca="false">R1070-Q1070</f>
        <v>30106.2781023077</v>
      </c>
      <c r="T1070" s="137" t="n">
        <f aca="false">((S1070/1000000)*(0.473-P1070))*0.8/(0.08206*296)*1000000/(O1070*N1070)*12</f>
        <v>1.79369172942875</v>
      </c>
      <c r="U1070" s="138" t="n">
        <f aca="false">IF(N1070&lt;=48,T1070* 48,T1070* 72)</f>
        <v>129.14580451887</v>
      </c>
      <c r="V1070" s="139" t="n">
        <v>1236.52666681455</v>
      </c>
      <c r="W1070" s="150" t="n">
        <f aca="false">W1022</f>
        <v>-15.9672479479958</v>
      </c>
      <c r="X1070" s="141" t="n">
        <v>1356.9</v>
      </c>
      <c r="Y1070" s="142" t="n">
        <f aca="false">((V1070/1000+1)*0.0112372)/((V1070/1000+1)*0.0112372+1)</f>
        <v>0.0245161502789361</v>
      </c>
      <c r="Z1070" s="142" t="n">
        <f aca="false">((W1070/1000+1)*0.0112372)/((W1070/1000+1)*0.0112372+1)</f>
        <v>0.0109368357955286</v>
      </c>
      <c r="AA1070" s="142" t="n">
        <f aca="false">IF(ISNUMBER(X1070),((X1070/1000+1)*0.0112372)/((X1070/1000+1)*0.0112372+1),"")</f>
        <v>0.0258016023592409</v>
      </c>
      <c r="AB1070" s="143" t="n">
        <f aca="false">IF(ISNUMBER(AA1070),(Y1070-Y1062)/(AA1070-Y1062),"")</f>
        <v>0.911820785972246</v>
      </c>
      <c r="AC1070" s="143" t="n">
        <f aca="false">IF(ISNUMBER(AB1070),1-AB1070,"")</f>
        <v>0.0881792140277535</v>
      </c>
      <c r="AD1070" s="144" t="n">
        <f aca="false">IF(ISNUMBER(AB1070),AB1070*T1070,"")</f>
        <v>1.63552540251964</v>
      </c>
      <c r="AE1070" s="144" t="n">
        <f aca="false">IF(ISNUMBER(AC1070),AC1070*T1070,T1070)</f>
        <v>0.158166326909109</v>
      </c>
      <c r="AF1070" s="149" t="n">
        <f aca="false">IF(ISNUMBER(AD1070),AE1070-AE1062,"")</f>
        <v>0.102458078457742</v>
      </c>
      <c r="AG1070" s="145" t="n">
        <f aca="false">IF(ISNUMBER(AD1070),U1070*AB1070,"")</f>
        <v>117.757828981414</v>
      </c>
      <c r="AH1070" s="146" t="n">
        <f aca="false">IF(ISNUMBER(AC1070),AC1070*U1070,U1070)</f>
        <v>11.3879755374558</v>
      </c>
      <c r="AI1070" s="145" t="n">
        <f aca="false">AH1070-AH1062</f>
        <v>7.37698164895739</v>
      </c>
      <c r="AJ1070" s="103" t="s">
        <v>672</v>
      </c>
      <c r="AK1070" s="102"/>
      <c r="AL1070" s="102"/>
      <c r="AM1070" s="102"/>
      <c r="AN1070" s="147" t="s">
        <v>817</v>
      </c>
    </row>
    <row r="1071" customFormat="false" ht="15" hidden="false" customHeight="false" outlineLevel="0" collapsed="false">
      <c r="A1071" s="0" t="s">
        <v>652</v>
      </c>
      <c r="B1071" s="0" t="s">
        <v>647</v>
      </c>
      <c r="C1071" s="90" t="n">
        <f aca="false">C927+1</f>
        <v>3</v>
      </c>
      <c r="D1071" s="90" t="n">
        <f aca="false">D927</f>
        <v>2</v>
      </c>
      <c r="E1071" s="90" t="s">
        <v>320</v>
      </c>
      <c r="F1071" s="90" t="n">
        <v>3</v>
      </c>
      <c r="G1071" s="130" t="s">
        <v>669</v>
      </c>
      <c r="H1071" s="130" t="s">
        <v>660</v>
      </c>
      <c r="I1071" s="130" t="n">
        <v>10</v>
      </c>
      <c r="J1071" s="131" t="n">
        <v>41943</v>
      </c>
      <c r="K1071" s="132" t="s">
        <v>856</v>
      </c>
      <c r="L1071" s="131" t="n">
        <v>41946</v>
      </c>
      <c r="M1071" s="108" t="s">
        <v>857</v>
      </c>
      <c r="N1071" s="134" t="n">
        <v>69.9166666666667</v>
      </c>
      <c r="O1071" s="134" t="n">
        <v>40</v>
      </c>
      <c r="P1071" s="135" t="n">
        <v>0.0514166666666667</v>
      </c>
      <c r="Q1071" s="152" t="n">
        <v>1033.23388615385</v>
      </c>
      <c r="R1071" s="152" t="n">
        <v>24279.3569884615</v>
      </c>
      <c r="S1071" s="136" t="n">
        <f aca="false">R1071-Q1071</f>
        <v>23246.1231023077</v>
      </c>
      <c r="T1071" s="137" t="n">
        <f aca="false">((S1071/1000000)*(0.473-P1071))*0.8/(0.08206*296)*1000000/(O1071*N1071)*12</f>
        <v>1.38497288200815</v>
      </c>
      <c r="U1071" s="138" t="n">
        <f aca="false">IF(N1071&lt;=48,T1071* 48,T1071* 72)</f>
        <v>99.7180475045865</v>
      </c>
      <c r="V1071" s="139" t="n">
        <v>1296.55299608291</v>
      </c>
      <c r="W1071" s="150" t="n">
        <f aca="false">W1023</f>
        <v>-15.9672479479958</v>
      </c>
      <c r="X1071" s="141" t="n">
        <v>1356.9</v>
      </c>
      <c r="Y1071" s="142" t="n">
        <f aca="false">((V1071/1000+1)*0.0112372)/((V1071/1000+1)*0.0112372+1)</f>
        <v>0.0251575878522174</v>
      </c>
      <c r="Z1071" s="142" t="n">
        <f aca="false">((W1071/1000+1)*0.0112372)/((W1071/1000+1)*0.0112372+1)</f>
        <v>0.0109368357955286</v>
      </c>
      <c r="AA1071" s="142" t="n">
        <f aca="false">IF(ISNUMBER(X1071),((X1071/1000+1)*0.0112372)/((X1071/1000+1)*0.0112372+1),"")</f>
        <v>0.0258016023592409</v>
      </c>
      <c r="AB1071" s="143" t="n">
        <f aca="false">IF(ISNUMBER(AA1071),(Y1071-Y1063)/(AA1071-Y1063),"")</f>
        <v>0.956660973930693</v>
      </c>
      <c r="AC1071" s="143" t="n">
        <f aca="false">IF(ISNUMBER(AB1071),1-AB1071,"")</f>
        <v>0.0433390260693074</v>
      </c>
      <c r="AD1071" s="144" t="n">
        <f aca="false">IF(ISNUMBER(AB1071),AB1071*T1071,"")</f>
        <v>1.32494950616951</v>
      </c>
      <c r="AE1071" s="144" t="n">
        <f aca="false">IF(ISNUMBER(AC1071),AC1071*T1071,T1071)</f>
        <v>0.0600233758386348</v>
      </c>
      <c r="AF1071" s="149" t="n">
        <f aca="false">IF(ISNUMBER(AD1071),AE1071-AE1063,"")</f>
        <v>-0.0370482932216919</v>
      </c>
      <c r="AG1071" s="145" t="n">
        <f aca="false">IF(ISNUMBER(AD1071),U1071*AB1071,"")</f>
        <v>95.3963644442048</v>
      </c>
      <c r="AH1071" s="146" t="n">
        <f aca="false">IF(ISNUMBER(AC1071),AC1071*U1071,U1071)</f>
        <v>4.32168306038171</v>
      </c>
      <c r="AI1071" s="145" t="n">
        <f aca="false">AH1071-AH1063</f>
        <v>-2.66747711196182</v>
      </c>
      <c r="AJ1071" s="103" t="s">
        <v>674</v>
      </c>
      <c r="AK1071" s="102"/>
      <c r="AL1071" s="102"/>
      <c r="AM1071" s="102"/>
      <c r="AN1071" s="147" t="s">
        <v>818</v>
      </c>
    </row>
    <row r="1072" customFormat="false" ht="15" hidden="false" customHeight="false" outlineLevel="0" collapsed="false">
      <c r="A1072" s="0" t="s">
        <v>652</v>
      </c>
      <c r="B1072" s="0" t="s">
        <v>647</v>
      </c>
      <c r="C1072" s="90" t="n">
        <f aca="false">C928+1</f>
        <v>3</v>
      </c>
      <c r="D1072" s="90" t="n">
        <f aca="false">D928</f>
        <v>2</v>
      </c>
      <c r="E1072" s="90" t="s">
        <v>320</v>
      </c>
      <c r="F1072" s="90" t="n">
        <v>4</v>
      </c>
      <c r="G1072" s="130" t="s">
        <v>669</v>
      </c>
      <c r="H1072" s="130" t="s">
        <v>660</v>
      </c>
      <c r="I1072" s="130" t="n">
        <v>10</v>
      </c>
      <c r="J1072" s="131" t="n">
        <v>41943</v>
      </c>
      <c r="K1072" s="132" t="s">
        <v>856</v>
      </c>
      <c r="L1072" s="131" t="n">
        <v>41946</v>
      </c>
      <c r="M1072" s="108" t="s">
        <v>857</v>
      </c>
      <c r="N1072" s="134" t="n">
        <v>69.9166666666667</v>
      </c>
      <c r="O1072" s="134" t="n">
        <v>40</v>
      </c>
      <c r="P1072" s="135" t="n">
        <v>0.0514166666666667</v>
      </c>
      <c r="Q1072" s="152" t="n">
        <v>1033.23388615385</v>
      </c>
      <c r="R1072" s="152" t="n">
        <v>1358.70742307692</v>
      </c>
      <c r="S1072" s="136" t="n">
        <f aca="false">R1072-Q1072</f>
        <v>325.473536923078</v>
      </c>
      <c r="T1072" s="137" t="n">
        <f aca="false">((S1072/1000000)*(0.473-P1072))*0.8/(0.08206*296)*1000000/(O1072*N1072)*12</f>
        <v>0.0193912774386449</v>
      </c>
      <c r="U1072" s="138" t="n">
        <f aca="false">IF(N1072&lt;=48,T1072* 48,T1072* 72)</f>
        <v>1.39617197558243</v>
      </c>
      <c r="V1072" s="139" t="n">
        <v>5300.04024986682</v>
      </c>
      <c r="W1072" s="150" t="n">
        <f aca="false">W1024</f>
        <v>-15.9672479479958</v>
      </c>
      <c r="X1072" s="141" t="n">
        <v>1356.9</v>
      </c>
      <c r="Y1072" s="142" t="n">
        <f aca="false">((V1072/1000+1)*0.0112372)/((V1072/1000+1)*0.0112372+1)</f>
        <v>0.0661142652942239</v>
      </c>
      <c r="Z1072" s="142" t="n">
        <f aca="false">((W1072/1000+1)*0.0112372)/((W1072/1000+1)*0.0112372+1)</f>
        <v>0.0109368357955286</v>
      </c>
      <c r="AA1072" s="142" t="n">
        <f aca="false">IF(ISNUMBER(X1072),((X1072/1000+1)*0.0112372)/((X1072/1000+1)*0.0112372+1),"")</f>
        <v>0.0258016023592409</v>
      </c>
      <c r="AB1072" s="143" t="n">
        <f aca="false">IF(ISNUMBER(AA1072),(Y1072-Y1064)/(AA1072-Y1064),"")</f>
        <v>4.1586907045677</v>
      </c>
      <c r="AC1072" s="143" t="n">
        <f aca="false">IF(ISNUMBER(AB1072),1-AB1072,"")</f>
        <v>-3.1586907045677</v>
      </c>
      <c r="AD1072" s="144" t="n">
        <f aca="false">IF(ISNUMBER(AB1072),AB1072*T1072,"")</f>
        <v>0.0806423252337858</v>
      </c>
      <c r="AE1072" s="144" t="n">
        <f aca="false">IF(ISNUMBER(AC1072),AC1072*T1072,T1072)</f>
        <v>-0.0612510477951409</v>
      </c>
      <c r="AF1072" s="149" t="n">
        <f aca="false">IF(ISNUMBER(AD1072),AE1072-AE1064,"")</f>
        <v>-0.074416915225078</v>
      </c>
      <c r="AG1072" s="145" t="n">
        <f aca="false">IF(ISNUMBER(AD1072),U1072*AB1072,"")</f>
        <v>5.80624741683258</v>
      </c>
      <c r="AH1072" s="146" t="n">
        <f aca="false">IF(ISNUMBER(AC1072),AC1072*U1072,U1072)</f>
        <v>-4.41007544125015</v>
      </c>
      <c r="AI1072" s="145" t="n">
        <f aca="false">AH1072-AH1064</f>
        <v>-5.35801789620562</v>
      </c>
      <c r="AJ1072" s="103" t="s">
        <v>676</v>
      </c>
      <c r="AK1072" s="102"/>
      <c r="AL1072" s="102"/>
      <c r="AM1072" s="102"/>
      <c r="AN1072" s="147" t="s">
        <v>819</v>
      </c>
    </row>
    <row r="1073" customFormat="false" ht="15" hidden="false" customHeight="false" outlineLevel="0" collapsed="false">
      <c r="A1073" s="0" t="s">
        <v>652</v>
      </c>
      <c r="B1073" s="0" t="s">
        <v>647</v>
      </c>
      <c r="C1073" s="90" t="n">
        <f aca="false">C929+1</f>
        <v>3</v>
      </c>
      <c r="D1073" s="90" t="n">
        <f aca="false">D929</f>
        <v>2</v>
      </c>
      <c r="E1073" s="92" t="s">
        <v>353</v>
      </c>
      <c r="F1073" s="90" t="n">
        <v>1</v>
      </c>
      <c r="G1073" s="130" t="s">
        <v>321</v>
      </c>
      <c r="H1073" s="130" t="s">
        <v>322</v>
      </c>
      <c r="I1073" s="130" t="s">
        <v>322</v>
      </c>
      <c r="J1073" s="131" t="n">
        <v>41943</v>
      </c>
      <c r="K1073" s="132" t="s">
        <v>856</v>
      </c>
      <c r="L1073" s="131" t="n">
        <v>41946</v>
      </c>
      <c r="M1073" s="108" t="s">
        <v>857</v>
      </c>
      <c r="N1073" s="134" t="n">
        <v>69.9166666666667</v>
      </c>
      <c r="O1073" s="134" t="n">
        <v>40</v>
      </c>
      <c r="P1073" s="135" t="n">
        <v>0.0756666666666667</v>
      </c>
      <c r="Q1073" s="152" t="n">
        <v>1033.23388615385</v>
      </c>
      <c r="R1073" s="152" t="n">
        <v>3972.01942307692</v>
      </c>
      <c r="S1073" s="136" t="n">
        <f aca="false">R1073-Q1073</f>
        <v>2938.78553692308</v>
      </c>
      <c r="T1073" s="137" t="n">
        <f aca="false">((S1073/1000000)*(0.473-P1073))*0.8/(0.08206*296)*1000000/(O1073*N1073)*12</f>
        <v>0.165017573880102</v>
      </c>
      <c r="U1073" s="138" t="n">
        <f aca="false">IF(N1073&lt;=48,T1073* 48,T1073* 72)</f>
        <v>11.8812653193673</v>
      </c>
      <c r="V1073" s="139" t="n">
        <v>-24.2664072755273</v>
      </c>
      <c r="W1073" s="150" t="n">
        <f aca="false">W1025</f>
        <v>-21.1954571106192</v>
      </c>
      <c r="X1073" s="141" t="s">
        <v>106</v>
      </c>
      <c r="Y1073" s="142" t="n">
        <f aca="false">((V1073/1000+1)*0.0112372)/((V1073/1000+1)*0.0112372+1)</f>
        <v>0.0108455968349457</v>
      </c>
      <c r="Z1073" s="142" t="n">
        <f aca="false">((W1073/1000+1)*0.0112372)/((W1073/1000+1)*0.0112372+1)</f>
        <v>0.0108793600839932</v>
      </c>
      <c r="AA1073" s="142" t="str">
        <f aca="false">IF(ISNUMBER(X1073),((X1073/1000+1)*0.0112372)/((X1073/1000+1)*0.0112372+1),"")</f>
        <v/>
      </c>
      <c r="AB1073" s="143" t="str">
        <f aca="false">IF(ISNUMBER(AA1073),(Y1073-Z1073)/(AA1073-Z1073),"")</f>
        <v/>
      </c>
      <c r="AC1073" s="143" t="str">
        <f aca="false">IF(ISNUMBER(AB1073),1-AB1073,"")</f>
        <v/>
      </c>
      <c r="AD1073" s="144" t="str">
        <f aca="false">IF(ISNUMBER(AB1073),AB1073*T1073,"")</f>
        <v/>
      </c>
      <c r="AE1073" s="144" t="n">
        <f aca="false">IF(ISNUMBER(AC1073),AC1073*T1073,T1073)</f>
        <v>0.165017573880102</v>
      </c>
      <c r="AF1073" s="102"/>
      <c r="AG1073" s="145" t="str">
        <f aca="false">IF(ISNUMBER(AD1073),U1073*AB1073,"")</f>
        <v/>
      </c>
      <c r="AH1073" s="146" t="n">
        <f aca="false">IF(ISNUMBER(AC1073),AC1073*U1073,U1073)</f>
        <v>11.8812653193673</v>
      </c>
      <c r="AI1073" s="102"/>
      <c r="AJ1073" s="103" t="s">
        <v>678</v>
      </c>
      <c r="AK1073" s="102"/>
      <c r="AL1073" s="102"/>
      <c r="AM1073" s="102"/>
      <c r="AN1073" s="147" t="s">
        <v>820</v>
      </c>
    </row>
    <row r="1074" customFormat="false" ht="15" hidden="false" customHeight="false" outlineLevel="0" collapsed="false">
      <c r="A1074" s="0" t="s">
        <v>652</v>
      </c>
      <c r="B1074" s="0" t="s">
        <v>647</v>
      </c>
      <c r="C1074" s="90" t="n">
        <f aca="false">C930+1</f>
        <v>3</v>
      </c>
      <c r="D1074" s="90" t="n">
        <f aca="false">D930</f>
        <v>2</v>
      </c>
      <c r="E1074" s="90" t="s">
        <v>353</v>
      </c>
      <c r="F1074" s="90" t="n">
        <v>2</v>
      </c>
      <c r="G1074" s="130" t="s">
        <v>321</v>
      </c>
      <c r="H1074" s="130" t="s">
        <v>322</v>
      </c>
      <c r="I1074" s="130" t="s">
        <v>322</v>
      </c>
      <c r="J1074" s="131" t="n">
        <v>41943</v>
      </c>
      <c r="K1074" s="132" t="s">
        <v>856</v>
      </c>
      <c r="L1074" s="131" t="n">
        <v>41946</v>
      </c>
      <c r="M1074" s="108" t="s">
        <v>857</v>
      </c>
      <c r="N1074" s="134" t="n">
        <v>69.9166666666667</v>
      </c>
      <c r="O1074" s="134" t="n">
        <v>40</v>
      </c>
      <c r="P1074" s="135" t="n">
        <v>0.0756666666666667</v>
      </c>
      <c r="Q1074" s="152" t="n">
        <v>1033.23388615385</v>
      </c>
      <c r="R1074" s="152" t="n">
        <v>1766.40922307692</v>
      </c>
      <c r="S1074" s="136" t="n">
        <f aca="false">R1074-Q1074</f>
        <v>733.175336923078</v>
      </c>
      <c r="T1074" s="137" t="n">
        <f aca="false">((S1074/1000000)*(0.473-P1074))*0.8/(0.08206*296)*1000000/(O1074*N1074)*12</f>
        <v>0.0411689841969367</v>
      </c>
      <c r="U1074" s="138" t="n">
        <f aca="false">IF(N1074&lt;=48,T1074* 48,T1074* 72)</f>
        <v>2.96416686217944</v>
      </c>
      <c r="V1074" s="139" t="n">
        <v>-10.5326615422493</v>
      </c>
      <c r="W1074" s="150" t="n">
        <f aca="false">W1026</f>
        <v>-21.1954571106192</v>
      </c>
      <c r="X1074" s="141" t="s">
        <v>106</v>
      </c>
      <c r="Y1074" s="142" t="n">
        <f aca="false">((V1074/1000+1)*0.0112372)/((V1074/1000+1)*0.0112372+1)</f>
        <v>0.0109965732115057</v>
      </c>
      <c r="Z1074" s="142" t="n">
        <f aca="false">((W1074/1000+1)*0.0112372)/((W1074/1000+1)*0.0112372+1)</f>
        <v>0.0108793600839932</v>
      </c>
      <c r="AA1074" s="142" t="str">
        <f aca="false">IF(ISNUMBER(X1074),((X1074/1000+1)*0.0112372)/((X1074/1000+1)*0.0112372+1),"")</f>
        <v/>
      </c>
      <c r="AB1074" s="143" t="str">
        <f aca="false">IF(ISNUMBER(AA1074),(Y1074-Z1074)/(AA1074-Z1074),"")</f>
        <v/>
      </c>
      <c r="AC1074" s="143" t="str">
        <f aca="false">IF(ISNUMBER(AB1074),1-AB1074,"")</f>
        <v/>
      </c>
      <c r="AD1074" s="144" t="str">
        <f aca="false">IF(ISNUMBER(AB1074),AB1074*T1074,"")</f>
        <v/>
      </c>
      <c r="AE1074" s="144" t="n">
        <f aca="false">IF(ISNUMBER(AC1074),AC1074*T1074,T1074)</f>
        <v>0.0411689841969367</v>
      </c>
      <c r="AF1074" s="102"/>
      <c r="AG1074" s="145" t="str">
        <f aca="false">IF(ISNUMBER(AD1074),U1074*AB1074,"")</f>
        <v/>
      </c>
      <c r="AH1074" s="146" t="n">
        <f aca="false">IF(ISNUMBER(AC1074),AC1074*U1074,U1074)</f>
        <v>2.96416686217944</v>
      </c>
      <c r="AI1074" s="102"/>
      <c r="AJ1074" s="103" t="s">
        <v>680</v>
      </c>
      <c r="AK1074" s="102"/>
      <c r="AL1074" s="102"/>
      <c r="AM1074" s="102"/>
      <c r="AN1074" s="147" t="s">
        <v>821</v>
      </c>
    </row>
    <row r="1075" customFormat="false" ht="15" hidden="false" customHeight="false" outlineLevel="0" collapsed="false">
      <c r="A1075" s="0" t="s">
        <v>652</v>
      </c>
      <c r="B1075" s="0" t="s">
        <v>647</v>
      </c>
      <c r="C1075" s="90" t="n">
        <f aca="false">C931+1</f>
        <v>3</v>
      </c>
      <c r="D1075" s="90" t="n">
        <f aca="false">D931</f>
        <v>2</v>
      </c>
      <c r="E1075" s="90" t="s">
        <v>353</v>
      </c>
      <c r="F1075" s="90" t="n">
        <v>3</v>
      </c>
      <c r="G1075" s="130" t="s">
        <v>321</v>
      </c>
      <c r="H1075" s="130" t="s">
        <v>322</v>
      </c>
      <c r="I1075" s="130" t="s">
        <v>322</v>
      </c>
      <c r="J1075" s="131" t="n">
        <v>41943</v>
      </c>
      <c r="K1075" s="132" t="s">
        <v>856</v>
      </c>
      <c r="L1075" s="131" t="n">
        <v>41946</v>
      </c>
      <c r="M1075" s="108" t="s">
        <v>857</v>
      </c>
      <c r="N1075" s="134" t="n">
        <v>69.9166666666667</v>
      </c>
      <c r="O1075" s="134" t="n">
        <v>40</v>
      </c>
      <c r="P1075" s="135" t="n">
        <v>0.0756666666666667</v>
      </c>
      <c r="Q1075" s="152" t="n">
        <v>1033.23388615385</v>
      </c>
      <c r="R1075" s="152" t="n">
        <v>3979.34842307692</v>
      </c>
      <c r="S1075" s="136" t="n">
        <f aca="false">R1075-Q1075</f>
        <v>2946.11453692308</v>
      </c>
      <c r="T1075" s="137" t="n">
        <f aca="false">((S1075/1000000)*(0.473-P1075))*0.8/(0.08206*296)*1000000/(O1075*N1075)*12</f>
        <v>0.165429109115923</v>
      </c>
      <c r="U1075" s="138" t="n">
        <f aca="false">IF(N1075&lt;=48,T1075* 48,T1075* 72)</f>
        <v>11.9108958563465</v>
      </c>
      <c r="V1075" s="139" t="n">
        <v>-29.7828279598173</v>
      </c>
      <c r="W1075" s="150" t="n">
        <f aca="false">W1027</f>
        <v>-21.1954571106192</v>
      </c>
      <c r="X1075" s="141" t="s">
        <v>106</v>
      </c>
      <c r="Y1075" s="142" t="n">
        <f aca="false">((V1075/1000+1)*0.0112372)/((V1075/1000+1)*0.0112372+1)</f>
        <v>0.0107849413196984</v>
      </c>
      <c r="Z1075" s="142" t="n">
        <f aca="false">((W1075/1000+1)*0.0112372)/((W1075/1000+1)*0.0112372+1)</f>
        <v>0.0108793600839932</v>
      </c>
      <c r="AA1075" s="142" t="str">
        <f aca="false">IF(ISNUMBER(X1075),((X1075/1000+1)*0.0112372)/((X1075/1000+1)*0.0112372+1),"")</f>
        <v/>
      </c>
      <c r="AB1075" s="143" t="str">
        <f aca="false">IF(ISNUMBER(AA1075),(Y1075-Z1075)/(AA1075-Z1075),"")</f>
        <v/>
      </c>
      <c r="AC1075" s="143" t="str">
        <f aca="false">IF(ISNUMBER(AB1075),1-AB1075,"")</f>
        <v/>
      </c>
      <c r="AD1075" s="144" t="str">
        <f aca="false">IF(ISNUMBER(AB1075),AB1075*T1075,"")</f>
        <v/>
      </c>
      <c r="AE1075" s="144" t="n">
        <f aca="false">IF(ISNUMBER(AC1075),AC1075*T1075,T1075)</f>
        <v>0.165429109115923</v>
      </c>
      <c r="AF1075" s="102"/>
      <c r="AG1075" s="145" t="str">
        <f aca="false">IF(ISNUMBER(AD1075),U1075*AB1075,"")</f>
        <v/>
      </c>
      <c r="AH1075" s="146" t="n">
        <f aca="false">IF(ISNUMBER(AC1075),AC1075*U1075,U1075)</f>
        <v>11.9108958563465</v>
      </c>
      <c r="AI1075" s="102"/>
      <c r="AJ1075" s="103" t="s">
        <v>682</v>
      </c>
      <c r="AK1075" s="102"/>
      <c r="AL1075" s="102"/>
      <c r="AM1075" s="102"/>
      <c r="AN1075" s="147" t="s">
        <v>822</v>
      </c>
    </row>
    <row r="1076" customFormat="false" ht="15" hidden="false" customHeight="false" outlineLevel="0" collapsed="false">
      <c r="A1076" s="0" t="s">
        <v>652</v>
      </c>
      <c r="B1076" s="0" t="s">
        <v>647</v>
      </c>
      <c r="C1076" s="90" t="n">
        <f aca="false">C932+1</f>
        <v>3</v>
      </c>
      <c r="D1076" s="90" t="n">
        <f aca="false">D932</f>
        <v>2</v>
      </c>
      <c r="E1076" s="90" t="s">
        <v>353</v>
      </c>
      <c r="F1076" s="90" t="n">
        <v>4</v>
      </c>
      <c r="G1076" s="130" t="s">
        <v>321</v>
      </c>
      <c r="H1076" s="130" t="s">
        <v>322</v>
      </c>
      <c r="I1076" s="130" t="s">
        <v>322</v>
      </c>
      <c r="J1076" s="131" t="n">
        <v>41943</v>
      </c>
      <c r="K1076" s="132" t="s">
        <v>856</v>
      </c>
      <c r="L1076" s="131" t="n">
        <v>41946</v>
      </c>
      <c r="M1076" s="108" t="s">
        <v>857</v>
      </c>
      <c r="N1076" s="134" t="n">
        <v>69.9166666666667</v>
      </c>
      <c r="O1076" s="134" t="n">
        <v>40</v>
      </c>
      <c r="P1076" s="135" t="n">
        <v>0.0756666666666667</v>
      </c>
      <c r="Q1076" s="152" t="n">
        <v>1033.23388615385</v>
      </c>
      <c r="R1076" s="152" t="n">
        <v>3239.25902307692</v>
      </c>
      <c r="S1076" s="136" t="n">
        <f aca="false">R1076-Q1076</f>
        <v>2206.02513692308</v>
      </c>
      <c r="T1076" s="137" t="n">
        <f aca="false">((S1076/1000000)*(0.473-P1076))*0.8/(0.08206*296)*1000000/(O1076*N1076)*12</f>
        <v>0.123871889064321</v>
      </c>
      <c r="U1076" s="138" t="n">
        <f aca="false">IF(N1076&lt;=48,T1076* 48,T1076* 72)</f>
        <v>8.91877601263108</v>
      </c>
      <c r="V1076" s="139" t="n">
        <v>-20.6173641719575</v>
      </c>
      <c r="W1076" s="150" t="n">
        <f aca="false">W1028</f>
        <v>-21.1954571106192</v>
      </c>
      <c r="X1076" s="141" t="s">
        <v>106</v>
      </c>
      <c r="Y1076" s="142" t="n">
        <f aca="false">((V1076/1000+1)*0.0112372)/((V1076/1000+1)*0.0112372+1)</f>
        <v>0.0108857156101909</v>
      </c>
      <c r="Z1076" s="142" t="n">
        <f aca="false">((W1076/1000+1)*0.0112372)/((W1076/1000+1)*0.0112372+1)</f>
        <v>0.0108793600839932</v>
      </c>
      <c r="AA1076" s="142" t="str">
        <f aca="false">IF(ISNUMBER(X1076),((X1076/1000+1)*0.0112372)/((X1076/1000+1)*0.0112372+1),"")</f>
        <v/>
      </c>
      <c r="AB1076" s="143" t="str">
        <f aca="false">IF(ISNUMBER(AA1076),(Y1076-Z1076)/(AA1076-Z1076),"")</f>
        <v/>
      </c>
      <c r="AC1076" s="143" t="str">
        <f aca="false">IF(ISNUMBER(AB1076),1-AB1076,"")</f>
        <v/>
      </c>
      <c r="AD1076" s="144" t="str">
        <f aca="false">IF(ISNUMBER(AB1076),AB1076*T1076,"")</f>
        <v/>
      </c>
      <c r="AE1076" s="144" t="n">
        <f aca="false">IF(ISNUMBER(AC1076),AC1076*T1076,T1076)</f>
        <v>0.123871889064321</v>
      </c>
      <c r="AF1076" s="102"/>
      <c r="AG1076" s="145" t="str">
        <f aca="false">IF(ISNUMBER(AD1076),U1076*AB1076,"")</f>
        <v/>
      </c>
      <c r="AH1076" s="146" t="n">
        <f aca="false">IF(ISNUMBER(AC1076),AC1076*U1076,U1076)</f>
        <v>8.91877601263108</v>
      </c>
      <c r="AI1076" s="102"/>
      <c r="AJ1076" s="103" t="s">
        <v>684</v>
      </c>
      <c r="AK1076" s="102"/>
      <c r="AL1076" s="102"/>
      <c r="AM1076" s="102"/>
      <c r="AN1076" s="147" t="s">
        <v>823</v>
      </c>
    </row>
    <row r="1077" customFormat="false" ht="15" hidden="false" customHeight="false" outlineLevel="0" collapsed="false">
      <c r="A1077" s="0" t="s">
        <v>652</v>
      </c>
      <c r="B1077" s="0" t="s">
        <v>647</v>
      </c>
      <c r="C1077" s="90" t="n">
        <f aca="false">C933+1</f>
        <v>3</v>
      </c>
      <c r="D1077" s="90" t="n">
        <f aca="false">D933</f>
        <v>2</v>
      </c>
      <c r="E1077" s="90" t="s">
        <v>353</v>
      </c>
      <c r="F1077" s="90" t="n">
        <v>1</v>
      </c>
      <c r="G1077" s="130" t="s">
        <v>659</v>
      </c>
      <c r="H1077" s="130" t="s">
        <v>660</v>
      </c>
      <c r="I1077" s="148" t="s">
        <v>335</v>
      </c>
      <c r="J1077" s="131" t="n">
        <v>41943</v>
      </c>
      <c r="K1077" s="132" t="s">
        <v>856</v>
      </c>
      <c r="L1077" s="131" t="n">
        <v>41946</v>
      </c>
      <c r="M1077" s="108" t="s">
        <v>857</v>
      </c>
      <c r="N1077" s="134" t="n">
        <v>69.9166666666667</v>
      </c>
      <c r="O1077" s="134" t="n">
        <v>40</v>
      </c>
      <c r="P1077" s="135" t="n">
        <v>0.0756666666666667</v>
      </c>
      <c r="Q1077" s="152" t="n">
        <v>1033.23388615385</v>
      </c>
      <c r="R1077" s="152" t="n">
        <v>36329.3483723077</v>
      </c>
      <c r="S1077" s="136" t="n">
        <f aca="false">R1077-Q1077</f>
        <v>35296.1144861538</v>
      </c>
      <c r="T1077" s="137" t="n">
        <f aca="false">((S1077/1000000)*(0.473-P1077))*0.8/(0.08206*296)*1000000/(O1077*N1077)*12</f>
        <v>1.98193406994839</v>
      </c>
      <c r="U1077" s="138" t="n">
        <f aca="false">IF(N1077&lt;=48,T1077* 48,T1077* 72)</f>
        <v>142.699253036284</v>
      </c>
      <c r="V1077" s="139" t="n">
        <v>1129.14844985736</v>
      </c>
      <c r="W1077" s="150" t="n">
        <f aca="false">W1029</f>
        <v>-21.1954571106192</v>
      </c>
      <c r="X1077" s="141" t="n">
        <v>1356.9</v>
      </c>
      <c r="Y1077" s="142" t="n">
        <f aca="false">((V1077/1000+1)*0.0112372)/((V1077/1000+1)*0.0112372+1)</f>
        <v>0.0233666053432906</v>
      </c>
      <c r="Z1077" s="142" t="n">
        <f aca="false">((W1077/1000+1)*0.0112372)/((W1077/1000+1)*0.0112372+1)</f>
        <v>0.0108793600839932</v>
      </c>
      <c r="AA1077" s="142" t="n">
        <f aca="false">IF(ISNUMBER(X1077),((X1077/1000+1)*0.0112372)/((X1077/1000+1)*0.0112372+1),"")</f>
        <v>0.0258016023592409</v>
      </c>
      <c r="AB1077" s="143" t="n">
        <f aca="false">IF(ISNUMBER(AA1077),(Y1077-Y1073)/(AA1077-Y1073),"")</f>
        <v>0.837189347650695</v>
      </c>
      <c r="AC1077" s="143" t="n">
        <f aca="false">IF(ISNUMBER(AB1077),1-AB1077,"")</f>
        <v>0.162810652349305</v>
      </c>
      <c r="AD1077" s="144" t="n">
        <f aca="false">IF(ISNUMBER(AB1077),AB1077*T1077,"")</f>
        <v>1.65925409110678</v>
      </c>
      <c r="AE1077" s="144" t="n">
        <f aca="false">IF(ISNUMBER(AC1077),AC1077*T1077,T1077)</f>
        <v>0.322679978841611</v>
      </c>
      <c r="AF1077" s="149" t="n">
        <f aca="false">IF(ISNUMBER(AD1077),AE1077-AE1073,"")</f>
        <v>0.157662404961509</v>
      </c>
      <c r="AG1077" s="145" t="n">
        <f aca="false">IF(ISNUMBER(AD1077),U1077*AB1077,"")</f>
        <v>119.466294559688</v>
      </c>
      <c r="AH1077" s="146" t="n">
        <f aca="false">IF(ISNUMBER(AC1077),AC1077*U1077,U1077)</f>
        <v>23.232958476596</v>
      </c>
      <c r="AI1077" s="145" t="n">
        <f aca="false">AH1077-AH1073</f>
        <v>11.3516931572287</v>
      </c>
      <c r="AJ1077" s="103" t="s">
        <v>686</v>
      </c>
      <c r="AK1077" s="102"/>
      <c r="AL1077" s="102"/>
      <c r="AM1077" s="102"/>
      <c r="AN1077" s="147" t="s">
        <v>824</v>
      </c>
    </row>
    <row r="1078" customFormat="false" ht="15" hidden="false" customHeight="false" outlineLevel="0" collapsed="false">
      <c r="A1078" s="0" t="s">
        <v>652</v>
      </c>
      <c r="B1078" s="0" t="s">
        <v>647</v>
      </c>
      <c r="C1078" s="90" t="n">
        <f aca="false">C934+1</f>
        <v>3</v>
      </c>
      <c r="D1078" s="90" t="n">
        <f aca="false">D934</f>
        <v>2</v>
      </c>
      <c r="E1078" s="90" t="s">
        <v>353</v>
      </c>
      <c r="F1078" s="90" t="n">
        <v>2</v>
      </c>
      <c r="G1078" s="130" t="s">
        <v>659</v>
      </c>
      <c r="H1078" s="130" t="s">
        <v>660</v>
      </c>
      <c r="I1078" s="148" t="s">
        <v>335</v>
      </c>
      <c r="J1078" s="131" t="n">
        <v>41943</v>
      </c>
      <c r="K1078" s="132" t="s">
        <v>856</v>
      </c>
      <c r="L1078" s="131" t="n">
        <v>41946</v>
      </c>
      <c r="M1078" s="108" t="s">
        <v>857</v>
      </c>
      <c r="N1078" s="134" t="n">
        <v>69.9166666666667</v>
      </c>
      <c r="O1078" s="134" t="n">
        <v>40</v>
      </c>
      <c r="P1078" s="135" t="n">
        <v>0.0756666666666667</v>
      </c>
      <c r="Q1078" s="152" t="n">
        <v>1033.23388615385</v>
      </c>
      <c r="R1078" s="152" t="n">
        <v>29202.2051723077</v>
      </c>
      <c r="S1078" s="136" t="n">
        <f aca="false">R1078-Q1078</f>
        <v>28168.9712861538</v>
      </c>
      <c r="T1078" s="137" t="n">
        <f aca="false">((S1078/1000000)*(0.473-P1078))*0.8/(0.08206*296)*1000000/(O1078*N1078)*12</f>
        <v>1.58173342080832</v>
      </c>
      <c r="U1078" s="138" t="n">
        <f aca="false">IF(N1078&lt;=48,T1078* 48,T1078* 72)</f>
        <v>113.884806298199</v>
      </c>
      <c r="V1078" s="139" t="n">
        <v>1063.72305581771</v>
      </c>
      <c r="W1078" s="150" t="n">
        <f aca="false">W1030</f>
        <v>-21.1954571106192</v>
      </c>
      <c r="X1078" s="141" t="n">
        <v>1356.9</v>
      </c>
      <c r="Y1078" s="142" t="n">
        <f aca="false">((V1078/1000+1)*0.0112372)/((V1078/1000+1)*0.0112372+1)</f>
        <v>0.0226648599959903</v>
      </c>
      <c r="Z1078" s="142" t="n">
        <f aca="false">((W1078/1000+1)*0.0112372)/((W1078/1000+1)*0.0112372+1)</f>
        <v>0.0108793600839932</v>
      </c>
      <c r="AA1078" s="142" t="n">
        <f aca="false">IF(ISNUMBER(X1078),((X1078/1000+1)*0.0112372)/((X1078/1000+1)*0.0112372+1),"")</f>
        <v>0.0258016023592409</v>
      </c>
      <c r="AB1078" s="143" t="n">
        <f aca="false">IF(ISNUMBER(AA1078),(Y1078-Y1074)/(AA1078-Y1074),"")</f>
        <v>0.788129943416527</v>
      </c>
      <c r="AC1078" s="143" t="n">
        <f aca="false">IF(ISNUMBER(AB1078),1-AB1078,"")</f>
        <v>0.211870056583473</v>
      </c>
      <c r="AD1078" s="144" t="n">
        <f aca="false">IF(ISNUMBER(AB1078),AB1078*T1078,"")</f>
        <v>1.24661147144169</v>
      </c>
      <c r="AE1078" s="144" t="n">
        <f aca="false">IF(ISNUMBER(AC1078),AC1078*T1078,T1078)</f>
        <v>0.335121949366628</v>
      </c>
      <c r="AF1078" s="149" t="n">
        <f aca="false">IF(ISNUMBER(AD1078),AE1078-AE1074,"")</f>
        <v>0.293952965169692</v>
      </c>
      <c r="AG1078" s="145" t="n">
        <f aca="false">IF(ISNUMBER(AD1078),U1078*AB1078,"")</f>
        <v>89.7560259438017</v>
      </c>
      <c r="AH1078" s="146" t="n">
        <f aca="false">IF(ISNUMBER(AC1078),AC1078*U1078,U1078)</f>
        <v>24.1287803543972</v>
      </c>
      <c r="AI1078" s="145" t="n">
        <f aca="false">AH1078-AH1074</f>
        <v>21.1646134922178</v>
      </c>
      <c r="AJ1078" s="103" t="s">
        <v>688</v>
      </c>
      <c r="AK1078" s="102"/>
      <c r="AL1078" s="102"/>
      <c r="AM1078" s="102"/>
      <c r="AN1078" s="147" t="s">
        <v>825</v>
      </c>
    </row>
    <row r="1079" customFormat="false" ht="15" hidden="false" customHeight="false" outlineLevel="0" collapsed="false">
      <c r="A1079" s="0" t="s">
        <v>652</v>
      </c>
      <c r="B1079" s="0" t="s">
        <v>647</v>
      </c>
      <c r="C1079" s="90" t="n">
        <f aca="false">C935+1</f>
        <v>3</v>
      </c>
      <c r="D1079" s="90" t="n">
        <f aca="false">D935</f>
        <v>2</v>
      </c>
      <c r="E1079" s="90" t="s">
        <v>353</v>
      </c>
      <c r="F1079" s="90" t="n">
        <v>3</v>
      </c>
      <c r="G1079" s="130" t="s">
        <v>659</v>
      </c>
      <c r="H1079" s="130" t="s">
        <v>660</v>
      </c>
      <c r="I1079" s="148" t="s">
        <v>335</v>
      </c>
      <c r="J1079" s="131" t="n">
        <v>41943</v>
      </c>
      <c r="K1079" s="132" t="s">
        <v>856</v>
      </c>
      <c r="L1079" s="131" t="n">
        <v>41946</v>
      </c>
      <c r="M1079" s="108" t="s">
        <v>857</v>
      </c>
      <c r="N1079" s="134" t="n">
        <v>69.9166666666667</v>
      </c>
      <c r="O1079" s="134" t="n">
        <v>40</v>
      </c>
      <c r="P1079" s="135" t="n">
        <v>0.0756666666666667</v>
      </c>
      <c r="Q1079" s="152" t="n">
        <v>1033.23388615385</v>
      </c>
      <c r="R1079" s="152" t="n">
        <v>40052.4287723077</v>
      </c>
      <c r="S1079" s="136" t="n">
        <f aca="false">R1079-Q1079</f>
        <v>39019.1948861538</v>
      </c>
      <c r="T1079" s="137" t="n">
        <f aca="false">((S1079/1000000)*(0.473-P1079))*0.8/(0.08206*296)*1000000/(O1079*N1079)*12</f>
        <v>2.19099107232217</v>
      </c>
      <c r="U1079" s="138" t="n">
        <f aca="false">IF(N1079&lt;=48,T1079* 48,T1079* 72)</f>
        <v>157.751357207196</v>
      </c>
      <c r="V1079" s="139" t="n">
        <v>1077.50341472035</v>
      </c>
      <c r="W1079" s="150" t="n">
        <f aca="false">W1031</f>
        <v>-21.1954571106192</v>
      </c>
      <c r="X1079" s="141" t="n">
        <v>1356.9</v>
      </c>
      <c r="Y1079" s="142" t="n">
        <f aca="false">((V1079/1000+1)*0.0112372)/((V1079/1000+1)*0.0112372+1)</f>
        <v>0.0228127503828315</v>
      </c>
      <c r="Z1079" s="142" t="n">
        <f aca="false">((W1079/1000+1)*0.0112372)/((W1079/1000+1)*0.0112372+1)</f>
        <v>0.0108793600839932</v>
      </c>
      <c r="AA1079" s="142" t="n">
        <f aca="false">IF(ISNUMBER(X1079),((X1079/1000+1)*0.0112372)/((X1079/1000+1)*0.0112372+1),"")</f>
        <v>0.0258016023592409</v>
      </c>
      <c r="AB1079" s="143" t="n">
        <f aca="false">IF(ISNUMBER(AA1079),(Y1079-Y1075)/(AA1079-Y1075),"")</f>
        <v>0.800964277708671</v>
      </c>
      <c r="AC1079" s="143" t="n">
        <f aca="false">IF(ISNUMBER(AB1079),1-AB1079,"")</f>
        <v>0.199035722291329</v>
      </c>
      <c r="AD1079" s="144" t="n">
        <f aca="false">IF(ISNUMBER(AB1079),AB1079*T1079,"")</f>
        <v>1.75490558170867</v>
      </c>
      <c r="AE1079" s="144" t="n">
        <f aca="false">IF(ISNUMBER(AC1079),AC1079*T1079,T1079)</f>
        <v>0.436085490613497</v>
      </c>
      <c r="AF1079" s="149" t="n">
        <f aca="false">IF(ISNUMBER(AD1079),AE1079-AE1075,"")</f>
        <v>0.270656381497573</v>
      </c>
      <c r="AG1079" s="145" t="n">
        <f aca="false">IF(ISNUMBER(AD1079),U1079*AB1079,"")</f>
        <v>126.353201883024</v>
      </c>
      <c r="AH1079" s="146" t="n">
        <f aca="false">IF(ISNUMBER(AC1079),AC1079*U1079,U1079)</f>
        <v>31.3981553241718</v>
      </c>
      <c r="AI1079" s="145" t="n">
        <f aca="false">AH1079-AH1075</f>
        <v>19.4872594678253</v>
      </c>
      <c r="AJ1079" s="103" t="s">
        <v>690</v>
      </c>
      <c r="AK1079" s="102"/>
      <c r="AL1079" s="102"/>
      <c r="AM1079" s="102"/>
      <c r="AN1079" s="147" t="s">
        <v>826</v>
      </c>
    </row>
    <row r="1080" customFormat="false" ht="15" hidden="false" customHeight="false" outlineLevel="0" collapsed="false">
      <c r="A1080" s="0" t="s">
        <v>652</v>
      </c>
      <c r="B1080" s="0" t="s">
        <v>647</v>
      </c>
      <c r="C1080" s="90" t="n">
        <f aca="false">C936+1</f>
        <v>3</v>
      </c>
      <c r="D1080" s="90" t="n">
        <f aca="false">D936</f>
        <v>2</v>
      </c>
      <c r="E1080" s="90" t="s">
        <v>353</v>
      </c>
      <c r="F1080" s="90" t="n">
        <v>4</v>
      </c>
      <c r="G1080" s="130" t="s">
        <v>659</v>
      </c>
      <c r="H1080" s="130" t="s">
        <v>660</v>
      </c>
      <c r="I1080" s="148" t="s">
        <v>335</v>
      </c>
      <c r="J1080" s="131" t="n">
        <v>41943</v>
      </c>
      <c r="K1080" s="132" t="s">
        <v>856</v>
      </c>
      <c r="L1080" s="131" t="n">
        <v>41946</v>
      </c>
      <c r="M1080" s="108" t="s">
        <v>857</v>
      </c>
      <c r="N1080" s="134" t="n">
        <v>69.9166666666667</v>
      </c>
      <c r="O1080" s="134" t="n">
        <v>40</v>
      </c>
      <c r="P1080" s="135" t="n">
        <v>0.0756666666666667</v>
      </c>
      <c r="Q1080" s="152" t="n">
        <v>1033.23388615385</v>
      </c>
      <c r="R1080" s="152" t="n">
        <v>41727.2711723077</v>
      </c>
      <c r="S1080" s="136" t="n">
        <f aca="false">R1080-Q1080</f>
        <v>40694.0372861539</v>
      </c>
      <c r="T1080" s="137" t="n">
        <f aca="false">((S1080/1000000)*(0.473-P1080))*0.8/(0.08206*296)*1000000/(O1080*N1080)*12</f>
        <v>2.28503618926149</v>
      </c>
      <c r="U1080" s="138" t="n">
        <f aca="false">IF(N1080&lt;=48,T1080* 48,T1080* 72)</f>
        <v>164.522605626828</v>
      </c>
      <c r="V1080" s="139" t="n">
        <v>1115.51496128395</v>
      </c>
      <c r="W1080" s="150" t="n">
        <f aca="false">W1032</f>
        <v>-21.1954571106192</v>
      </c>
      <c r="X1080" s="141" t="n">
        <v>1356.9</v>
      </c>
      <c r="Y1080" s="142" t="n">
        <f aca="false">((V1080/1000+1)*0.0112372)/((V1080/1000+1)*0.0112372+1)</f>
        <v>0.0232204572227614</v>
      </c>
      <c r="Z1080" s="142" t="n">
        <f aca="false">((W1080/1000+1)*0.0112372)/((W1080/1000+1)*0.0112372+1)</f>
        <v>0.0108793600839932</v>
      </c>
      <c r="AA1080" s="142" t="n">
        <f aca="false">IF(ISNUMBER(X1080),((X1080/1000+1)*0.0112372)/((X1080/1000+1)*0.0112372+1),"")</f>
        <v>0.0258016023592409</v>
      </c>
      <c r="AB1080" s="143" t="n">
        <f aca="false">IF(ISNUMBER(AA1080),(Y1080-Y1076)/(AA1080-Y1076),"")</f>
        <v>0.826953289475471</v>
      </c>
      <c r="AC1080" s="143" t="n">
        <f aca="false">IF(ISNUMBER(AB1080),1-AB1080,"")</f>
        <v>0.173046710524529</v>
      </c>
      <c r="AD1080" s="144" t="n">
        <f aca="false">IF(ISNUMBER(AB1080),AB1080*T1080,"")</f>
        <v>1.88961819328029</v>
      </c>
      <c r="AE1080" s="144" t="n">
        <f aca="false">IF(ISNUMBER(AC1080),AC1080*T1080,T1080)</f>
        <v>0.395417995981205</v>
      </c>
      <c r="AF1080" s="149" t="n">
        <f aca="false">IF(ISNUMBER(AD1080),AE1080-AE1076,"")</f>
        <v>0.271546106916885</v>
      </c>
      <c r="AG1080" s="145" t="n">
        <f aca="false">IF(ISNUMBER(AD1080),U1080*AB1080,"")</f>
        <v>136.052509916181</v>
      </c>
      <c r="AH1080" s="146" t="n">
        <f aca="false">IF(ISNUMBER(AC1080),AC1080*U1080,U1080)</f>
        <v>28.4700957106468</v>
      </c>
      <c r="AI1080" s="145" t="n">
        <f aca="false">AH1080-AH1076</f>
        <v>19.5513196980157</v>
      </c>
      <c r="AJ1080" s="103" t="s">
        <v>692</v>
      </c>
      <c r="AK1080" s="102"/>
      <c r="AL1080" s="102"/>
      <c r="AM1080" s="102"/>
      <c r="AN1080" s="147" t="s">
        <v>827</v>
      </c>
    </row>
    <row r="1081" customFormat="false" ht="15" hidden="false" customHeight="false" outlineLevel="0" collapsed="false">
      <c r="A1081" s="0" t="s">
        <v>652</v>
      </c>
      <c r="B1081" s="0" t="s">
        <v>647</v>
      </c>
      <c r="C1081" s="90" t="n">
        <f aca="false">C937+1</f>
        <v>3</v>
      </c>
      <c r="D1081" s="90" t="n">
        <f aca="false">D937</f>
        <v>2</v>
      </c>
      <c r="E1081" s="90" t="s">
        <v>353</v>
      </c>
      <c r="F1081" s="90" t="n">
        <v>1</v>
      </c>
      <c r="G1081" s="130" t="s">
        <v>669</v>
      </c>
      <c r="H1081" s="130" t="s">
        <v>660</v>
      </c>
      <c r="I1081" s="130" t="n">
        <v>10</v>
      </c>
      <c r="J1081" s="131" t="n">
        <v>41943</v>
      </c>
      <c r="K1081" s="132" t="s">
        <v>856</v>
      </c>
      <c r="L1081" s="131" t="n">
        <v>41946</v>
      </c>
      <c r="M1081" s="108" t="s">
        <v>857</v>
      </c>
      <c r="N1081" s="134" t="n">
        <v>69.9166666666667</v>
      </c>
      <c r="O1081" s="134" t="n">
        <v>40</v>
      </c>
      <c r="P1081" s="135" t="n">
        <v>0.0756666666666667</v>
      </c>
      <c r="Q1081" s="152" t="n">
        <v>1033.23388615385</v>
      </c>
      <c r="R1081" s="152" t="n">
        <v>32527.7219723077</v>
      </c>
      <c r="S1081" s="136" t="n">
        <f aca="false">R1081-Q1081</f>
        <v>31494.4880861538</v>
      </c>
      <c r="T1081" s="137" t="n">
        <f aca="false">((S1081/1000000)*(0.473-P1081))*0.8/(0.08206*296)*1000000/(O1081*N1081)*12</f>
        <v>1.76846658229246</v>
      </c>
      <c r="U1081" s="138" t="n">
        <f aca="false">IF(N1081&lt;=48,T1081* 48,T1081* 72)</f>
        <v>127.329593925057</v>
      </c>
      <c r="V1081" s="139" t="n">
        <v>1218.23696634582</v>
      </c>
      <c r="W1081" s="150" t="n">
        <f aca="false">W1033</f>
        <v>-21.1954571106192</v>
      </c>
      <c r="X1081" s="141" t="n">
        <v>1356.9</v>
      </c>
      <c r="Y1081" s="142" t="n">
        <f aca="false">((V1081/1000+1)*0.0112372)/((V1081/1000+1)*0.0112372+1)</f>
        <v>0.0243205398751779</v>
      </c>
      <c r="Z1081" s="142" t="n">
        <f aca="false">((W1081/1000+1)*0.0112372)/((W1081/1000+1)*0.0112372+1)</f>
        <v>0.0108793600839932</v>
      </c>
      <c r="AA1081" s="142" t="n">
        <f aca="false">IF(ISNUMBER(X1081),((X1081/1000+1)*0.0112372)/((X1081/1000+1)*0.0112372+1),"")</f>
        <v>0.0258016023592409</v>
      </c>
      <c r="AB1081" s="143" t="n">
        <f aca="false">IF(ISNUMBER(AA1081),(Y1081-Y1073)/(AA1081-Y1073),"")</f>
        <v>0.90097205556276</v>
      </c>
      <c r="AC1081" s="143" t="n">
        <f aca="false">IF(ISNUMBER(AB1081),1-AB1081,"")</f>
        <v>0.0990279444372403</v>
      </c>
      <c r="AD1081" s="144" t="n">
        <f aca="false">IF(ISNUMBER(AB1081),AB1081*T1081,"")</f>
        <v>1.59333897184209</v>
      </c>
      <c r="AE1081" s="144" t="n">
        <f aca="false">IF(ISNUMBER(AC1081),AC1081*T1081,T1081)</f>
        <v>0.175127610450374</v>
      </c>
      <c r="AF1081" s="149" t="n">
        <f aca="false">IF(ISNUMBER(AD1081),AE1081-AE1073,"")</f>
        <v>0.0101100365702725</v>
      </c>
      <c r="AG1081" s="145" t="n">
        <f aca="false">IF(ISNUMBER(AD1081),U1081*AB1081,"")</f>
        <v>114.72040597263</v>
      </c>
      <c r="AH1081" s="146" t="n">
        <f aca="false">IF(ISNUMBER(AC1081),AC1081*U1081,U1081)</f>
        <v>12.6091879524269</v>
      </c>
      <c r="AI1081" s="145" t="n">
        <f aca="false">AH1081-AH1073</f>
        <v>0.727922633059617</v>
      </c>
      <c r="AJ1081" s="103" t="s">
        <v>694</v>
      </c>
      <c r="AK1081" s="102"/>
      <c r="AL1081" s="102"/>
      <c r="AM1081" s="102"/>
      <c r="AN1081" s="147" t="s">
        <v>828</v>
      </c>
    </row>
    <row r="1082" customFormat="false" ht="15" hidden="false" customHeight="false" outlineLevel="0" collapsed="false">
      <c r="A1082" s="0" t="s">
        <v>652</v>
      </c>
      <c r="B1082" s="0" t="s">
        <v>647</v>
      </c>
      <c r="C1082" s="90" t="n">
        <f aca="false">C938+1</f>
        <v>3</v>
      </c>
      <c r="D1082" s="90" t="n">
        <f aca="false">D938</f>
        <v>2</v>
      </c>
      <c r="E1082" s="90" t="s">
        <v>353</v>
      </c>
      <c r="F1082" s="90" t="n">
        <v>2</v>
      </c>
      <c r="G1082" s="130" t="s">
        <v>669</v>
      </c>
      <c r="H1082" s="130" t="s">
        <v>660</v>
      </c>
      <c r="I1082" s="130" t="n">
        <v>10</v>
      </c>
      <c r="J1082" s="131" t="n">
        <v>41943</v>
      </c>
      <c r="K1082" s="132" t="s">
        <v>856</v>
      </c>
      <c r="L1082" s="131" t="n">
        <v>41946</v>
      </c>
      <c r="M1082" s="108" t="s">
        <v>857</v>
      </c>
      <c r="N1082" s="134" t="n">
        <v>69.9166666666667</v>
      </c>
      <c r="O1082" s="134" t="n">
        <v>40</v>
      </c>
      <c r="P1082" s="135" t="n">
        <v>0.0756666666666667</v>
      </c>
      <c r="Q1082" s="152" t="n">
        <v>1033.23388615385</v>
      </c>
      <c r="R1082" s="152" t="n">
        <v>30803.3351723077</v>
      </c>
      <c r="S1082" s="136" t="n">
        <f aca="false">R1082-Q1082</f>
        <v>29770.1012861538</v>
      </c>
      <c r="T1082" s="137" t="n">
        <f aca="false">((S1082/1000000)*(0.473-P1082))*0.8/(0.08206*296)*1000000/(O1082*N1082)*12</f>
        <v>1.6716394669444</v>
      </c>
      <c r="U1082" s="138" t="n">
        <f aca="false">IF(N1082&lt;=48,T1082* 48,T1082* 72)</f>
        <v>120.358041619997</v>
      </c>
      <c r="V1082" s="139" t="n">
        <v>1204.49018704705</v>
      </c>
      <c r="W1082" s="150" t="n">
        <f aca="false">W1034</f>
        <v>-21.1954571106192</v>
      </c>
      <c r="X1082" s="141" t="n">
        <v>1356.9</v>
      </c>
      <c r="Y1082" s="142" t="n">
        <f aca="false">((V1082/1000+1)*0.0112372)/((V1082/1000+1)*0.0112372+1)</f>
        <v>0.0241734648753344</v>
      </c>
      <c r="Z1082" s="142" t="n">
        <f aca="false">((W1082/1000+1)*0.0112372)/((W1082/1000+1)*0.0112372+1)</f>
        <v>0.0108793600839932</v>
      </c>
      <c r="AA1082" s="142" t="n">
        <f aca="false">IF(ISNUMBER(X1082),((X1082/1000+1)*0.0112372)/((X1082/1000+1)*0.0112372+1),"")</f>
        <v>0.0258016023592409</v>
      </c>
      <c r="AB1082" s="143" t="n">
        <f aca="false">IF(ISNUMBER(AA1082),(Y1082-Y1074)/(AA1082-Y1074),"")</f>
        <v>0.890028079805873</v>
      </c>
      <c r="AC1082" s="143" t="n">
        <f aca="false">IF(ISNUMBER(AB1082),1-AB1082,"")</f>
        <v>0.109971920194128</v>
      </c>
      <c r="AD1082" s="144" t="n">
        <f aca="false">IF(ISNUMBER(AB1082),AB1082*T1082,"")</f>
        <v>1.48780606489223</v>
      </c>
      <c r="AE1082" s="144" t="n">
        <f aca="false">IF(ISNUMBER(AC1082),AC1082*T1082,T1082)</f>
        <v>0.183833402052163</v>
      </c>
      <c r="AF1082" s="149" t="n">
        <f aca="false">IF(ISNUMBER(AD1082),AE1082-AE1074,"")</f>
        <v>0.142664417855226</v>
      </c>
      <c r="AG1082" s="145" t="n">
        <f aca="false">IF(ISNUMBER(AD1082),U1082*AB1082,"")</f>
        <v>107.122036672241</v>
      </c>
      <c r="AH1082" s="146" t="n">
        <f aca="false">IF(ISNUMBER(AC1082),AC1082*U1082,U1082)</f>
        <v>13.2360049477557</v>
      </c>
      <c r="AI1082" s="145" t="n">
        <f aca="false">AH1082-AH1074</f>
        <v>10.2718380855763</v>
      </c>
      <c r="AJ1082" s="103" t="s">
        <v>696</v>
      </c>
      <c r="AK1082" s="102"/>
      <c r="AL1082" s="102"/>
      <c r="AM1082" s="102"/>
      <c r="AN1082" s="147" t="s">
        <v>829</v>
      </c>
    </row>
    <row r="1083" customFormat="false" ht="15" hidden="false" customHeight="false" outlineLevel="0" collapsed="false">
      <c r="A1083" s="0" t="s">
        <v>652</v>
      </c>
      <c r="B1083" s="0" t="s">
        <v>647</v>
      </c>
      <c r="C1083" s="90" t="n">
        <f aca="false">C939+1</f>
        <v>3</v>
      </c>
      <c r="D1083" s="90" t="n">
        <f aca="false">D939</f>
        <v>2</v>
      </c>
      <c r="E1083" s="90" t="s">
        <v>353</v>
      </c>
      <c r="F1083" s="90" t="n">
        <v>3</v>
      </c>
      <c r="G1083" s="130" t="s">
        <v>669</v>
      </c>
      <c r="H1083" s="130" t="s">
        <v>660</v>
      </c>
      <c r="I1083" s="130" t="n">
        <v>10</v>
      </c>
      <c r="J1083" s="131" t="n">
        <v>41943</v>
      </c>
      <c r="K1083" s="132" t="s">
        <v>856</v>
      </c>
      <c r="L1083" s="131" t="n">
        <v>41946</v>
      </c>
      <c r="M1083" s="108" t="s">
        <v>857</v>
      </c>
      <c r="N1083" s="134" t="n">
        <v>69.9166666666667</v>
      </c>
      <c r="O1083" s="134" t="n">
        <v>40</v>
      </c>
      <c r="P1083" s="135" t="n">
        <v>0.0756666666666667</v>
      </c>
      <c r="Q1083" s="152" t="n">
        <v>1033.23388615385</v>
      </c>
      <c r="R1083" s="152" t="n">
        <v>34165.1039723077</v>
      </c>
      <c r="S1083" s="136" t="n">
        <f aca="false">R1083-Q1083</f>
        <v>33131.8700861538</v>
      </c>
      <c r="T1083" s="137" t="n">
        <f aca="false">((S1083/1000000)*(0.473-P1083))*0.8/(0.08206*296)*1000000/(O1083*N1083)*12</f>
        <v>1.8604082370203</v>
      </c>
      <c r="U1083" s="138" t="n">
        <f aca="false">IF(N1083&lt;=48,T1083* 48,T1083* 72)</f>
        <v>133.949393065462</v>
      </c>
      <c r="V1083" s="139" t="n">
        <v>1134.06084229436</v>
      </c>
      <c r="W1083" s="150" t="n">
        <f aca="false">W1035</f>
        <v>-21.1954571106192</v>
      </c>
      <c r="X1083" s="141" t="n">
        <v>1356.9</v>
      </c>
      <c r="Y1083" s="142" t="n">
        <f aca="false">((V1083/1000+1)*0.0112372)/((V1083/1000+1)*0.0112372+1)</f>
        <v>0.0234192544360995</v>
      </c>
      <c r="Z1083" s="142" t="n">
        <f aca="false">((W1083/1000+1)*0.0112372)/((W1083/1000+1)*0.0112372+1)</f>
        <v>0.0108793600839932</v>
      </c>
      <c r="AA1083" s="142" t="n">
        <f aca="false">IF(ISNUMBER(X1083),((X1083/1000+1)*0.0112372)/((X1083/1000+1)*0.0112372+1),"")</f>
        <v>0.0258016023592409</v>
      </c>
      <c r="AB1083" s="143" t="n">
        <f aca="false">IF(ISNUMBER(AA1083),(Y1083-Y1075)/(AA1083-Y1075),"")</f>
        <v>0.841353020031013</v>
      </c>
      <c r="AC1083" s="143" t="n">
        <f aca="false">IF(ISNUMBER(AB1083),1-AB1083,"")</f>
        <v>0.158646979968987</v>
      </c>
      <c r="AD1083" s="144" t="n">
        <f aca="false">IF(ISNUMBER(AB1083),AB1083*T1083,"")</f>
        <v>1.5652600887076</v>
      </c>
      <c r="AE1083" s="144" t="n">
        <f aca="false">IF(ISNUMBER(AC1083),AC1083*T1083,T1083)</f>
        <v>0.295148148312699</v>
      </c>
      <c r="AF1083" s="149" t="n">
        <f aca="false">IF(ISNUMBER(AD1083),AE1083-AE1075,"")</f>
        <v>0.129719039196776</v>
      </c>
      <c r="AG1083" s="145" t="n">
        <f aca="false">IF(ISNUMBER(AD1083),U1083*AB1083,"")</f>
        <v>112.698726386947</v>
      </c>
      <c r="AH1083" s="146" t="n">
        <f aca="false">IF(ISNUMBER(AC1083),AC1083*U1083,U1083)</f>
        <v>21.2506666785143</v>
      </c>
      <c r="AI1083" s="145" t="n">
        <f aca="false">AH1083-AH1075</f>
        <v>9.33977082216784</v>
      </c>
      <c r="AJ1083" s="103" t="s">
        <v>698</v>
      </c>
      <c r="AK1083" s="102"/>
      <c r="AL1083" s="102"/>
      <c r="AM1083" s="102"/>
      <c r="AN1083" s="147" t="s">
        <v>830</v>
      </c>
    </row>
    <row r="1084" customFormat="false" ht="15" hidden="false" customHeight="false" outlineLevel="0" collapsed="false">
      <c r="A1084" s="0" t="s">
        <v>652</v>
      </c>
      <c r="B1084" s="0" t="s">
        <v>647</v>
      </c>
      <c r="C1084" s="90" t="n">
        <f aca="false">C940+1</f>
        <v>3</v>
      </c>
      <c r="D1084" s="90" t="n">
        <f aca="false">D940</f>
        <v>2</v>
      </c>
      <c r="E1084" s="90" t="s">
        <v>353</v>
      </c>
      <c r="F1084" s="90" t="n">
        <v>4</v>
      </c>
      <c r="G1084" s="130" t="s">
        <v>669</v>
      </c>
      <c r="H1084" s="130" t="s">
        <v>660</v>
      </c>
      <c r="I1084" s="130" t="n">
        <v>10</v>
      </c>
      <c r="J1084" s="131" t="n">
        <v>41943</v>
      </c>
      <c r="K1084" s="132" t="s">
        <v>856</v>
      </c>
      <c r="L1084" s="131" t="n">
        <v>41946</v>
      </c>
      <c r="M1084" s="108" t="s">
        <v>857</v>
      </c>
      <c r="N1084" s="134" t="n">
        <v>69.9166666666667</v>
      </c>
      <c r="O1084" s="134" t="n">
        <v>40</v>
      </c>
      <c r="P1084" s="135" t="n">
        <v>0.0756666666666667</v>
      </c>
      <c r="Q1084" s="152" t="n">
        <v>1033.23388615385</v>
      </c>
      <c r="R1084" s="152" t="n">
        <v>28318.8647723077</v>
      </c>
      <c r="S1084" s="136" t="n">
        <f aca="false">R1084-Q1084</f>
        <v>27285.6308861538</v>
      </c>
      <c r="T1084" s="137" t="n">
        <f aca="false">((S1084/1000000)*(0.473-P1084))*0.8/(0.08206*296)*1000000/(O1084*N1084)*12</f>
        <v>1.53213242478909</v>
      </c>
      <c r="U1084" s="138" t="n">
        <f aca="false">IF(N1084&lt;=48,T1084* 48,T1084* 72)</f>
        <v>110.313534584815</v>
      </c>
      <c r="V1084" s="139" t="n">
        <v>1171.83184638188</v>
      </c>
      <c r="W1084" s="150" t="n">
        <f aca="false">W1036</f>
        <v>-21.1954571106192</v>
      </c>
      <c r="X1084" s="141" t="n">
        <v>1356.9</v>
      </c>
      <c r="Y1084" s="142" t="n">
        <f aca="false">((V1084/1000+1)*0.0112372)/((V1084/1000+1)*0.0112372+1)</f>
        <v>0.0238238796831066</v>
      </c>
      <c r="Z1084" s="142" t="n">
        <f aca="false">((W1084/1000+1)*0.0112372)/((W1084/1000+1)*0.0112372+1)</f>
        <v>0.0108793600839932</v>
      </c>
      <c r="AA1084" s="142" t="n">
        <f aca="false">IF(ISNUMBER(X1084),((X1084/1000+1)*0.0112372)/((X1084/1000+1)*0.0112372+1),"")</f>
        <v>0.0258016023592409</v>
      </c>
      <c r="AB1084" s="143" t="n">
        <f aca="false">IF(ISNUMBER(AA1084),(Y1084-Y1076)/(AA1084-Y1076),"")</f>
        <v>0.867408307034759</v>
      </c>
      <c r="AC1084" s="143" t="n">
        <f aca="false">IF(ISNUMBER(AB1084),1-AB1084,"")</f>
        <v>0.132591692965241</v>
      </c>
      <c r="AD1084" s="144" t="n">
        <f aca="false">IF(ISNUMBER(AB1084),AB1084*T1084,"")</f>
        <v>1.32898439273937</v>
      </c>
      <c r="AE1084" s="144" t="n">
        <f aca="false">IF(ISNUMBER(AC1084),AC1084*T1084,T1084)</f>
        <v>0.203148032049725</v>
      </c>
      <c r="AF1084" s="149" t="n">
        <f aca="false">IF(ISNUMBER(AD1084),AE1084-AE1076,"")</f>
        <v>0.0792761429854045</v>
      </c>
      <c r="AG1084" s="145" t="n">
        <f aca="false">IF(ISNUMBER(AD1084),U1084*AB1084,"")</f>
        <v>95.6868762772346</v>
      </c>
      <c r="AH1084" s="146" t="n">
        <f aca="false">IF(ISNUMBER(AC1084),AC1084*U1084,U1084)</f>
        <v>14.6266583075802</v>
      </c>
      <c r="AI1084" s="145" t="n">
        <f aca="false">AH1084-AH1076</f>
        <v>5.70788229494913</v>
      </c>
      <c r="AJ1084" s="103" t="s">
        <v>700</v>
      </c>
      <c r="AK1084" s="102"/>
      <c r="AL1084" s="102"/>
      <c r="AM1084" s="102"/>
      <c r="AN1084" s="147" t="s">
        <v>831</v>
      </c>
    </row>
    <row r="1085" customFormat="false" ht="15" hidden="false" customHeight="false" outlineLevel="0" collapsed="false">
      <c r="A1085" s="0" t="s">
        <v>652</v>
      </c>
      <c r="B1085" s="0" t="s">
        <v>647</v>
      </c>
      <c r="C1085" s="90" t="n">
        <f aca="false">C941+1</f>
        <v>3</v>
      </c>
      <c r="D1085" s="90" t="n">
        <f aca="false">D941</f>
        <v>2</v>
      </c>
      <c r="E1085" s="92" t="s">
        <v>378</v>
      </c>
      <c r="F1085" s="90" t="n">
        <v>1</v>
      </c>
      <c r="G1085" s="130" t="s">
        <v>321</v>
      </c>
      <c r="H1085" s="130" t="s">
        <v>322</v>
      </c>
      <c r="I1085" s="130" t="s">
        <v>322</v>
      </c>
      <c r="J1085" s="131" t="n">
        <v>41943</v>
      </c>
      <c r="K1085" s="132" t="s">
        <v>856</v>
      </c>
      <c r="L1085" s="131" t="n">
        <v>41946</v>
      </c>
      <c r="M1085" s="108" t="s">
        <v>857</v>
      </c>
      <c r="N1085" s="134" t="n">
        <v>69.9166666666667</v>
      </c>
      <c r="O1085" s="134" t="n">
        <v>40</v>
      </c>
      <c r="P1085" s="135" t="n">
        <v>0.04875</v>
      </c>
      <c r="Q1085" s="152" t="n">
        <v>1033.23388615385</v>
      </c>
      <c r="R1085" s="152" t="n">
        <v>1906.05979307692</v>
      </c>
      <c r="S1085" s="136" t="n">
        <f aca="false">R1085-Q1085</f>
        <v>872.825906923078</v>
      </c>
      <c r="T1085" s="137" t="n">
        <f aca="false">((S1085/1000000)*(0.473-P1085))*0.8/(0.08206*296)*1000000/(O1085*N1085)*12</f>
        <v>0.052330728735685</v>
      </c>
      <c r="U1085" s="138" t="n">
        <f aca="false">IF(N1085&lt;=48,T1085* 48,T1085* 72)</f>
        <v>3.76781246896932</v>
      </c>
      <c r="V1085" s="139" t="n">
        <v>14.6255806935757</v>
      </c>
      <c r="W1085" s="150" t="n">
        <f aca="false">W1037</f>
        <v>-16.6005784878389</v>
      </c>
      <c r="X1085" s="141" t="s">
        <v>106</v>
      </c>
      <c r="Y1085" s="142" t="n">
        <f aca="false">((V1085/1000+1)*0.0112372)/((V1085/1000+1)*0.0112372+1)</f>
        <v>0.0112730206601757</v>
      </c>
      <c r="Z1085" s="142" t="n">
        <f aca="false">((W1085/1000+1)*0.0112372)/((W1085/1000+1)*0.0112372+1)</f>
        <v>0.0109298737052018</v>
      </c>
      <c r="AA1085" s="142" t="str">
        <f aca="false">IF(ISNUMBER(X1085),((X1085/1000+1)*0.0112372)/((X1085/1000+1)*0.0112372+1),"")</f>
        <v/>
      </c>
      <c r="AB1085" s="143" t="str">
        <f aca="false">IF(ISNUMBER(AA1085),(Y1085-Z1085)/(AA1085-Z1085),"")</f>
        <v/>
      </c>
      <c r="AC1085" s="143" t="str">
        <f aca="false">IF(ISNUMBER(AB1085),1-AB1085,"")</f>
        <v/>
      </c>
      <c r="AD1085" s="144" t="str">
        <f aca="false">IF(ISNUMBER(AB1085),AB1085*T1085,"")</f>
        <v/>
      </c>
      <c r="AE1085" s="144" t="n">
        <f aca="false">IF(ISNUMBER(AC1085),AC1085*T1085,T1085)</f>
        <v>0.052330728735685</v>
      </c>
      <c r="AF1085" s="102"/>
      <c r="AG1085" s="145" t="str">
        <f aca="false">IF(ISNUMBER(AD1085),U1085*AB1085,"")</f>
        <v/>
      </c>
      <c r="AH1085" s="146" t="n">
        <f aca="false">IF(ISNUMBER(AC1085),AC1085*U1085,U1085)</f>
        <v>3.76781246896932</v>
      </c>
      <c r="AI1085" s="102"/>
      <c r="AJ1085" s="103" t="s">
        <v>702</v>
      </c>
      <c r="AK1085" s="102"/>
      <c r="AL1085" s="102"/>
      <c r="AM1085" s="102"/>
      <c r="AN1085" s="147" t="s">
        <v>832</v>
      </c>
    </row>
    <row r="1086" customFormat="false" ht="15" hidden="false" customHeight="false" outlineLevel="0" collapsed="false">
      <c r="A1086" s="0" t="s">
        <v>652</v>
      </c>
      <c r="B1086" s="0" t="s">
        <v>647</v>
      </c>
      <c r="C1086" s="90" t="n">
        <f aca="false">C942+1</f>
        <v>3</v>
      </c>
      <c r="D1086" s="90" t="n">
        <f aca="false">D942</f>
        <v>2</v>
      </c>
      <c r="E1086" s="90" t="s">
        <v>378</v>
      </c>
      <c r="F1086" s="90" t="n">
        <v>2</v>
      </c>
      <c r="G1086" s="130" t="s">
        <v>321</v>
      </c>
      <c r="H1086" s="130" t="s">
        <v>322</v>
      </c>
      <c r="I1086" s="130" t="s">
        <v>322</v>
      </c>
      <c r="J1086" s="131" t="n">
        <v>41943</v>
      </c>
      <c r="K1086" s="132" t="s">
        <v>856</v>
      </c>
      <c r="L1086" s="131" t="n">
        <v>41946</v>
      </c>
      <c r="M1086" s="108" t="s">
        <v>857</v>
      </c>
      <c r="N1086" s="134" t="n">
        <v>69.9166666666667</v>
      </c>
      <c r="O1086" s="134" t="n">
        <v>40</v>
      </c>
      <c r="P1086" s="135" t="n">
        <v>0.04875</v>
      </c>
      <c r="Q1086" s="152" t="n">
        <v>1033.23388615385</v>
      </c>
      <c r="R1086" s="152" t="n">
        <v>1571.34730307692</v>
      </c>
      <c r="S1086" s="136" t="n">
        <f aca="false">R1086-Q1086</f>
        <v>538.113416923078</v>
      </c>
      <c r="T1086" s="137" t="n">
        <f aca="false">((S1086/1000000)*(0.473-P1086))*0.8/(0.08206*296)*1000000/(O1086*N1086)*12</f>
        <v>0.0322628682612143</v>
      </c>
      <c r="U1086" s="138" t="n">
        <f aca="false">IF(N1086&lt;=48,T1086* 48,T1086* 72)</f>
        <v>2.32292651480743</v>
      </c>
      <c r="V1086" s="139" t="n">
        <v>25.9960126983753</v>
      </c>
      <c r="W1086" s="150" t="n">
        <f aca="false">W1038</f>
        <v>-16.6005784878389</v>
      </c>
      <c r="X1086" s="141" t="s">
        <v>106</v>
      </c>
      <c r="Y1086" s="142" t="n">
        <f aca="false">((V1086/1000+1)*0.0112372)/((V1086/1000+1)*0.0112372+1)</f>
        <v>0.0113979121896425</v>
      </c>
      <c r="Z1086" s="142" t="n">
        <f aca="false">((W1086/1000+1)*0.0112372)/((W1086/1000+1)*0.0112372+1)</f>
        <v>0.0109298737052018</v>
      </c>
      <c r="AA1086" s="142" t="str">
        <f aca="false">IF(ISNUMBER(X1086),((X1086/1000+1)*0.0112372)/((X1086/1000+1)*0.0112372+1),"")</f>
        <v/>
      </c>
      <c r="AB1086" s="143" t="str">
        <f aca="false">IF(ISNUMBER(AA1086),(Y1086-Z1086)/(AA1086-Z1086),"")</f>
        <v/>
      </c>
      <c r="AC1086" s="143" t="str">
        <f aca="false">IF(ISNUMBER(AB1086),1-AB1086,"")</f>
        <v/>
      </c>
      <c r="AD1086" s="144" t="str">
        <f aca="false">IF(ISNUMBER(AB1086),AB1086*T1086,"")</f>
        <v/>
      </c>
      <c r="AE1086" s="144" t="n">
        <f aca="false">IF(ISNUMBER(AC1086),AC1086*T1086,T1086)</f>
        <v>0.0322628682612143</v>
      </c>
      <c r="AF1086" s="102"/>
      <c r="AG1086" s="145" t="str">
        <f aca="false">IF(ISNUMBER(AD1086),U1086*AB1086,"")</f>
        <v/>
      </c>
      <c r="AH1086" s="146" t="n">
        <f aca="false">IF(ISNUMBER(AC1086),AC1086*U1086,U1086)</f>
        <v>2.32292651480743</v>
      </c>
      <c r="AI1086" s="102"/>
      <c r="AJ1086" s="103" t="s">
        <v>704</v>
      </c>
      <c r="AK1086" s="102"/>
      <c r="AL1086" s="102"/>
      <c r="AM1086" s="102"/>
      <c r="AN1086" s="147" t="s">
        <v>833</v>
      </c>
    </row>
    <row r="1087" customFormat="false" ht="15" hidden="false" customHeight="false" outlineLevel="0" collapsed="false">
      <c r="A1087" s="0" t="s">
        <v>652</v>
      </c>
      <c r="B1087" s="0" t="s">
        <v>647</v>
      </c>
      <c r="C1087" s="90" t="n">
        <f aca="false">C943+1</f>
        <v>3</v>
      </c>
      <c r="D1087" s="90" t="n">
        <f aca="false">D943</f>
        <v>2</v>
      </c>
      <c r="E1087" s="90" t="s">
        <v>378</v>
      </c>
      <c r="F1087" s="90" t="n">
        <v>3</v>
      </c>
      <c r="G1087" s="130" t="s">
        <v>321</v>
      </c>
      <c r="H1087" s="130" t="s">
        <v>322</v>
      </c>
      <c r="I1087" s="130" t="s">
        <v>322</v>
      </c>
      <c r="J1087" s="131" t="n">
        <v>41943</v>
      </c>
      <c r="K1087" s="132" t="s">
        <v>856</v>
      </c>
      <c r="L1087" s="131" t="n">
        <v>41946</v>
      </c>
      <c r="M1087" s="108" t="s">
        <v>857</v>
      </c>
      <c r="N1087" s="134" t="n">
        <v>69.9166666666667</v>
      </c>
      <c r="O1087" s="134" t="n">
        <v>40</v>
      </c>
      <c r="P1087" s="135" t="n">
        <v>0.04875</v>
      </c>
      <c r="Q1087" s="152" t="n">
        <v>1033.23388615385</v>
      </c>
      <c r="R1087" s="152" t="n">
        <v>1535.42239307692</v>
      </c>
      <c r="S1087" s="136" t="n">
        <f aca="false">R1087-Q1087</f>
        <v>502.188506923078</v>
      </c>
      <c r="T1087" s="137" t="n">
        <f aca="false">((S1087/1000000)*(0.473-P1087))*0.8/(0.08206*296)*1000000/(O1087*N1087)*12</f>
        <v>0.0301089716993085</v>
      </c>
      <c r="U1087" s="138" t="n">
        <f aca="false">IF(N1087&lt;=48,T1087* 48,T1087* 72)</f>
        <v>2.16784596235021</v>
      </c>
      <c r="V1087" s="139" t="n">
        <v>-4.35582289100854</v>
      </c>
      <c r="W1087" s="150" t="n">
        <f aca="false">W1039</f>
        <v>-16.6005784878389</v>
      </c>
      <c r="X1087" s="141" t="s">
        <v>106</v>
      </c>
      <c r="Y1087" s="142" t="n">
        <f aca="false">((V1087/1000+1)*0.0112372)/((V1087/1000+1)*0.0112372+1)</f>
        <v>0.011064460763478</v>
      </c>
      <c r="Z1087" s="142" t="n">
        <f aca="false">((W1087/1000+1)*0.0112372)/((W1087/1000+1)*0.0112372+1)</f>
        <v>0.0109298737052018</v>
      </c>
      <c r="AA1087" s="142" t="str">
        <f aca="false">IF(ISNUMBER(X1087),((X1087/1000+1)*0.0112372)/((X1087/1000+1)*0.0112372+1),"")</f>
        <v/>
      </c>
      <c r="AB1087" s="143" t="str">
        <f aca="false">IF(ISNUMBER(AA1087),(Y1087-Z1087)/(AA1087-Z1087),"")</f>
        <v/>
      </c>
      <c r="AC1087" s="143" t="str">
        <f aca="false">IF(ISNUMBER(AB1087),1-AB1087,"")</f>
        <v/>
      </c>
      <c r="AD1087" s="144" t="str">
        <f aca="false">IF(ISNUMBER(AB1087),AB1087*T1087,"")</f>
        <v/>
      </c>
      <c r="AE1087" s="144" t="n">
        <f aca="false">IF(ISNUMBER(AC1087),AC1087*T1087,T1087)</f>
        <v>0.0301089716993085</v>
      </c>
      <c r="AF1087" s="102"/>
      <c r="AG1087" s="145" t="str">
        <f aca="false">IF(ISNUMBER(AD1087),U1087*AB1087,"")</f>
        <v/>
      </c>
      <c r="AH1087" s="146" t="n">
        <f aca="false">IF(ISNUMBER(AC1087),AC1087*U1087,U1087)</f>
        <v>2.16784596235021</v>
      </c>
      <c r="AI1087" s="102"/>
      <c r="AJ1087" s="103" t="s">
        <v>706</v>
      </c>
      <c r="AK1087" s="102"/>
      <c r="AL1087" s="102"/>
      <c r="AM1087" s="102"/>
      <c r="AN1087" s="147" t="s">
        <v>834</v>
      </c>
    </row>
    <row r="1088" customFormat="false" ht="15" hidden="false" customHeight="false" outlineLevel="0" collapsed="false">
      <c r="A1088" s="0" t="s">
        <v>652</v>
      </c>
      <c r="B1088" s="0" t="s">
        <v>647</v>
      </c>
      <c r="C1088" s="90" t="n">
        <f aca="false">C944+1</f>
        <v>3</v>
      </c>
      <c r="D1088" s="90" t="n">
        <f aca="false">D944</f>
        <v>2</v>
      </c>
      <c r="E1088" s="90" t="s">
        <v>378</v>
      </c>
      <c r="F1088" s="90" t="n">
        <v>4</v>
      </c>
      <c r="G1088" s="130" t="s">
        <v>321</v>
      </c>
      <c r="H1088" s="130" t="s">
        <v>322</v>
      </c>
      <c r="I1088" s="130" t="s">
        <v>322</v>
      </c>
      <c r="J1088" s="131" t="n">
        <v>41943</v>
      </c>
      <c r="K1088" s="132" t="s">
        <v>856</v>
      </c>
      <c r="L1088" s="131" t="n">
        <v>41946</v>
      </c>
      <c r="M1088" s="108" t="s">
        <v>857</v>
      </c>
      <c r="N1088" s="134" t="n">
        <v>69.9166666666667</v>
      </c>
      <c r="O1088" s="134" t="n">
        <v>40</v>
      </c>
      <c r="P1088" s="135" t="n">
        <v>0.04875</v>
      </c>
      <c r="Q1088" s="152" t="n">
        <v>1033.23388615385</v>
      </c>
      <c r="R1088" s="152" t="n">
        <v>2020.56397307692</v>
      </c>
      <c r="S1088" s="136" t="n">
        <f aca="false">R1088-Q1088</f>
        <v>987.330086923078</v>
      </c>
      <c r="T1088" s="137" t="n">
        <f aca="false">((S1088/1000000)*(0.473-P1088))*0.8/(0.08206*296)*1000000/(O1088*N1088)*12</f>
        <v>0.0591958860770906</v>
      </c>
      <c r="U1088" s="138" t="n">
        <f aca="false">IF(N1088&lt;=48,T1088* 48,T1088* 72)</f>
        <v>4.26210379755052</v>
      </c>
      <c r="V1088" s="139" t="n">
        <v>-18.278146215341</v>
      </c>
      <c r="W1088" s="150" t="n">
        <f aca="false">W1040</f>
        <v>-16.6005784878389</v>
      </c>
      <c r="X1088" s="141" t="s">
        <v>106</v>
      </c>
      <c r="Y1088" s="142" t="n">
        <f aca="false">((V1088/1000+1)*0.0112372)/((V1088/1000+1)*0.0112372+1)</f>
        <v>0.0109114320269715</v>
      </c>
      <c r="Z1088" s="142" t="n">
        <f aca="false">((W1088/1000+1)*0.0112372)/((W1088/1000+1)*0.0112372+1)</f>
        <v>0.0109298737052018</v>
      </c>
      <c r="AA1088" s="142" t="str">
        <f aca="false">IF(ISNUMBER(X1088),((X1088/1000+1)*0.0112372)/((X1088/1000+1)*0.0112372+1),"")</f>
        <v/>
      </c>
      <c r="AB1088" s="143" t="str">
        <f aca="false">IF(ISNUMBER(AA1088),(Y1088-Z1088)/(AA1088-Z1088),"")</f>
        <v/>
      </c>
      <c r="AC1088" s="143" t="str">
        <f aca="false">IF(ISNUMBER(AB1088),1-AB1088,"")</f>
        <v/>
      </c>
      <c r="AD1088" s="144" t="str">
        <f aca="false">IF(ISNUMBER(AB1088),AB1088*T1088,"")</f>
        <v/>
      </c>
      <c r="AE1088" s="144" t="n">
        <f aca="false">IF(ISNUMBER(AC1088),AC1088*T1088,T1088)</f>
        <v>0.0591958860770906</v>
      </c>
      <c r="AF1088" s="102"/>
      <c r="AG1088" s="145" t="str">
        <f aca="false">IF(ISNUMBER(AD1088),U1088*AB1088,"")</f>
        <v/>
      </c>
      <c r="AH1088" s="146" t="n">
        <f aca="false">IF(ISNUMBER(AC1088),AC1088*U1088,U1088)</f>
        <v>4.26210379755052</v>
      </c>
      <c r="AI1088" s="102"/>
      <c r="AJ1088" s="103" t="s">
        <v>708</v>
      </c>
      <c r="AK1088" s="102"/>
      <c r="AL1088" s="102"/>
      <c r="AM1088" s="102"/>
      <c r="AN1088" s="147" t="s">
        <v>835</v>
      </c>
    </row>
    <row r="1089" customFormat="false" ht="15" hidden="false" customHeight="false" outlineLevel="0" collapsed="false">
      <c r="A1089" s="0" t="s">
        <v>652</v>
      </c>
      <c r="B1089" s="0" t="s">
        <v>647</v>
      </c>
      <c r="C1089" s="90" t="n">
        <f aca="false">C945+1</f>
        <v>3</v>
      </c>
      <c r="D1089" s="90" t="n">
        <f aca="false">D945</f>
        <v>2</v>
      </c>
      <c r="E1089" s="90" t="s">
        <v>378</v>
      </c>
      <c r="F1089" s="90" t="n">
        <v>1</v>
      </c>
      <c r="G1089" s="130" t="s">
        <v>659</v>
      </c>
      <c r="H1089" s="130" t="s">
        <v>660</v>
      </c>
      <c r="I1089" s="148" t="s">
        <v>335</v>
      </c>
      <c r="J1089" s="131" t="n">
        <v>41943</v>
      </c>
      <c r="K1089" s="132" t="s">
        <v>856</v>
      </c>
      <c r="L1089" s="131" t="n">
        <v>41946</v>
      </c>
      <c r="M1089" s="108" t="s">
        <v>857</v>
      </c>
      <c r="N1089" s="134" t="n">
        <v>69.9166666666667</v>
      </c>
      <c r="O1089" s="134" t="n">
        <v>40</v>
      </c>
      <c r="P1089" s="135" t="n">
        <v>0.04875</v>
      </c>
      <c r="Q1089" s="152" t="n">
        <v>1033.23388615385</v>
      </c>
      <c r="R1089" s="152" t="n">
        <v>32108.4071723077</v>
      </c>
      <c r="S1089" s="136" t="n">
        <f aca="false">R1089-Q1089</f>
        <v>31075.1732861538</v>
      </c>
      <c r="T1089" s="137" t="n">
        <f aca="false">((S1089/1000000)*(0.473-P1089))*0.8/(0.08206*296)*1000000/(O1089*N1089)*12</f>
        <v>1.86312808860683</v>
      </c>
      <c r="U1089" s="138" t="n">
        <f aca="false">IF(N1089&lt;=48,T1089* 48,T1089* 72)</f>
        <v>134.145222379692</v>
      </c>
      <c r="V1089" s="139" t="n">
        <v>1139.77589208451</v>
      </c>
      <c r="W1089" s="150" t="n">
        <f aca="false">W1041</f>
        <v>-16.6005784878389</v>
      </c>
      <c r="X1089" s="141" t="n">
        <v>1356.9</v>
      </c>
      <c r="Y1089" s="142" t="n">
        <f aca="false">((V1089/1000+1)*0.0112372)/((V1089/1000+1)*0.0112372+1)</f>
        <v>0.0234804989520958</v>
      </c>
      <c r="Z1089" s="142" t="n">
        <f aca="false">((W1089/1000+1)*0.0112372)/((W1089/1000+1)*0.0112372+1)</f>
        <v>0.0109298737052018</v>
      </c>
      <c r="AA1089" s="142" t="n">
        <f aca="false">IF(ISNUMBER(X1089),((X1089/1000+1)*0.0112372)/((X1089/1000+1)*0.0112372+1),"")</f>
        <v>0.0258016023592409</v>
      </c>
      <c r="AB1089" s="143" t="n">
        <f aca="false">IF(ISNUMBER(AA1089),(Y1089-Y1085)/(AA1089-Y1085),"")</f>
        <v>0.840238816477559</v>
      </c>
      <c r="AC1089" s="143" t="n">
        <f aca="false">IF(ISNUMBER(AB1089),1-AB1089,"")</f>
        <v>0.159761183522441</v>
      </c>
      <c r="AD1089" s="144" t="n">
        <f aca="false">IF(ISNUMBER(AB1089),AB1089*T1089,"")</f>
        <v>1.5654725401171</v>
      </c>
      <c r="AE1089" s="144" t="n">
        <f aca="false">IF(ISNUMBER(AC1089),AC1089*T1089,T1089)</f>
        <v>0.297655548489731</v>
      </c>
      <c r="AF1089" s="149" t="n">
        <f aca="false">IF(ISNUMBER(AD1089),AE1089-AE1085,"")</f>
        <v>0.245324819754047</v>
      </c>
      <c r="AG1089" s="145" t="n">
        <f aca="false">IF(ISNUMBER(AD1089),U1089*AB1089,"")</f>
        <v>112.714022888431</v>
      </c>
      <c r="AH1089" s="146" t="n">
        <f aca="false">IF(ISNUMBER(AC1089),AC1089*U1089,U1089)</f>
        <v>21.4311994912607</v>
      </c>
      <c r="AI1089" s="145" t="n">
        <f aca="false">AH1089-AH1085</f>
        <v>17.6633870222914</v>
      </c>
      <c r="AJ1089" s="103" t="s">
        <v>710</v>
      </c>
      <c r="AK1089" s="102"/>
      <c r="AL1089" s="102"/>
      <c r="AM1089" s="102"/>
      <c r="AN1089" s="147" t="s">
        <v>836</v>
      </c>
    </row>
    <row r="1090" customFormat="false" ht="15" hidden="false" customHeight="false" outlineLevel="0" collapsed="false">
      <c r="A1090" s="0" t="s">
        <v>652</v>
      </c>
      <c r="B1090" s="0" t="s">
        <v>647</v>
      </c>
      <c r="C1090" s="90" t="n">
        <f aca="false">C946+1</f>
        <v>3</v>
      </c>
      <c r="D1090" s="90" t="n">
        <f aca="false">D946</f>
        <v>2</v>
      </c>
      <c r="E1090" s="90" t="s">
        <v>378</v>
      </c>
      <c r="F1090" s="90" t="n">
        <v>2</v>
      </c>
      <c r="G1090" s="130" t="s">
        <v>659</v>
      </c>
      <c r="H1090" s="130" t="s">
        <v>660</v>
      </c>
      <c r="I1090" s="148" t="s">
        <v>335</v>
      </c>
      <c r="J1090" s="131" t="n">
        <v>41943</v>
      </c>
      <c r="K1090" s="132" t="s">
        <v>856</v>
      </c>
      <c r="L1090" s="131" t="n">
        <v>41946</v>
      </c>
      <c r="M1090" s="108" t="s">
        <v>857</v>
      </c>
      <c r="N1090" s="134" t="n">
        <v>69.9166666666667</v>
      </c>
      <c r="O1090" s="134" t="n">
        <v>40</v>
      </c>
      <c r="P1090" s="135" t="n">
        <v>0.04875</v>
      </c>
      <c r="Q1090" s="152" t="n">
        <v>1033.23388615385</v>
      </c>
      <c r="R1090" s="152" t="n">
        <v>34683.5075723077</v>
      </c>
      <c r="S1090" s="136" t="n">
        <f aca="false">R1090-Q1090</f>
        <v>33650.2736861538</v>
      </c>
      <c r="T1090" s="137" t="n">
        <f aca="false">((S1090/1000000)*(0.473-P1090))*0.8/(0.08206*296)*1000000/(O1090*N1090)*12</f>
        <v>2.01751956510941</v>
      </c>
      <c r="U1090" s="138" t="n">
        <f aca="false">IF(N1090&lt;=48,T1090* 48,T1090* 72)</f>
        <v>145.261408687878</v>
      </c>
      <c r="V1090" s="139" t="n">
        <v>1209.36025162062</v>
      </c>
      <c r="W1090" s="150" t="n">
        <f aca="false">W1042</f>
        <v>-16.6005784878389</v>
      </c>
      <c r="X1090" s="141" t="n">
        <v>1356.9</v>
      </c>
      <c r="Y1090" s="142" t="n">
        <f aca="false">((V1090/1000+1)*0.0112372)/((V1090/1000+1)*0.0112372+1)</f>
        <v>0.024225574132854</v>
      </c>
      <c r="Z1090" s="142" t="n">
        <f aca="false">((W1090/1000+1)*0.0112372)/((W1090/1000+1)*0.0112372+1)</f>
        <v>0.0109298737052018</v>
      </c>
      <c r="AA1090" s="142" t="n">
        <f aca="false">IF(ISNUMBER(X1090),((X1090/1000+1)*0.0112372)/((X1090/1000+1)*0.0112372+1),"")</f>
        <v>0.0258016023592409</v>
      </c>
      <c r="AB1090" s="143" t="n">
        <f aca="false">IF(ISNUMBER(AA1090),(Y1090-Y1086)/(AA1090-Y1086),"")</f>
        <v>0.890581635134485</v>
      </c>
      <c r="AC1090" s="143" t="n">
        <f aca="false">IF(ISNUMBER(AB1090),1-AB1090,"")</f>
        <v>0.109418364865515</v>
      </c>
      <c r="AD1090" s="144" t="n">
        <f aca="false">IF(ISNUMBER(AB1090),AB1090*T1090,"")</f>
        <v>1.79676587321095</v>
      </c>
      <c r="AE1090" s="144" t="n">
        <f aca="false">IF(ISNUMBER(AC1090),AC1090*T1090,T1090)</f>
        <v>0.220753691898456</v>
      </c>
      <c r="AF1090" s="149" t="n">
        <f aca="false">IF(ISNUMBER(AD1090),AE1090-AE1086,"")</f>
        <v>0.188490823637242</v>
      </c>
      <c r="AG1090" s="145" t="n">
        <f aca="false">IF(ISNUMBER(AD1090),U1090*AB1090,"")</f>
        <v>129.367142871189</v>
      </c>
      <c r="AH1090" s="146" t="n">
        <f aca="false">IF(ISNUMBER(AC1090),AC1090*U1090,U1090)</f>
        <v>15.8942658166889</v>
      </c>
      <c r="AI1090" s="145" t="n">
        <f aca="false">AH1090-AH1086</f>
        <v>13.5713393018814</v>
      </c>
      <c r="AJ1090" s="103" t="s">
        <v>712</v>
      </c>
      <c r="AK1090" s="102"/>
      <c r="AL1090" s="102"/>
      <c r="AM1090" s="102"/>
      <c r="AN1090" s="147" t="s">
        <v>837</v>
      </c>
    </row>
    <row r="1091" customFormat="false" ht="15" hidden="false" customHeight="false" outlineLevel="0" collapsed="false">
      <c r="A1091" s="0" t="s">
        <v>652</v>
      </c>
      <c r="B1091" s="0" t="s">
        <v>647</v>
      </c>
      <c r="C1091" s="90" t="n">
        <f aca="false">C947+1</f>
        <v>3</v>
      </c>
      <c r="D1091" s="90" t="n">
        <f aca="false">D947</f>
        <v>2</v>
      </c>
      <c r="E1091" s="90" t="s">
        <v>378</v>
      </c>
      <c r="F1091" s="90" t="n">
        <v>3</v>
      </c>
      <c r="G1091" s="130" t="s">
        <v>659</v>
      </c>
      <c r="H1091" s="130" t="s">
        <v>660</v>
      </c>
      <c r="I1091" s="148" t="s">
        <v>335</v>
      </c>
      <c r="J1091" s="131" t="n">
        <v>41943</v>
      </c>
      <c r="K1091" s="132" t="s">
        <v>856</v>
      </c>
      <c r="L1091" s="131" t="n">
        <v>41946</v>
      </c>
      <c r="M1091" s="108" t="s">
        <v>857</v>
      </c>
      <c r="N1091" s="134" t="n">
        <v>69.9166666666667</v>
      </c>
      <c r="O1091" s="134" t="n">
        <v>40</v>
      </c>
      <c r="P1091" s="135" t="n">
        <v>0.04875</v>
      </c>
      <c r="Q1091" s="152" t="n">
        <v>1033.23388615385</v>
      </c>
      <c r="R1091" s="152" t="n">
        <v>39128.0027723077</v>
      </c>
      <c r="S1091" s="136" t="n">
        <f aca="false">R1091-Q1091</f>
        <v>38094.7688861538</v>
      </c>
      <c r="T1091" s="137" t="n">
        <f aca="false">((S1091/1000000)*(0.473-P1091))*0.8/(0.08206*296)*1000000/(O1091*N1091)*12</f>
        <v>2.28399157382667</v>
      </c>
      <c r="U1091" s="138" t="n">
        <f aca="false">IF(N1091&lt;=48,T1091* 48,T1091* 72)</f>
        <v>164.44739331552</v>
      </c>
      <c r="V1091" s="139" t="n">
        <v>1217.94094504009</v>
      </c>
      <c r="W1091" s="150" t="n">
        <f aca="false">W1043</f>
        <v>-16.6005784878389</v>
      </c>
      <c r="X1091" s="141" t="n">
        <v>1356.9</v>
      </c>
      <c r="Y1091" s="142" t="n">
        <f aca="false">((V1091/1000+1)*0.0112372)/((V1091/1000+1)*0.0112372+1)</f>
        <v>0.0243173732488757</v>
      </c>
      <c r="Z1091" s="142" t="n">
        <f aca="false">((W1091/1000+1)*0.0112372)/((W1091/1000+1)*0.0112372+1)</f>
        <v>0.0109298737052018</v>
      </c>
      <c r="AA1091" s="142" t="n">
        <f aca="false">IF(ISNUMBER(X1091),((X1091/1000+1)*0.0112372)/((X1091/1000+1)*0.0112372+1),"")</f>
        <v>0.0258016023592409</v>
      </c>
      <c r="AB1091" s="143" t="n">
        <f aca="false">IF(ISNUMBER(AA1091),(Y1091-Y1087)/(AA1091-Y1087),"")</f>
        <v>0.899286499982333</v>
      </c>
      <c r="AC1091" s="143" t="n">
        <f aca="false">IF(ISNUMBER(AB1091),1-AB1091,"")</f>
        <v>0.100713500017667</v>
      </c>
      <c r="AD1091" s="144" t="n">
        <f aca="false">IF(ISNUMBER(AB1091),AB1091*T1091,"")</f>
        <v>2.05396278841572</v>
      </c>
      <c r="AE1091" s="144" t="n">
        <f aca="false">IF(ISNUMBER(AC1091),AC1091*T1091,T1091)</f>
        <v>0.230028785410943</v>
      </c>
      <c r="AF1091" s="149" t="n">
        <f aca="false">IF(ISNUMBER(AD1091),AE1091-AE1087,"")</f>
        <v>0.199919813711635</v>
      </c>
      <c r="AG1091" s="145" t="n">
        <f aca="false">IF(ISNUMBER(AD1091),U1091*AB1091,"")</f>
        <v>147.885320765932</v>
      </c>
      <c r="AH1091" s="146" t="n">
        <f aca="false">IF(ISNUMBER(AC1091),AC1091*U1091,U1091)</f>
        <v>16.5620725495879</v>
      </c>
      <c r="AI1091" s="145" t="n">
        <f aca="false">AH1091-AH1087</f>
        <v>14.3942265872377</v>
      </c>
      <c r="AJ1091" s="103" t="s">
        <v>714</v>
      </c>
      <c r="AK1091" s="102"/>
      <c r="AL1091" s="102"/>
      <c r="AM1091" s="102"/>
      <c r="AN1091" s="147" t="s">
        <v>838</v>
      </c>
    </row>
    <row r="1092" customFormat="false" ht="15" hidden="false" customHeight="false" outlineLevel="0" collapsed="false">
      <c r="A1092" s="0" t="s">
        <v>652</v>
      </c>
      <c r="B1092" s="0" t="s">
        <v>647</v>
      </c>
      <c r="C1092" s="90" t="n">
        <f aca="false">C948+1</f>
        <v>3</v>
      </c>
      <c r="D1092" s="90" t="n">
        <f aca="false">D948</f>
        <v>2</v>
      </c>
      <c r="E1092" s="90" t="s">
        <v>378</v>
      </c>
      <c r="F1092" s="90" t="n">
        <v>4</v>
      </c>
      <c r="G1092" s="130" t="s">
        <v>659</v>
      </c>
      <c r="H1092" s="130" t="s">
        <v>660</v>
      </c>
      <c r="I1092" s="148" t="s">
        <v>335</v>
      </c>
      <c r="J1092" s="131" t="n">
        <v>41943</v>
      </c>
      <c r="K1092" s="132" t="s">
        <v>856</v>
      </c>
      <c r="L1092" s="131" t="n">
        <v>41946</v>
      </c>
      <c r="M1092" s="108" t="s">
        <v>857</v>
      </c>
      <c r="N1092" s="134" t="n">
        <v>69.9166666666667</v>
      </c>
      <c r="O1092" s="134" t="n">
        <v>40</v>
      </c>
      <c r="P1092" s="135" t="n">
        <v>0.04875</v>
      </c>
      <c r="Q1092" s="152" t="n">
        <v>1033.23388615385</v>
      </c>
      <c r="R1092" s="152" t="n">
        <v>36861.0443723077</v>
      </c>
      <c r="S1092" s="136" t="n">
        <f aca="false">R1092-Q1092</f>
        <v>35827.8104861538</v>
      </c>
      <c r="T1092" s="137" t="n">
        <f aca="false">((S1092/1000000)*(0.473-P1092))*0.8/(0.08206*296)*1000000/(O1092*N1092)*12</f>
        <v>2.14807491032651</v>
      </c>
      <c r="U1092" s="138" t="n">
        <f aca="false">IF(N1092&lt;=48,T1092* 48,T1092* 72)</f>
        <v>154.661393543509</v>
      </c>
      <c r="V1092" s="139" t="n">
        <v>1191.76611707347</v>
      </c>
      <c r="W1092" s="150" t="n">
        <f aca="false">W1044</f>
        <v>-16.6005784878389</v>
      </c>
      <c r="X1092" s="141" t="n">
        <v>1356.9</v>
      </c>
      <c r="Y1092" s="142" t="n">
        <f aca="false">((V1092/1000+1)*0.0112372)/((V1092/1000+1)*0.0112372+1)</f>
        <v>0.0240372921886865</v>
      </c>
      <c r="Z1092" s="142" t="n">
        <f aca="false">((W1092/1000+1)*0.0112372)/((W1092/1000+1)*0.0112372+1)</f>
        <v>0.0109298737052018</v>
      </c>
      <c r="AA1092" s="142" t="n">
        <f aca="false">IF(ISNUMBER(X1092),((X1092/1000+1)*0.0112372)/((X1092/1000+1)*0.0112372+1),"")</f>
        <v>0.0258016023592409</v>
      </c>
      <c r="AB1092" s="143" t="n">
        <f aca="false">IF(ISNUMBER(AA1092),(Y1092-Y1088)/(AA1092-Y1088),"")</f>
        <v>0.88151175364792</v>
      </c>
      <c r="AC1092" s="143" t="n">
        <f aca="false">IF(ISNUMBER(AB1092),1-AB1092,"")</f>
        <v>0.11848824635208</v>
      </c>
      <c r="AD1092" s="144" t="n">
        <f aca="false">IF(ISNUMBER(AB1092),AB1092*T1092,"")</f>
        <v>1.89355328116902</v>
      </c>
      <c r="AE1092" s="144" t="n">
        <f aca="false">IF(ISNUMBER(AC1092),AC1092*T1092,T1092)</f>
        <v>0.254521629157489</v>
      </c>
      <c r="AF1092" s="149" t="n">
        <f aca="false">IF(ISNUMBER(AD1092),AE1092-AE1088,"")</f>
        <v>0.195325743080399</v>
      </c>
      <c r="AG1092" s="145" t="n">
        <f aca="false">IF(ISNUMBER(AD1092),U1092*AB1092,"")</f>
        <v>136.33583624417</v>
      </c>
      <c r="AH1092" s="146" t="n">
        <f aca="false">IF(ISNUMBER(AC1092),AC1092*U1092,U1092)</f>
        <v>18.3255572993392</v>
      </c>
      <c r="AI1092" s="145" t="n">
        <f aca="false">AH1092-AH1088</f>
        <v>14.0634535017887</v>
      </c>
      <c r="AJ1092" s="103" t="s">
        <v>716</v>
      </c>
      <c r="AK1092" s="102"/>
      <c r="AL1092" s="102"/>
      <c r="AM1092" s="102"/>
      <c r="AN1092" s="147" t="s">
        <v>839</v>
      </c>
    </row>
    <row r="1093" customFormat="false" ht="15" hidden="false" customHeight="false" outlineLevel="0" collapsed="false">
      <c r="A1093" s="0" t="s">
        <v>652</v>
      </c>
      <c r="B1093" s="0" t="s">
        <v>647</v>
      </c>
      <c r="C1093" s="90" t="n">
        <f aca="false">C949+1</f>
        <v>3</v>
      </c>
      <c r="D1093" s="90" t="n">
        <f aca="false">D949</f>
        <v>2</v>
      </c>
      <c r="E1093" s="90" t="s">
        <v>378</v>
      </c>
      <c r="F1093" s="90" t="n">
        <v>1</v>
      </c>
      <c r="G1093" s="130" t="s">
        <v>669</v>
      </c>
      <c r="H1093" s="130" t="s">
        <v>660</v>
      </c>
      <c r="I1093" s="130" t="n">
        <v>10</v>
      </c>
      <c r="J1093" s="131" t="n">
        <v>41943</v>
      </c>
      <c r="K1093" s="132" t="s">
        <v>856</v>
      </c>
      <c r="L1093" s="131" t="n">
        <v>41946</v>
      </c>
      <c r="M1093" s="108" t="s">
        <v>857</v>
      </c>
      <c r="N1093" s="134" t="n">
        <v>69.9166666666667</v>
      </c>
      <c r="O1093" s="134" t="n">
        <v>40</v>
      </c>
      <c r="P1093" s="135" t="n">
        <v>0.04875</v>
      </c>
      <c r="Q1093" s="152" t="n">
        <v>1033.23388615385</v>
      </c>
      <c r="R1093" s="152" t="n">
        <v>28394.0099330769</v>
      </c>
      <c r="S1093" s="136" t="n">
        <f aca="false">R1093-Q1093</f>
        <v>27360.7760469231</v>
      </c>
      <c r="T1093" s="137" t="n">
        <f aca="false">((S1093/1000000)*(0.473-P1093))*0.8/(0.08206*296)*1000000/(O1093*N1093)*12</f>
        <v>1.64042948078481</v>
      </c>
      <c r="U1093" s="138" t="n">
        <f aca="false">IF(N1093&lt;=48,T1093* 48,T1093* 72)</f>
        <v>118.110922616507</v>
      </c>
      <c r="V1093" s="139" t="n">
        <v>1266.07309558983</v>
      </c>
      <c r="W1093" s="150" t="n">
        <f aca="false">W1045</f>
        <v>-16.6005784878389</v>
      </c>
      <c r="X1093" s="141" t="n">
        <v>1356.9</v>
      </c>
      <c r="Y1093" s="142" t="n">
        <f aca="false">((V1093/1000+1)*0.0112372)/((V1093/1000+1)*0.0112372+1)</f>
        <v>0.024831987010962</v>
      </c>
      <c r="Z1093" s="142" t="n">
        <f aca="false">((W1093/1000+1)*0.0112372)/((W1093/1000+1)*0.0112372+1)</f>
        <v>0.0109298737052018</v>
      </c>
      <c r="AA1093" s="142" t="n">
        <f aca="false">IF(ISNUMBER(X1093),((X1093/1000+1)*0.0112372)/((X1093/1000+1)*0.0112372+1),"")</f>
        <v>0.0258016023592409</v>
      </c>
      <c r="AB1093" s="143" t="n">
        <f aca="false">IF(ISNUMBER(AA1093),(Y1093-Y1085)/(AA1093-Y1085),"")</f>
        <v>0.933261527631339</v>
      </c>
      <c r="AC1093" s="143" t="n">
        <f aca="false">IF(ISNUMBER(AB1093),1-AB1093,"")</f>
        <v>0.0667384723686606</v>
      </c>
      <c r="AD1093" s="144" t="n">
        <f aca="false">IF(ISNUMBER(AB1093),AB1093*T1093,"")</f>
        <v>1.53094972320872</v>
      </c>
      <c r="AE1093" s="144" t="n">
        <f aca="false">IF(ISNUMBER(AC1093),AC1093*T1093,T1093)</f>
        <v>0.109479757576093</v>
      </c>
      <c r="AF1093" s="149" t="n">
        <f aca="false">IF(ISNUMBER(AD1093),AE1093-AE1085,"")</f>
        <v>0.0571490288404087</v>
      </c>
      <c r="AG1093" s="145" t="n">
        <f aca="false">IF(ISNUMBER(AD1093),U1093*AB1093,"")</f>
        <v>110.228380071028</v>
      </c>
      <c r="AH1093" s="146" t="n">
        <f aca="false">IF(ISNUMBER(AC1093),AC1093*U1093,U1093)</f>
        <v>7.88254254547873</v>
      </c>
      <c r="AI1093" s="145" t="n">
        <f aca="false">AH1093-AH1085</f>
        <v>4.11473007650943</v>
      </c>
      <c r="AJ1093" s="103" t="s">
        <v>718</v>
      </c>
      <c r="AK1093" s="102"/>
      <c r="AL1093" s="102"/>
      <c r="AM1093" s="102"/>
      <c r="AN1093" s="147" t="s">
        <v>840</v>
      </c>
    </row>
    <row r="1094" customFormat="false" ht="15" hidden="false" customHeight="false" outlineLevel="0" collapsed="false">
      <c r="A1094" s="0" t="s">
        <v>652</v>
      </c>
      <c r="B1094" s="0" t="s">
        <v>647</v>
      </c>
      <c r="C1094" s="90" t="n">
        <f aca="false">C950+1</f>
        <v>3</v>
      </c>
      <c r="D1094" s="90" t="n">
        <f aca="false">D950</f>
        <v>2</v>
      </c>
      <c r="E1094" s="90" t="s">
        <v>378</v>
      </c>
      <c r="F1094" s="90" t="n">
        <v>2</v>
      </c>
      <c r="G1094" s="130" t="s">
        <v>669</v>
      </c>
      <c r="H1094" s="130" t="s">
        <v>660</v>
      </c>
      <c r="I1094" s="130" t="n">
        <v>10</v>
      </c>
      <c r="J1094" s="131" t="n">
        <v>41943</v>
      </c>
      <c r="K1094" s="132" t="s">
        <v>856</v>
      </c>
      <c r="L1094" s="131" t="n">
        <v>41946</v>
      </c>
      <c r="M1094" s="108" t="s">
        <v>857</v>
      </c>
      <c r="N1094" s="134" t="n">
        <v>69.9166666666667</v>
      </c>
      <c r="O1094" s="134" t="n">
        <v>40</v>
      </c>
      <c r="P1094" s="135" t="n">
        <v>0.04875</v>
      </c>
      <c r="Q1094" s="152" t="n">
        <v>1033.23388615385</v>
      </c>
      <c r="R1094" s="152" t="n">
        <v>20136.1248330769</v>
      </c>
      <c r="S1094" s="136" t="n">
        <f aca="false">R1094-Q1094</f>
        <v>19102.8909469231</v>
      </c>
      <c r="T1094" s="137" t="n">
        <f aca="false">((S1094/1000000)*(0.473-P1094))*0.8/(0.08206*296)*1000000/(O1094*N1094)*12</f>
        <v>1.14532370806324</v>
      </c>
      <c r="U1094" s="138" t="n">
        <f aca="false">IF(N1094&lt;=48,T1094* 48,T1094* 72)</f>
        <v>82.4633069805536</v>
      </c>
      <c r="V1094" s="139" t="n">
        <v>1287.94072764316</v>
      </c>
      <c r="W1094" s="150" t="n">
        <f aca="false">W1046</f>
        <v>-16.6005784878389</v>
      </c>
      <c r="X1094" s="141" t="n">
        <v>1356.9</v>
      </c>
      <c r="Y1094" s="142" t="n">
        <f aca="false">((V1094/1000+1)*0.0112372)/((V1094/1000+1)*0.0112372+1)</f>
        <v>0.0250656095318711</v>
      </c>
      <c r="Z1094" s="142" t="n">
        <f aca="false">((W1094/1000+1)*0.0112372)/((W1094/1000+1)*0.0112372+1)</f>
        <v>0.0109298737052018</v>
      </c>
      <c r="AA1094" s="142" t="n">
        <f aca="false">IF(ISNUMBER(X1094),((X1094/1000+1)*0.0112372)/((X1094/1000+1)*0.0112372+1),"")</f>
        <v>0.0258016023592409</v>
      </c>
      <c r="AB1094" s="143" t="n">
        <f aca="false">IF(ISNUMBER(AA1094),(Y1094-Y1086)/(AA1094-Y1086),"")</f>
        <v>0.948902481329175</v>
      </c>
      <c r="AC1094" s="143" t="n">
        <f aca="false">IF(ISNUMBER(AB1094),1-AB1094,"")</f>
        <v>0.0510975186708246</v>
      </c>
      <c r="AD1094" s="144" t="n">
        <f aca="false">IF(ISNUMBER(AB1094),AB1094*T1094,"")</f>
        <v>1.08680050850634</v>
      </c>
      <c r="AE1094" s="144" t="n">
        <f aca="false">IF(ISNUMBER(AC1094),AC1094*T1094,T1094)</f>
        <v>0.0585231995568997</v>
      </c>
      <c r="AF1094" s="149" t="n">
        <f aca="false">IF(ISNUMBER(AD1094),AE1094-AE1086,"")</f>
        <v>0.0262603312956854</v>
      </c>
      <c r="AG1094" s="145" t="n">
        <f aca="false">IF(ISNUMBER(AD1094),U1094*AB1094,"")</f>
        <v>78.2496366124568</v>
      </c>
      <c r="AH1094" s="146" t="n">
        <f aca="false">IF(ISNUMBER(AC1094),AC1094*U1094,U1094)</f>
        <v>4.21367036809678</v>
      </c>
      <c r="AI1094" s="145" t="n">
        <f aca="false">AH1094-AH1086</f>
        <v>1.89074385328935</v>
      </c>
      <c r="AJ1094" s="103" t="s">
        <v>720</v>
      </c>
      <c r="AK1094" s="102"/>
      <c r="AL1094" s="102"/>
      <c r="AM1094" s="102"/>
      <c r="AN1094" s="147" t="s">
        <v>841</v>
      </c>
    </row>
    <row r="1095" customFormat="false" ht="15" hidden="false" customHeight="false" outlineLevel="0" collapsed="false">
      <c r="A1095" s="0" t="s">
        <v>652</v>
      </c>
      <c r="B1095" s="0" t="s">
        <v>647</v>
      </c>
      <c r="C1095" s="90" t="n">
        <f aca="false">C951+1</f>
        <v>3</v>
      </c>
      <c r="D1095" s="90" t="n">
        <f aca="false">D951</f>
        <v>2</v>
      </c>
      <c r="E1095" s="90" t="s">
        <v>378</v>
      </c>
      <c r="F1095" s="90" t="n">
        <v>3</v>
      </c>
      <c r="G1095" s="130" t="s">
        <v>669</v>
      </c>
      <c r="H1095" s="130" t="s">
        <v>660</v>
      </c>
      <c r="I1095" s="130" t="n">
        <v>10</v>
      </c>
      <c r="J1095" s="131" t="n">
        <v>41943</v>
      </c>
      <c r="K1095" s="132" t="s">
        <v>856</v>
      </c>
      <c r="L1095" s="131" t="n">
        <v>41946</v>
      </c>
      <c r="M1095" s="108" t="s">
        <v>857</v>
      </c>
      <c r="N1095" s="134" t="n">
        <v>69.9166666666667</v>
      </c>
      <c r="O1095" s="134" t="n">
        <v>40</v>
      </c>
      <c r="P1095" s="135" t="n">
        <v>0.04875</v>
      </c>
      <c r="Q1095" s="152" t="n">
        <v>1033.23388615385</v>
      </c>
      <c r="R1095" s="152" t="n">
        <v>34002.4350330769</v>
      </c>
      <c r="S1095" s="136" t="n">
        <f aca="false">R1095-Q1095</f>
        <v>32969.2011469231</v>
      </c>
      <c r="T1095" s="137" t="n">
        <f aca="false">((S1095/1000000)*(0.473-P1095))*0.8/(0.08206*296)*1000000/(O1095*N1095)*12</f>
        <v>1.97668550872186</v>
      </c>
      <c r="U1095" s="138" t="n">
        <f aca="false">IF(N1095&lt;=48,T1095* 48,T1095* 72)</f>
        <v>142.321356627974</v>
      </c>
      <c r="V1095" s="139" t="n">
        <v>1323.18786569243</v>
      </c>
      <c r="W1095" s="150" t="n">
        <f aca="false">W1047</f>
        <v>-16.6005784878389</v>
      </c>
      <c r="X1095" s="141" t="n">
        <v>1356.9</v>
      </c>
      <c r="Y1095" s="142" t="n">
        <f aca="false">((V1095/1000+1)*0.0112372)/((V1095/1000+1)*0.0112372+1)</f>
        <v>0.0254419362729226</v>
      </c>
      <c r="Z1095" s="142" t="n">
        <f aca="false">((W1095/1000+1)*0.0112372)/((W1095/1000+1)*0.0112372+1)</f>
        <v>0.0109298737052018</v>
      </c>
      <c r="AA1095" s="142" t="n">
        <f aca="false">IF(ISNUMBER(X1095),((X1095/1000+1)*0.0112372)/((X1095/1000+1)*0.0112372+1),"")</f>
        <v>0.0258016023592409</v>
      </c>
      <c r="AB1095" s="143" t="n">
        <f aca="false">IF(ISNUMBER(AA1095),(Y1095-Y1087)/(AA1095-Y1087),"")</f>
        <v>0.975594582980618</v>
      </c>
      <c r="AC1095" s="143" t="n">
        <f aca="false">IF(ISNUMBER(AB1095),1-AB1095,"")</f>
        <v>0.0244054170193821</v>
      </c>
      <c r="AD1095" s="144" t="n">
        <f aca="false">IF(ISNUMBER(AB1095),AB1095*T1095,"")</f>
        <v>1.92844367456534</v>
      </c>
      <c r="AE1095" s="144" t="n">
        <f aca="false">IF(ISNUMBER(AC1095),AC1095*T1095,T1095)</f>
        <v>0.0482418341565266</v>
      </c>
      <c r="AF1095" s="149" t="n">
        <f aca="false">IF(ISNUMBER(AD1095),AE1095-AE1087,"")</f>
        <v>0.0181328624572181</v>
      </c>
      <c r="AG1095" s="145" t="n">
        <f aca="false">IF(ISNUMBER(AD1095),U1095*AB1095,"")</f>
        <v>138.847944568704</v>
      </c>
      <c r="AH1095" s="146" t="n">
        <f aca="false">IF(ISNUMBER(AC1095),AC1095*U1095,U1095)</f>
        <v>3.47341205926991</v>
      </c>
      <c r="AI1095" s="145" t="n">
        <f aca="false">AH1095-AH1087</f>
        <v>1.3055660969197</v>
      </c>
      <c r="AJ1095" s="103" t="s">
        <v>722</v>
      </c>
      <c r="AK1095" s="102"/>
      <c r="AL1095" s="102"/>
      <c r="AM1095" s="102"/>
      <c r="AN1095" s="147" t="s">
        <v>842</v>
      </c>
    </row>
    <row r="1096" customFormat="false" ht="15" hidden="false" customHeight="false" outlineLevel="0" collapsed="false">
      <c r="A1096" s="0" t="s">
        <v>652</v>
      </c>
      <c r="B1096" s="0" t="s">
        <v>647</v>
      </c>
      <c r="C1096" s="90" t="n">
        <f aca="false">C952+1</f>
        <v>3</v>
      </c>
      <c r="D1096" s="90" t="n">
        <f aca="false">D952</f>
        <v>2</v>
      </c>
      <c r="E1096" s="90" t="s">
        <v>378</v>
      </c>
      <c r="F1096" s="90" t="n">
        <v>4</v>
      </c>
      <c r="G1096" s="130" t="s">
        <v>669</v>
      </c>
      <c r="H1096" s="130" t="s">
        <v>660</v>
      </c>
      <c r="I1096" s="130" t="n">
        <v>10</v>
      </c>
      <c r="J1096" s="131" t="n">
        <v>41943</v>
      </c>
      <c r="K1096" s="132" t="s">
        <v>856</v>
      </c>
      <c r="L1096" s="131" t="n">
        <v>41946</v>
      </c>
      <c r="M1096" s="108" t="s">
        <v>857</v>
      </c>
      <c r="N1096" s="134" t="n">
        <v>69.9166666666667</v>
      </c>
      <c r="O1096" s="134" t="n">
        <v>40</v>
      </c>
      <c r="P1096" s="135" t="n">
        <v>0.04875</v>
      </c>
      <c r="Q1096" s="152" t="n">
        <v>1033.23388615385</v>
      </c>
      <c r="R1096" s="152" t="n">
        <v>31361.4051330769</v>
      </c>
      <c r="S1096" s="136" t="n">
        <f aca="false">R1096-Q1096</f>
        <v>30328.1712469231</v>
      </c>
      <c r="T1096" s="137" t="n">
        <f aca="false">((S1096/1000000)*(0.473-P1096))*0.8/(0.08206*296)*1000000/(O1096*N1096)*12</f>
        <v>1.81834119494348</v>
      </c>
      <c r="U1096" s="138" t="n">
        <f aca="false">IF(N1096&lt;=48,T1096* 48,T1096* 72)</f>
        <v>130.92056603593</v>
      </c>
      <c r="V1096" s="139" t="n">
        <v>1291.80997842945</v>
      </c>
      <c r="W1096" s="150" t="n">
        <f aca="false">W1048</f>
        <v>-16.6005784878389</v>
      </c>
      <c r="X1096" s="141" t="n">
        <v>1356.9</v>
      </c>
      <c r="Y1096" s="142" t="n">
        <f aca="false">((V1096/1000+1)*0.0112372)/((V1096/1000+1)*0.0112372+1)</f>
        <v>0.0251069349599786</v>
      </c>
      <c r="Z1096" s="142" t="n">
        <f aca="false">((W1096/1000+1)*0.0112372)/((W1096/1000+1)*0.0112372+1)</f>
        <v>0.0109298737052018</v>
      </c>
      <c r="AA1096" s="142" t="n">
        <f aca="false">IF(ISNUMBER(X1096),((X1096/1000+1)*0.0112372)/((X1096/1000+1)*0.0112372+1),"")</f>
        <v>0.0258016023592409</v>
      </c>
      <c r="AB1096" s="143" t="n">
        <f aca="false">IF(ISNUMBER(AA1096),(Y1096-Y1088)/(AA1096-Y1088),"")</f>
        <v>0.953347249644493</v>
      </c>
      <c r="AC1096" s="143" t="n">
        <f aca="false">IF(ISNUMBER(AB1096),1-AB1096,"")</f>
        <v>0.0466527503555073</v>
      </c>
      <c r="AD1096" s="144" t="n">
        <f aca="false">IF(ISNUMBER(AB1096),AB1096*T1096,"")</f>
        <v>1.73351057711464</v>
      </c>
      <c r="AE1096" s="144" t="n">
        <f aca="false">IF(ISNUMBER(AC1096),AC1096*T1096,T1096)</f>
        <v>0.0848306178288328</v>
      </c>
      <c r="AF1096" s="149" t="n">
        <f aca="false">IF(ISNUMBER(AD1096),AE1096-AE1088,"")</f>
        <v>0.0256347317517422</v>
      </c>
      <c r="AG1096" s="145" t="n">
        <f aca="false">IF(ISNUMBER(AD1096),U1096*AB1096,"")</f>
        <v>124.812761552254</v>
      </c>
      <c r="AH1096" s="146" t="n">
        <f aca="false">IF(ISNUMBER(AC1096),AC1096*U1096,U1096)</f>
        <v>6.10780448367596</v>
      </c>
      <c r="AI1096" s="145" t="n">
        <f aca="false">AH1096-AH1088</f>
        <v>1.84570068612544</v>
      </c>
      <c r="AJ1096" s="103" t="s">
        <v>724</v>
      </c>
      <c r="AK1096" s="102"/>
      <c r="AL1096" s="102"/>
      <c r="AM1096" s="102"/>
      <c r="AN1096" s="147" t="s">
        <v>843</v>
      </c>
    </row>
    <row r="1097" customFormat="false" ht="15" hidden="false" customHeight="false" outlineLevel="0" collapsed="false">
      <c r="A1097" s="0" t="s">
        <v>652</v>
      </c>
      <c r="B1097" s="0" t="s">
        <v>647</v>
      </c>
      <c r="C1097" s="90" t="n">
        <f aca="false">C953+1</f>
        <v>3</v>
      </c>
      <c r="D1097" s="90" t="n">
        <f aca="false">D953</f>
        <v>2</v>
      </c>
      <c r="E1097" s="90" t="s">
        <v>403</v>
      </c>
      <c r="F1097" s="90" t="n">
        <v>1</v>
      </c>
      <c r="G1097" s="130" t="s">
        <v>321</v>
      </c>
      <c r="H1097" s="130" t="s">
        <v>322</v>
      </c>
      <c r="I1097" s="130" t="s">
        <v>322</v>
      </c>
      <c r="J1097" s="131" t="n">
        <v>41943</v>
      </c>
      <c r="K1097" s="132" t="s">
        <v>856</v>
      </c>
      <c r="L1097" s="131" t="n">
        <v>41946</v>
      </c>
      <c r="M1097" s="108" t="s">
        <v>857</v>
      </c>
      <c r="N1097" s="134" t="n">
        <v>69.9166666666667</v>
      </c>
      <c r="O1097" s="134" t="n">
        <v>40</v>
      </c>
      <c r="P1097" s="135" t="n">
        <v>0.0481666666666667</v>
      </c>
      <c r="Q1097" s="152" t="n">
        <v>1033.23388615385</v>
      </c>
      <c r="R1097" s="152" t="n">
        <v>3916.33590769231</v>
      </c>
      <c r="S1097" s="136" t="n">
        <f aca="false">R1097-Q1097</f>
        <v>2883.10202153846</v>
      </c>
      <c r="T1097" s="137" t="n">
        <f aca="false">((S1097/1000000)*(0.473-P1097))*0.8/(0.08206*296)*1000000/(O1097*N1097)*12</f>
        <v>0.173095548372951</v>
      </c>
      <c r="U1097" s="138" t="n">
        <f aca="false">IF(N1097&lt;=48,T1097* 48,T1097* 72)</f>
        <v>12.4628794828525</v>
      </c>
      <c r="V1097" s="139" t="n">
        <v>-24.9384831815199</v>
      </c>
      <c r="W1097" s="150" t="n">
        <f aca="false">W1049</f>
        <v>-20.4524273330183</v>
      </c>
      <c r="X1097" s="141" t="s">
        <v>106</v>
      </c>
      <c r="Y1097" s="142" t="n">
        <f aca="false">((V1097/1000+1)*0.0112372)/((V1097/1000+1)*0.0112372+1)</f>
        <v>0.0108382074573723</v>
      </c>
      <c r="Z1097" s="142" t="n">
        <f aca="false">((W1097/1000+1)*0.0112372)/((W1097/1000+1)*0.0112372+1)</f>
        <v>0.0108875289029567</v>
      </c>
      <c r="AA1097" s="142" t="str">
        <f aca="false">IF(ISNUMBER(X1097),((X1097/1000+1)*0.0112372)/((X1097/1000+1)*0.0112372+1),"")</f>
        <v/>
      </c>
      <c r="AB1097" s="143" t="str">
        <f aca="false">IF(ISNUMBER(AA1097),(Y1097-Z1097)/(AA1097-Z1097),"")</f>
        <v/>
      </c>
      <c r="AC1097" s="143" t="str">
        <f aca="false">IF(ISNUMBER(AB1097),1-AB1097,"")</f>
        <v/>
      </c>
      <c r="AD1097" s="144" t="str">
        <f aca="false">IF(ISNUMBER(AB1097),AB1097*T1097,"")</f>
        <v/>
      </c>
      <c r="AE1097" s="144" t="n">
        <f aca="false">IF(ISNUMBER(AC1097),AC1097*T1097,T1097)</f>
        <v>0.173095548372951</v>
      </c>
      <c r="AF1097" s="102"/>
      <c r="AG1097" s="145" t="str">
        <f aca="false">IF(ISNUMBER(AD1097),U1097*AB1097,"")</f>
        <v/>
      </c>
      <c r="AH1097" s="146" t="n">
        <f aca="false">IF(ISNUMBER(AC1097),AC1097*U1097,U1097)</f>
        <v>12.4628794828525</v>
      </c>
      <c r="AI1097" s="102"/>
      <c r="AJ1097" s="103" t="s">
        <v>726</v>
      </c>
      <c r="AK1097" s="102"/>
      <c r="AL1097" s="102"/>
      <c r="AM1097" s="102"/>
      <c r="AN1097" s="147" t="s">
        <v>844</v>
      </c>
    </row>
    <row r="1098" customFormat="false" ht="15" hidden="false" customHeight="false" outlineLevel="0" collapsed="false">
      <c r="A1098" s="0" t="s">
        <v>652</v>
      </c>
      <c r="B1098" s="0" t="s">
        <v>647</v>
      </c>
      <c r="C1098" s="90" t="n">
        <f aca="false">C954+1</f>
        <v>3</v>
      </c>
      <c r="D1098" s="90" t="n">
        <f aca="false">D954</f>
        <v>2</v>
      </c>
      <c r="E1098" s="90" t="s">
        <v>403</v>
      </c>
      <c r="F1098" s="90" t="n">
        <v>2</v>
      </c>
      <c r="G1098" s="130" t="s">
        <v>321</v>
      </c>
      <c r="H1098" s="130" t="s">
        <v>322</v>
      </c>
      <c r="I1098" s="130" t="s">
        <v>322</v>
      </c>
      <c r="J1098" s="131" t="n">
        <v>41943</v>
      </c>
      <c r="K1098" s="132" t="s">
        <v>856</v>
      </c>
      <c r="L1098" s="131" t="n">
        <v>41946</v>
      </c>
      <c r="M1098" s="108" t="s">
        <v>857</v>
      </c>
      <c r="N1098" s="134" t="n">
        <v>69.9166666666667</v>
      </c>
      <c r="O1098" s="134" t="n">
        <v>40</v>
      </c>
      <c r="P1098" s="135" t="n">
        <v>0.0481666666666667</v>
      </c>
      <c r="Q1098" s="152" t="n">
        <v>1033.23388615385</v>
      </c>
      <c r="R1098" s="152" t="n">
        <v>4038.36716307692</v>
      </c>
      <c r="S1098" s="136" t="n">
        <f aca="false">R1098-Q1098</f>
        <v>3005.13327692308</v>
      </c>
      <c r="T1098" s="137" t="n">
        <f aca="false">((S1098/1000000)*(0.473-P1098))*0.8/(0.08206*296)*1000000/(O1098*N1098)*12</f>
        <v>0.180422055347604</v>
      </c>
      <c r="U1098" s="138" t="n">
        <f aca="false">IF(N1098&lt;=48,T1098* 48,T1098* 72)</f>
        <v>12.9903879850275</v>
      </c>
      <c r="V1098" s="139" t="n">
        <v>-27.1877973335948</v>
      </c>
      <c r="W1098" s="150" t="n">
        <f aca="false">W1050</f>
        <v>-20.4524273330183</v>
      </c>
      <c r="X1098" s="141" t="s">
        <v>106</v>
      </c>
      <c r="Y1098" s="142" t="n">
        <f aca="false">((V1098/1000+1)*0.0112372)/((V1098/1000+1)*0.0112372+1)</f>
        <v>0.0108134757698628</v>
      </c>
      <c r="Z1098" s="142" t="n">
        <f aca="false">((W1098/1000+1)*0.0112372)/((W1098/1000+1)*0.0112372+1)</f>
        <v>0.0108875289029567</v>
      </c>
      <c r="AA1098" s="142" t="str">
        <f aca="false">IF(ISNUMBER(X1098),((X1098/1000+1)*0.0112372)/((X1098/1000+1)*0.0112372+1),"")</f>
        <v/>
      </c>
      <c r="AB1098" s="143" t="str">
        <f aca="false">IF(ISNUMBER(AA1098),(Y1098-Z1098)/(AA1098-Z1098),"")</f>
        <v/>
      </c>
      <c r="AC1098" s="143" t="str">
        <f aca="false">IF(ISNUMBER(AB1098),1-AB1098,"")</f>
        <v/>
      </c>
      <c r="AD1098" s="144" t="str">
        <f aca="false">IF(ISNUMBER(AB1098),AB1098*T1098,"")</f>
        <v/>
      </c>
      <c r="AE1098" s="144" t="n">
        <f aca="false">IF(ISNUMBER(AC1098),AC1098*T1098,T1098)</f>
        <v>0.180422055347604</v>
      </c>
      <c r="AF1098" s="102"/>
      <c r="AG1098" s="145" t="str">
        <f aca="false">IF(ISNUMBER(AD1098),U1098*AB1098,"")</f>
        <v/>
      </c>
      <c r="AH1098" s="146" t="n">
        <f aca="false">IF(ISNUMBER(AC1098),AC1098*U1098,U1098)</f>
        <v>12.9903879850275</v>
      </c>
      <c r="AI1098" s="102"/>
      <c r="AJ1098" s="103" t="s">
        <v>728</v>
      </c>
      <c r="AK1098" s="102"/>
      <c r="AL1098" s="102"/>
      <c r="AM1098" s="102"/>
      <c r="AN1098" s="147" t="s">
        <v>845</v>
      </c>
    </row>
    <row r="1099" customFormat="false" ht="15" hidden="false" customHeight="false" outlineLevel="0" collapsed="false">
      <c r="A1099" s="0" t="s">
        <v>652</v>
      </c>
      <c r="B1099" s="0" t="s">
        <v>647</v>
      </c>
      <c r="C1099" s="90" t="n">
        <f aca="false">C955+1</f>
        <v>3</v>
      </c>
      <c r="D1099" s="90" t="n">
        <f aca="false">D955</f>
        <v>2</v>
      </c>
      <c r="E1099" s="90" t="s">
        <v>403</v>
      </c>
      <c r="F1099" s="90" t="n">
        <v>3</v>
      </c>
      <c r="G1099" s="130" t="s">
        <v>321</v>
      </c>
      <c r="H1099" s="130" t="s">
        <v>322</v>
      </c>
      <c r="I1099" s="130" t="s">
        <v>322</v>
      </c>
      <c r="J1099" s="131" t="n">
        <v>41943</v>
      </c>
      <c r="K1099" s="132" t="s">
        <v>856</v>
      </c>
      <c r="L1099" s="131" t="n">
        <v>41946</v>
      </c>
      <c r="M1099" s="108" t="s">
        <v>857</v>
      </c>
      <c r="N1099" s="134" t="n">
        <v>69.9166666666667</v>
      </c>
      <c r="O1099" s="134" t="n">
        <v>40</v>
      </c>
      <c r="P1099" s="135" t="n">
        <v>0.0481666666666667</v>
      </c>
      <c r="Q1099" s="152" t="n">
        <v>1033.23388615385</v>
      </c>
      <c r="R1099" s="152" t="n">
        <v>2328.29970769231</v>
      </c>
      <c r="S1099" s="136" t="n">
        <f aca="false">R1099-Q1099</f>
        <v>1295.06582153846</v>
      </c>
      <c r="T1099" s="137" t="n">
        <f aca="false">((S1099/1000000)*(0.473-P1099))*0.8/(0.08206*296)*1000000/(O1099*N1099)*12</f>
        <v>0.0777531030409552</v>
      </c>
      <c r="U1099" s="138" t="n">
        <f aca="false">IF(N1099&lt;=48,T1099* 48,T1099* 72)</f>
        <v>5.59822341894877</v>
      </c>
      <c r="V1099" s="139" t="n">
        <v>-20.002129746806</v>
      </c>
      <c r="W1099" s="150" t="n">
        <f aca="false">W1051</f>
        <v>-20.4524273330183</v>
      </c>
      <c r="X1099" s="141" t="s">
        <v>106</v>
      </c>
      <c r="Y1099" s="142" t="n">
        <f aca="false">((V1099/1000+1)*0.0112372)/((V1099/1000+1)*0.0112372+1)</f>
        <v>0.0108924793784067</v>
      </c>
      <c r="Z1099" s="142" t="n">
        <f aca="false">((W1099/1000+1)*0.0112372)/((W1099/1000+1)*0.0112372+1)</f>
        <v>0.0108875289029567</v>
      </c>
      <c r="AA1099" s="142" t="str">
        <f aca="false">IF(ISNUMBER(X1099),((X1099/1000+1)*0.0112372)/((X1099/1000+1)*0.0112372+1),"")</f>
        <v/>
      </c>
      <c r="AB1099" s="143" t="str">
        <f aca="false">IF(ISNUMBER(AA1099),(Y1099-Z1099)/(AA1099-Z1099),"")</f>
        <v/>
      </c>
      <c r="AC1099" s="143" t="str">
        <f aca="false">IF(ISNUMBER(AB1099),1-AB1099,"")</f>
        <v/>
      </c>
      <c r="AD1099" s="144" t="str">
        <f aca="false">IF(ISNUMBER(AB1099),AB1099*T1099,"")</f>
        <v/>
      </c>
      <c r="AE1099" s="144" t="n">
        <f aca="false">IF(ISNUMBER(AC1099),AC1099*T1099,T1099)</f>
        <v>0.0777531030409552</v>
      </c>
      <c r="AF1099" s="102"/>
      <c r="AG1099" s="145" t="str">
        <f aca="false">IF(ISNUMBER(AD1099),U1099*AB1099,"")</f>
        <v/>
      </c>
      <c r="AH1099" s="146" t="n">
        <f aca="false">IF(ISNUMBER(AC1099),AC1099*U1099,U1099)</f>
        <v>5.59822341894877</v>
      </c>
      <c r="AI1099" s="102"/>
      <c r="AJ1099" s="103" t="s">
        <v>730</v>
      </c>
      <c r="AK1099" s="102"/>
      <c r="AL1099" s="102"/>
      <c r="AM1099" s="102"/>
      <c r="AN1099" s="147" t="s">
        <v>846</v>
      </c>
    </row>
    <row r="1100" customFormat="false" ht="15" hidden="false" customHeight="false" outlineLevel="0" collapsed="false">
      <c r="A1100" s="0" t="s">
        <v>652</v>
      </c>
      <c r="B1100" s="0" t="s">
        <v>647</v>
      </c>
      <c r="C1100" s="90" t="n">
        <f aca="false">C956+1</f>
        <v>3</v>
      </c>
      <c r="D1100" s="90" t="n">
        <f aca="false">D956</f>
        <v>2</v>
      </c>
      <c r="E1100" s="90" t="s">
        <v>403</v>
      </c>
      <c r="F1100" s="90" t="n">
        <v>4</v>
      </c>
      <c r="G1100" s="130" t="s">
        <v>321</v>
      </c>
      <c r="H1100" s="130" t="s">
        <v>322</v>
      </c>
      <c r="I1100" s="130" t="s">
        <v>322</v>
      </c>
      <c r="J1100" s="131" t="n">
        <v>41943</v>
      </c>
      <c r="K1100" s="132" t="s">
        <v>856</v>
      </c>
      <c r="L1100" s="131" t="n">
        <v>41946</v>
      </c>
      <c r="M1100" s="108" t="s">
        <v>857</v>
      </c>
      <c r="N1100" s="134" t="n">
        <v>69.9166666666667</v>
      </c>
      <c r="O1100" s="134" t="n">
        <v>40</v>
      </c>
      <c r="P1100" s="135" t="n">
        <v>0.0481666666666667</v>
      </c>
      <c r="Q1100" s="152" t="n">
        <v>1033.23388615385</v>
      </c>
      <c r="R1100" s="152" t="n">
        <v>2106.27150769231</v>
      </c>
      <c r="S1100" s="136" t="n">
        <f aca="false">R1100-Q1100</f>
        <v>1073.03762153846</v>
      </c>
      <c r="T1100" s="137" t="n">
        <f aca="false">((S1100/1000000)*(0.473-P1100))*0.8/(0.08206*296)*1000000/(O1100*N1100)*12</f>
        <v>0.064422984041992</v>
      </c>
      <c r="U1100" s="138" t="n">
        <f aca="false">IF(N1100&lt;=48,T1100* 48,T1100* 72)</f>
        <v>4.63845485102342</v>
      </c>
      <c r="V1100" s="139" t="n">
        <v>-0.130181745155377</v>
      </c>
      <c r="W1100" s="150" t="n">
        <f aca="false">W1052</f>
        <v>-20.4524273330183</v>
      </c>
      <c r="X1100" s="141" t="s">
        <v>106</v>
      </c>
      <c r="Y1100" s="142" t="n">
        <f aca="false">((V1100/1000+1)*0.0112372)/((V1100/1000+1)*0.0112372+1)</f>
        <v>0.0111108979926618</v>
      </c>
      <c r="Z1100" s="142" t="n">
        <f aca="false">((W1100/1000+1)*0.0112372)/((W1100/1000+1)*0.0112372+1)</f>
        <v>0.0108875289029567</v>
      </c>
      <c r="AA1100" s="142" t="str">
        <f aca="false">IF(ISNUMBER(X1100),((X1100/1000+1)*0.0112372)/((X1100/1000+1)*0.0112372+1),"")</f>
        <v/>
      </c>
      <c r="AB1100" s="143" t="str">
        <f aca="false">IF(ISNUMBER(AA1100),(Y1100-Z1100)/(AA1100-Z1100),"")</f>
        <v/>
      </c>
      <c r="AC1100" s="143" t="str">
        <f aca="false">IF(ISNUMBER(AB1100),1-AB1100,"")</f>
        <v/>
      </c>
      <c r="AD1100" s="144" t="str">
        <f aca="false">IF(ISNUMBER(AB1100),AB1100*T1100,"")</f>
        <v/>
      </c>
      <c r="AE1100" s="144" t="n">
        <f aca="false">IF(ISNUMBER(AC1100),AC1100*T1100,T1100)</f>
        <v>0.064422984041992</v>
      </c>
      <c r="AF1100" s="102"/>
      <c r="AG1100" s="145" t="str">
        <f aca="false">IF(ISNUMBER(AD1100),U1100*AB1100,"")</f>
        <v/>
      </c>
      <c r="AH1100" s="146" t="n">
        <f aca="false">IF(ISNUMBER(AC1100),AC1100*U1100,U1100)</f>
        <v>4.63845485102342</v>
      </c>
      <c r="AI1100" s="102"/>
      <c r="AJ1100" s="103" t="s">
        <v>732</v>
      </c>
      <c r="AK1100" s="102"/>
      <c r="AL1100" s="102"/>
      <c r="AM1100" s="102"/>
      <c r="AN1100" s="147" t="s">
        <v>847</v>
      </c>
    </row>
    <row r="1101" customFormat="false" ht="15" hidden="false" customHeight="false" outlineLevel="0" collapsed="false">
      <c r="A1101" s="0" t="s">
        <v>652</v>
      </c>
      <c r="B1101" s="0" t="s">
        <v>647</v>
      </c>
      <c r="C1101" s="90" t="n">
        <f aca="false">C957+1</f>
        <v>3</v>
      </c>
      <c r="D1101" s="90" t="n">
        <f aca="false">D957</f>
        <v>2</v>
      </c>
      <c r="E1101" s="90" t="s">
        <v>403</v>
      </c>
      <c r="F1101" s="90" t="n">
        <v>1</v>
      </c>
      <c r="G1101" s="130" t="s">
        <v>659</v>
      </c>
      <c r="H1101" s="130" t="s">
        <v>660</v>
      </c>
      <c r="I1101" s="148" t="s">
        <v>335</v>
      </c>
      <c r="J1101" s="131" t="n">
        <v>41943</v>
      </c>
      <c r="K1101" s="132" t="s">
        <v>856</v>
      </c>
      <c r="L1101" s="131" t="n">
        <v>41946</v>
      </c>
      <c r="M1101" s="108" t="s">
        <v>857</v>
      </c>
      <c r="N1101" s="134" t="n">
        <v>69.9166666666667</v>
      </c>
      <c r="O1101" s="134" t="n">
        <v>40</v>
      </c>
      <c r="P1101" s="135" t="n">
        <v>0.0481666666666667</v>
      </c>
      <c r="Q1101" s="152" t="n">
        <v>1033.23388615385</v>
      </c>
      <c r="R1101" s="152" t="n">
        <v>29909.0193330769</v>
      </c>
      <c r="S1101" s="136" t="n">
        <f aca="false">R1101-Q1101</f>
        <v>28875.7854469231</v>
      </c>
      <c r="T1101" s="137" t="n">
        <f aca="false">((S1101/1000000)*(0.473-P1101))*0.8/(0.08206*296)*1000000/(O1101*N1101)*12</f>
        <v>1.73364309666977</v>
      </c>
      <c r="U1101" s="138" t="n">
        <f aca="false">IF(N1101&lt;=48,T1101* 48,T1101* 72)</f>
        <v>124.822302960224</v>
      </c>
      <c r="V1101" s="139" t="n">
        <v>1070.99177166982</v>
      </c>
      <c r="W1101" s="150" t="n">
        <f aca="false">W1053</f>
        <v>-20.4524273330183</v>
      </c>
      <c r="X1101" s="141" t="n">
        <v>1356.9</v>
      </c>
      <c r="Y1101" s="142" t="n">
        <f aca="false">((V1101/1000+1)*0.0112372)/((V1101/1000+1)*0.0112372+1)</f>
        <v>0.0227428732085998</v>
      </c>
      <c r="Z1101" s="142" t="n">
        <f aca="false">((W1101/1000+1)*0.0112372)/((W1101/1000+1)*0.0112372+1)</f>
        <v>0.0108875289029567</v>
      </c>
      <c r="AA1101" s="142" t="n">
        <f aca="false">IF(ISNUMBER(X1101),((X1101/1000+1)*0.0112372)/((X1101/1000+1)*0.0112372+1),"")</f>
        <v>0.0258016023592409</v>
      </c>
      <c r="AB1101" s="143" t="n">
        <f aca="false">IF(ISNUMBER(AA1101),(Y1101-Y1097)/(AA1101-Y1097),"")</f>
        <v>0.795585883370681</v>
      </c>
      <c r="AC1101" s="143" t="n">
        <f aca="false">IF(ISNUMBER(AB1101),1-AB1101,"")</f>
        <v>0.204414116629319</v>
      </c>
      <c r="AD1101" s="144" t="n">
        <f aca="false">IF(ISNUMBER(AB1101),AB1101*T1101,"")</f>
        <v>1.3792619745135</v>
      </c>
      <c r="AE1101" s="144" t="n">
        <f aca="false">IF(ISNUMBER(AC1101),AC1101*T1101,T1101)</f>
        <v>0.354381122156269</v>
      </c>
      <c r="AF1101" s="149" t="n">
        <f aca="false">IF(ISNUMBER(AD1101),AE1101-AE1097,"")</f>
        <v>0.181285573783318</v>
      </c>
      <c r="AG1101" s="145" t="n">
        <f aca="false">IF(ISNUMBER(AD1101),U1101*AB1101,"")</f>
        <v>99.3068621649723</v>
      </c>
      <c r="AH1101" s="146" t="n">
        <f aca="false">IF(ISNUMBER(AC1101),AC1101*U1101,U1101)</f>
        <v>25.5154407952514</v>
      </c>
      <c r="AI1101" s="145" t="n">
        <f aca="false">AH1101-AH1097</f>
        <v>13.0525613123989</v>
      </c>
      <c r="AJ1101" s="103" t="s">
        <v>734</v>
      </c>
      <c r="AK1101" s="102"/>
      <c r="AL1101" s="102"/>
      <c r="AM1101" s="102"/>
      <c r="AN1101" s="147" t="s">
        <v>848</v>
      </c>
    </row>
    <row r="1102" customFormat="false" ht="15" hidden="false" customHeight="false" outlineLevel="0" collapsed="false">
      <c r="A1102" s="0" t="s">
        <v>652</v>
      </c>
      <c r="B1102" s="0" t="s">
        <v>647</v>
      </c>
      <c r="C1102" s="90" t="n">
        <f aca="false">C958+1</f>
        <v>3</v>
      </c>
      <c r="D1102" s="90" t="n">
        <f aca="false">D958</f>
        <v>2</v>
      </c>
      <c r="E1102" s="90" t="s">
        <v>403</v>
      </c>
      <c r="F1102" s="90" t="n">
        <v>2</v>
      </c>
      <c r="G1102" s="130" t="s">
        <v>659</v>
      </c>
      <c r="H1102" s="130" t="s">
        <v>660</v>
      </c>
      <c r="I1102" s="148" t="s">
        <v>335</v>
      </c>
      <c r="J1102" s="131" t="n">
        <v>41943</v>
      </c>
      <c r="K1102" s="132" t="s">
        <v>856</v>
      </c>
      <c r="L1102" s="131" t="n">
        <v>41946</v>
      </c>
      <c r="M1102" s="108" t="s">
        <v>857</v>
      </c>
      <c r="N1102" s="134" t="n">
        <v>69.9166666666667</v>
      </c>
      <c r="O1102" s="134" t="n">
        <v>40</v>
      </c>
      <c r="P1102" s="135" t="n">
        <v>0.0481666666666667</v>
      </c>
      <c r="Q1102" s="152" t="n">
        <v>1033.23388615385</v>
      </c>
      <c r="R1102" s="152" t="n">
        <v>30759.2551330769</v>
      </c>
      <c r="S1102" s="136" t="n">
        <f aca="false">R1102-Q1102</f>
        <v>29726.0212469231</v>
      </c>
      <c r="T1102" s="137" t="n">
        <f aca="false">((S1102/1000000)*(0.473-P1102))*0.8/(0.08206*296)*1000000/(O1102*N1102)*12</f>
        <v>1.78468951505797</v>
      </c>
      <c r="U1102" s="138" t="n">
        <f aca="false">IF(N1102&lt;=48,T1102* 48,T1102* 72)</f>
        <v>128.497645084174</v>
      </c>
      <c r="V1102" s="139" t="n">
        <v>1016.32645412301</v>
      </c>
      <c r="W1102" s="150" t="n">
        <f aca="false">W1054</f>
        <v>-20.4524273330183</v>
      </c>
      <c r="X1102" s="141" t="n">
        <v>1356.9</v>
      </c>
      <c r="Y1102" s="142" t="n">
        <f aca="false">((V1102/1000+1)*0.0112372)/((V1102/1000+1)*0.0112372+1)</f>
        <v>0.022155859194041</v>
      </c>
      <c r="Z1102" s="142" t="n">
        <f aca="false">((W1102/1000+1)*0.0112372)/((W1102/1000+1)*0.0112372+1)</f>
        <v>0.0108875289029567</v>
      </c>
      <c r="AA1102" s="142" t="n">
        <f aca="false">IF(ISNUMBER(X1102),((X1102/1000+1)*0.0112372)/((X1102/1000+1)*0.0112372+1),"")</f>
        <v>0.0258016023592409</v>
      </c>
      <c r="AB1102" s="143" t="n">
        <f aca="false">IF(ISNUMBER(AA1102),(Y1102-Y1098)/(AA1102-Y1098),"")</f>
        <v>0.756757914776116</v>
      </c>
      <c r="AC1102" s="143" t="n">
        <f aca="false">IF(ISNUMBER(AB1102),1-AB1102,"")</f>
        <v>0.243242085223884</v>
      </c>
      <c r="AD1102" s="144" t="n">
        <f aca="false">IF(ISNUMBER(AB1102),AB1102*T1102,"")</f>
        <v>1.35057791593807</v>
      </c>
      <c r="AE1102" s="144" t="n">
        <f aca="false">IF(ISNUMBER(AC1102),AC1102*T1102,T1102)</f>
        <v>0.434111599119903</v>
      </c>
      <c r="AF1102" s="149" t="n">
        <f aca="false">IF(ISNUMBER(AD1102),AE1102-AE1098,"")</f>
        <v>0.253689543772298</v>
      </c>
      <c r="AG1102" s="145" t="n">
        <f aca="false">IF(ISNUMBER(AD1102),U1102*AB1102,"")</f>
        <v>97.241609947541</v>
      </c>
      <c r="AH1102" s="146" t="n">
        <f aca="false">IF(ISNUMBER(AC1102),AC1102*U1102,U1102)</f>
        <v>31.256035136633</v>
      </c>
      <c r="AI1102" s="145" t="n">
        <f aca="false">AH1102-AH1098</f>
        <v>18.2656471516055</v>
      </c>
      <c r="AJ1102" s="103" t="s">
        <v>736</v>
      </c>
      <c r="AK1102" s="102"/>
      <c r="AL1102" s="102"/>
      <c r="AM1102" s="102"/>
      <c r="AN1102" s="147" t="s">
        <v>849</v>
      </c>
    </row>
    <row r="1103" customFormat="false" ht="15" hidden="false" customHeight="false" outlineLevel="0" collapsed="false">
      <c r="A1103" s="0" t="s">
        <v>652</v>
      </c>
      <c r="B1103" s="0" t="s">
        <v>647</v>
      </c>
      <c r="C1103" s="90" t="n">
        <f aca="false">C959+1</f>
        <v>3</v>
      </c>
      <c r="D1103" s="90" t="n">
        <f aca="false">D959</f>
        <v>2</v>
      </c>
      <c r="E1103" s="90" t="s">
        <v>403</v>
      </c>
      <c r="F1103" s="90" t="n">
        <v>3</v>
      </c>
      <c r="G1103" s="130" t="s">
        <v>659</v>
      </c>
      <c r="H1103" s="130" t="s">
        <v>660</v>
      </c>
      <c r="I1103" s="148" t="s">
        <v>335</v>
      </c>
      <c r="J1103" s="131" t="n">
        <v>41943</v>
      </c>
      <c r="K1103" s="132" t="s">
        <v>856</v>
      </c>
      <c r="L1103" s="131" t="n">
        <v>41946</v>
      </c>
      <c r="M1103" s="108" t="s">
        <v>857</v>
      </c>
      <c r="N1103" s="134" t="n">
        <v>69.9166666666667</v>
      </c>
      <c r="O1103" s="134" t="n">
        <v>40</v>
      </c>
      <c r="P1103" s="135" t="n">
        <v>0.0481666666666667</v>
      </c>
      <c r="Q1103" s="152" t="n">
        <v>1033.23388615385</v>
      </c>
      <c r="R1103" s="152" t="n">
        <v>31461.3620330769</v>
      </c>
      <c r="S1103" s="136" t="n">
        <f aca="false">R1103-Q1103</f>
        <v>30428.1281469231</v>
      </c>
      <c r="T1103" s="137" t="n">
        <f aca="false">((S1103/1000000)*(0.473-P1103))*0.8/(0.08206*296)*1000000/(O1103*N1103)*12</f>
        <v>1.82684257726806</v>
      </c>
      <c r="U1103" s="138" t="n">
        <f aca="false">IF(N1103&lt;=48,T1103* 48,T1103* 72)</f>
        <v>131.5326655633</v>
      </c>
      <c r="V1103" s="139" t="n">
        <v>1154.51674093067</v>
      </c>
      <c r="W1103" s="150" t="n">
        <f aca="false">W1055</f>
        <v>-20.4524273330183</v>
      </c>
      <c r="X1103" s="141" t="n">
        <v>1356.9</v>
      </c>
      <c r="Y1103" s="142" t="n">
        <f aca="false">((V1103/1000+1)*0.0112372)/((V1103/1000+1)*0.0112372+1)</f>
        <v>0.0236384317030871</v>
      </c>
      <c r="Z1103" s="142" t="n">
        <f aca="false">((W1103/1000+1)*0.0112372)/((W1103/1000+1)*0.0112372+1)</f>
        <v>0.0108875289029567</v>
      </c>
      <c r="AA1103" s="142" t="n">
        <f aca="false">IF(ISNUMBER(X1103),((X1103/1000+1)*0.0112372)/((X1103/1000+1)*0.0112372+1),"")</f>
        <v>0.0258016023592409</v>
      </c>
      <c r="AB1103" s="143" t="n">
        <f aca="false">IF(ISNUMBER(AA1103),(Y1103-Y1099)/(AA1103-Y1099),"")</f>
        <v>0.854909597369705</v>
      </c>
      <c r="AC1103" s="143" t="n">
        <f aca="false">IF(ISNUMBER(AB1103),1-AB1103,"")</f>
        <v>0.145090402630295</v>
      </c>
      <c r="AD1103" s="144" t="n">
        <f aca="false">IF(ISNUMBER(AB1103),AB1103*T1103,"")</f>
        <v>1.56178525219007</v>
      </c>
      <c r="AE1103" s="144" t="n">
        <f aca="false">IF(ISNUMBER(AC1103),AC1103*T1103,T1103)</f>
        <v>0.265057325077987</v>
      </c>
      <c r="AF1103" s="149" t="n">
        <f aca="false">IF(ISNUMBER(AD1103),AE1103-AE1099,"")</f>
        <v>0.187304222037032</v>
      </c>
      <c r="AG1103" s="145" t="n">
        <f aca="false">IF(ISNUMBER(AD1103),U1103*AB1103,"")</f>
        <v>112.448538157685</v>
      </c>
      <c r="AH1103" s="146" t="n">
        <f aca="false">IF(ISNUMBER(AC1103),AC1103*U1103,U1103)</f>
        <v>19.0841274056151</v>
      </c>
      <c r="AI1103" s="145" t="n">
        <f aca="false">AH1103-AH1099</f>
        <v>13.4859039866663</v>
      </c>
      <c r="AJ1103" s="103" t="s">
        <v>738</v>
      </c>
      <c r="AK1103" s="102"/>
      <c r="AL1103" s="102"/>
      <c r="AM1103" s="102"/>
      <c r="AN1103" s="147" t="s">
        <v>850</v>
      </c>
    </row>
    <row r="1104" customFormat="false" ht="15" hidden="false" customHeight="false" outlineLevel="0" collapsed="false">
      <c r="A1104" s="0" t="s">
        <v>652</v>
      </c>
      <c r="B1104" s="0" t="s">
        <v>647</v>
      </c>
      <c r="C1104" s="90" t="n">
        <f aca="false">C960+1</f>
        <v>3</v>
      </c>
      <c r="D1104" s="90" t="n">
        <f aca="false">D960</f>
        <v>2</v>
      </c>
      <c r="E1104" s="90" t="s">
        <v>403</v>
      </c>
      <c r="F1104" s="90" t="n">
        <v>4</v>
      </c>
      <c r="G1104" s="130" t="s">
        <v>659</v>
      </c>
      <c r="H1104" s="130" t="s">
        <v>660</v>
      </c>
      <c r="I1104" s="148" t="s">
        <v>335</v>
      </c>
      <c r="J1104" s="131" t="n">
        <v>41943</v>
      </c>
      <c r="K1104" s="132" t="s">
        <v>856</v>
      </c>
      <c r="L1104" s="131" t="n">
        <v>41946</v>
      </c>
      <c r="M1104" s="108" t="s">
        <v>857</v>
      </c>
      <c r="N1104" s="134" t="n">
        <v>69.9166666666667</v>
      </c>
      <c r="O1104" s="134" t="n">
        <v>40</v>
      </c>
      <c r="P1104" s="135" t="n">
        <v>0.0481666666666667</v>
      </c>
      <c r="Q1104" s="152" t="n">
        <v>1033.23388615385</v>
      </c>
      <c r="R1104" s="152" t="n">
        <v>35330.7779330769</v>
      </c>
      <c r="S1104" s="136" t="n">
        <f aca="false">R1104-Q1104</f>
        <v>34297.5440469231</v>
      </c>
      <c r="T1104" s="137" t="n">
        <f aca="false">((S1104/1000000)*(0.473-P1104))*0.8/(0.08206*296)*1000000/(O1104*N1104)*12</f>
        <v>2.0591543935305</v>
      </c>
      <c r="U1104" s="138" t="n">
        <f aca="false">IF(N1104&lt;=48,T1104* 48,T1104* 72)</f>
        <v>148.259116334196</v>
      </c>
      <c r="V1104" s="139" t="n">
        <v>1212.54324140569</v>
      </c>
      <c r="W1104" s="150" t="n">
        <f aca="false">W1056</f>
        <v>-20.4524273330183</v>
      </c>
      <c r="X1104" s="141" t="n">
        <v>1356.9</v>
      </c>
      <c r="Y1104" s="142" t="n">
        <f aca="false">((V1104/1000+1)*0.0112372)/((V1104/1000+1)*0.0112372+1)</f>
        <v>0.0242596288330376</v>
      </c>
      <c r="Z1104" s="142" t="n">
        <f aca="false">((W1104/1000+1)*0.0112372)/((W1104/1000+1)*0.0112372+1)</f>
        <v>0.0108875289029567</v>
      </c>
      <c r="AA1104" s="142" t="n">
        <f aca="false">IF(ISNUMBER(X1104),((X1104/1000+1)*0.0112372)/((X1104/1000+1)*0.0112372+1),"")</f>
        <v>0.0258016023592409</v>
      </c>
      <c r="AB1104" s="143" t="n">
        <f aca="false">IF(ISNUMBER(AA1104),(Y1104-Y1100)/(AA1104-Y1100),"")</f>
        <v>0.895037468066456</v>
      </c>
      <c r="AC1104" s="143" t="n">
        <f aca="false">IF(ISNUMBER(AB1104),1-AB1104,"")</f>
        <v>0.104962531933544</v>
      </c>
      <c r="AD1104" s="144" t="n">
        <f aca="false">IF(ISNUMBER(AB1104),AB1104*T1104,"")</f>
        <v>1.84302033474346</v>
      </c>
      <c r="AE1104" s="144" t="n">
        <f aca="false">IF(ISNUMBER(AC1104),AC1104*T1104,T1104)</f>
        <v>0.216134058787042</v>
      </c>
      <c r="AF1104" s="149" t="n">
        <f aca="false">IF(ISNUMBER(AD1104),AE1104-AE1100,"")</f>
        <v>0.15171107474505</v>
      </c>
      <c r="AG1104" s="145" t="n">
        <f aca="false">IF(ISNUMBER(AD1104),U1104*AB1104,"")</f>
        <v>132.697464101529</v>
      </c>
      <c r="AH1104" s="146" t="n">
        <f aca="false">IF(ISNUMBER(AC1104),AC1104*U1104,U1104)</f>
        <v>15.561652232667</v>
      </c>
      <c r="AI1104" s="145" t="n">
        <f aca="false">AH1104-AH1100</f>
        <v>10.9231973816436</v>
      </c>
      <c r="AJ1104" s="103" t="s">
        <v>740</v>
      </c>
      <c r="AK1104" s="102"/>
      <c r="AL1104" s="102"/>
      <c r="AM1104" s="102"/>
      <c r="AN1104" s="147" t="s">
        <v>851</v>
      </c>
    </row>
    <row r="1105" customFormat="false" ht="15" hidden="false" customHeight="false" outlineLevel="0" collapsed="false">
      <c r="A1105" s="0" t="s">
        <v>652</v>
      </c>
      <c r="B1105" s="0" t="s">
        <v>647</v>
      </c>
      <c r="C1105" s="90" t="n">
        <f aca="false">C961+1</f>
        <v>3</v>
      </c>
      <c r="D1105" s="90" t="n">
        <f aca="false">D961</f>
        <v>2</v>
      </c>
      <c r="E1105" s="90" t="s">
        <v>403</v>
      </c>
      <c r="F1105" s="90" t="n">
        <v>1</v>
      </c>
      <c r="G1105" s="130" t="s">
        <v>669</v>
      </c>
      <c r="H1105" s="130" t="s">
        <v>660</v>
      </c>
      <c r="I1105" s="130" t="n">
        <v>10</v>
      </c>
      <c r="J1105" s="131" t="n">
        <v>41943</v>
      </c>
      <c r="K1105" s="132" t="s">
        <v>856</v>
      </c>
      <c r="L1105" s="131" t="n">
        <v>41946</v>
      </c>
      <c r="M1105" s="108" t="s">
        <v>857</v>
      </c>
      <c r="N1105" s="134" t="n">
        <v>69.9166666666667</v>
      </c>
      <c r="O1105" s="134" t="n">
        <v>40</v>
      </c>
      <c r="P1105" s="135" t="n">
        <v>0.0481666666666667</v>
      </c>
      <c r="Q1105" s="152" t="n">
        <v>1033.23388615385</v>
      </c>
      <c r="R1105" s="152" t="n">
        <v>28951.6008330769</v>
      </c>
      <c r="S1105" s="136" t="n">
        <f aca="false">R1105-Q1105</f>
        <v>27918.3669469231</v>
      </c>
      <c r="T1105" s="137" t="n">
        <f aca="false">((S1105/1000000)*(0.473-P1105))*0.8/(0.08206*296)*1000000/(O1105*N1105)*12</f>
        <v>1.67616164820148</v>
      </c>
      <c r="U1105" s="138" t="n">
        <f aca="false">IF(N1105&lt;=48,T1105* 48,T1105* 72)</f>
        <v>120.683638670506</v>
      </c>
      <c r="V1105" s="139" t="n">
        <v>1239.49920227631</v>
      </c>
      <c r="W1105" s="150" t="n">
        <f aca="false">W1057</f>
        <v>-20.4524273330183</v>
      </c>
      <c r="X1105" s="141" t="n">
        <v>1356.9</v>
      </c>
      <c r="Y1105" s="142" t="n">
        <f aca="false">((V1105/1000+1)*0.0112372)/((V1105/1000+1)*0.0112372+1)</f>
        <v>0.0245479344706138</v>
      </c>
      <c r="Z1105" s="142" t="n">
        <f aca="false">((W1105/1000+1)*0.0112372)/((W1105/1000+1)*0.0112372+1)</f>
        <v>0.0108875289029567</v>
      </c>
      <c r="AA1105" s="142" t="n">
        <f aca="false">IF(ISNUMBER(X1105),((X1105/1000+1)*0.0112372)/((X1105/1000+1)*0.0112372+1),"")</f>
        <v>0.0258016023592409</v>
      </c>
      <c r="AB1105" s="143" t="n">
        <f aca="false">IF(ISNUMBER(AA1105),(Y1105-Y1097)/(AA1105-Y1097),"")</f>
        <v>0.916217683430211</v>
      </c>
      <c r="AC1105" s="143" t="n">
        <f aca="false">IF(ISNUMBER(AB1105),1-AB1105,"")</f>
        <v>0.0837823165697891</v>
      </c>
      <c r="AD1105" s="144" t="n">
        <f aca="false">IF(ISNUMBER(AB1105),AB1105*T1105,"")</f>
        <v>1.53572894236972</v>
      </c>
      <c r="AE1105" s="144" t="n">
        <f aca="false">IF(ISNUMBER(AC1105),AC1105*T1105,T1105)</f>
        <v>0.140432705831755</v>
      </c>
      <c r="AF1105" s="149" t="n">
        <f aca="false">IF(ISNUMBER(AD1105),AE1105-AE1097,"")</f>
        <v>-0.0326628425411951</v>
      </c>
      <c r="AG1105" s="145" t="n">
        <f aca="false">IF(ISNUMBER(AD1105),U1105*AB1105,"")</f>
        <v>110.57248385062</v>
      </c>
      <c r="AH1105" s="146" t="n">
        <f aca="false">IF(ISNUMBER(AC1105),AC1105*U1105,U1105)</f>
        <v>10.1111548198864</v>
      </c>
      <c r="AI1105" s="145" t="n">
        <f aca="false">AH1105-AH1097</f>
        <v>-2.35172466296605</v>
      </c>
      <c r="AJ1105" s="103" t="s">
        <v>742</v>
      </c>
      <c r="AK1105" s="102"/>
      <c r="AL1105" s="102"/>
      <c r="AM1105" s="102"/>
      <c r="AN1105" s="147" t="s">
        <v>852</v>
      </c>
    </row>
    <row r="1106" customFormat="false" ht="15" hidden="false" customHeight="false" outlineLevel="0" collapsed="false">
      <c r="A1106" s="0" t="s">
        <v>652</v>
      </c>
      <c r="B1106" s="0" t="s">
        <v>647</v>
      </c>
      <c r="C1106" s="90" t="n">
        <f aca="false">C962+1</f>
        <v>3</v>
      </c>
      <c r="D1106" s="90" t="n">
        <f aca="false">D962</f>
        <v>2</v>
      </c>
      <c r="E1106" s="90" t="s">
        <v>403</v>
      </c>
      <c r="F1106" s="90" t="n">
        <v>2</v>
      </c>
      <c r="G1106" s="130" t="s">
        <v>669</v>
      </c>
      <c r="H1106" s="130" t="s">
        <v>660</v>
      </c>
      <c r="I1106" s="130" t="n">
        <v>10</v>
      </c>
      <c r="J1106" s="131" t="n">
        <v>41943</v>
      </c>
      <c r="K1106" s="132" t="s">
        <v>856</v>
      </c>
      <c r="L1106" s="131" t="n">
        <v>41946</v>
      </c>
      <c r="M1106" s="108" t="s">
        <v>857</v>
      </c>
      <c r="N1106" s="134" t="n">
        <v>69.9166666666667</v>
      </c>
      <c r="O1106" s="134" t="n">
        <v>40</v>
      </c>
      <c r="P1106" s="135" t="n">
        <v>0.0481666666666667</v>
      </c>
      <c r="Q1106" s="152" t="n">
        <v>1033.23388615385</v>
      </c>
      <c r="R1106" s="152" t="n">
        <v>24054.9170330769</v>
      </c>
      <c r="S1106" s="136" t="n">
        <f aca="false">R1106-Q1106</f>
        <v>23021.6831469231</v>
      </c>
      <c r="T1106" s="137" t="n">
        <f aca="false">((S1106/1000000)*(0.473-P1106))*0.8/(0.08206*296)*1000000/(O1106*N1106)*12</f>
        <v>1.38217476836236</v>
      </c>
      <c r="U1106" s="138" t="n">
        <f aca="false">IF(N1106&lt;=48,T1106* 48,T1106* 72)</f>
        <v>99.5165833220898</v>
      </c>
      <c r="V1106" s="139" t="n">
        <v>1177.04041876201</v>
      </c>
      <c r="W1106" s="150" t="n">
        <f aca="false">W1058</f>
        <v>-20.4524273330183</v>
      </c>
      <c r="X1106" s="141" t="n">
        <v>1356.9</v>
      </c>
      <c r="Y1106" s="142" t="n">
        <f aca="false">((V1106/1000+1)*0.0112372)/((V1106/1000+1)*0.0112372+1)</f>
        <v>0.0238796506739507</v>
      </c>
      <c r="Z1106" s="142" t="n">
        <f aca="false">((W1106/1000+1)*0.0112372)/((W1106/1000+1)*0.0112372+1)</f>
        <v>0.0108875289029567</v>
      </c>
      <c r="AA1106" s="142" t="n">
        <f aca="false">IF(ISNUMBER(X1106),((X1106/1000+1)*0.0112372)/((X1106/1000+1)*0.0112372+1),"")</f>
        <v>0.0258016023592409</v>
      </c>
      <c r="AB1106" s="143" t="n">
        <f aca="false">IF(ISNUMBER(AA1106),(Y1106-Y1098)/(AA1106-Y1098),"")</f>
        <v>0.871768384538979</v>
      </c>
      <c r="AC1106" s="143" t="n">
        <f aca="false">IF(ISNUMBER(AB1106),1-AB1106,"")</f>
        <v>0.128231615461021</v>
      </c>
      <c r="AD1106" s="144" t="n">
        <f aca="false">IF(ISNUMBER(AB1106),AB1106*T1106,"")</f>
        <v>1.20493626496579</v>
      </c>
      <c r="AE1106" s="144" t="n">
        <f aca="false">IF(ISNUMBER(AC1106),AC1106*T1106,T1106)</f>
        <v>0.177238503396567</v>
      </c>
      <c r="AF1106" s="149" t="n">
        <f aca="false">IF(ISNUMBER(AD1106),AE1106-AE1098,"")</f>
        <v>-0.00318355195103692</v>
      </c>
      <c r="AG1106" s="145" t="n">
        <f aca="false">IF(ISNUMBER(AD1106),U1106*AB1106,"")</f>
        <v>86.7554110775369</v>
      </c>
      <c r="AH1106" s="146" t="n">
        <f aca="false">IF(ISNUMBER(AC1106),AC1106*U1106,U1106)</f>
        <v>12.7611722445528</v>
      </c>
      <c r="AI1106" s="145" t="n">
        <f aca="false">AH1106-AH1098</f>
        <v>-0.229215740474659</v>
      </c>
      <c r="AJ1106" s="103" t="s">
        <v>744</v>
      </c>
      <c r="AK1106" s="102"/>
      <c r="AL1106" s="102"/>
      <c r="AM1106" s="102"/>
      <c r="AN1106" s="147" t="s">
        <v>853</v>
      </c>
    </row>
    <row r="1107" customFormat="false" ht="15" hidden="false" customHeight="false" outlineLevel="0" collapsed="false">
      <c r="A1107" s="0" t="s">
        <v>652</v>
      </c>
      <c r="B1107" s="0" t="s">
        <v>647</v>
      </c>
      <c r="C1107" s="90" t="n">
        <f aca="false">C963+1</f>
        <v>3</v>
      </c>
      <c r="D1107" s="90" t="n">
        <f aca="false">D963</f>
        <v>2</v>
      </c>
      <c r="E1107" s="90" t="s">
        <v>403</v>
      </c>
      <c r="F1107" s="90" t="n">
        <v>3</v>
      </c>
      <c r="G1107" s="130" t="s">
        <v>669</v>
      </c>
      <c r="H1107" s="130" t="s">
        <v>660</v>
      </c>
      <c r="I1107" s="130" t="n">
        <v>10</v>
      </c>
      <c r="J1107" s="131" t="n">
        <v>41943</v>
      </c>
      <c r="K1107" s="132" t="s">
        <v>856</v>
      </c>
      <c r="L1107" s="131" t="n">
        <v>41946</v>
      </c>
      <c r="M1107" s="108" t="s">
        <v>857</v>
      </c>
      <c r="N1107" s="134" t="n">
        <v>69.9166666666667</v>
      </c>
      <c r="O1107" s="134" t="n">
        <v>40</v>
      </c>
      <c r="P1107" s="135" t="n">
        <v>0.0481666666666667</v>
      </c>
      <c r="Q1107" s="152" t="n">
        <v>1033.23388615385</v>
      </c>
      <c r="R1107" s="152" t="n">
        <v>32445.2751330769</v>
      </c>
      <c r="S1107" s="136" t="n">
        <f aca="false">R1107-Q1107</f>
        <v>31412.0412469231</v>
      </c>
      <c r="T1107" s="137" t="n">
        <f aca="false">((S1107/1000000)*(0.473-P1107))*0.8/(0.08206*296)*1000000/(O1107*N1107)*12</f>
        <v>1.88591470732919</v>
      </c>
      <c r="U1107" s="138" t="n">
        <f aca="false">IF(N1107&lt;=48,T1107* 48,T1107* 72)</f>
        <v>135.785858927702</v>
      </c>
      <c r="V1107" s="139" t="n">
        <v>1285.58465218025</v>
      </c>
      <c r="W1107" s="150" t="n">
        <f aca="false">W1059</f>
        <v>-20.4524273330183</v>
      </c>
      <c r="X1107" s="141" t="n">
        <v>1356.9</v>
      </c>
      <c r="Y1107" s="142" t="n">
        <f aca="false">((V1107/1000+1)*0.0112372)/((V1107/1000+1)*0.0112372+1)</f>
        <v>0.0250404438155015</v>
      </c>
      <c r="Z1107" s="142" t="n">
        <f aca="false">((W1107/1000+1)*0.0112372)/((W1107/1000+1)*0.0112372+1)</f>
        <v>0.0108875289029567</v>
      </c>
      <c r="AA1107" s="142" t="n">
        <f aca="false">IF(ISNUMBER(X1107),((X1107/1000+1)*0.0112372)/((X1107/1000+1)*0.0112372+1),"")</f>
        <v>0.0258016023592409</v>
      </c>
      <c r="AB1107" s="143" t="n">
        <f aca="false">IF(ISNUMBER(AA1107),(Y1107-Y1099)/(AA1107-Y1099),"")</f>
        <v>0.948946792865154</v>
      </c>
      <c r="AC1107" s="143" t="n">
        <f aca="false">IF(ISNUMBER(AB1107),1-AB1107,"")</f>
        <v>0.0510532071348462</v>
      </c>
      <c r="AD1107" s="144" t="n">
        <f aca="false">IF(ISNUMBER(AB1107),AB1107*T1107,"")</f>
        <v>1.78963271313726</v>
      </c>
      <c r="AE1107" s="144" t="n">
        <f aca="false">IF(ISNUMBER(AC1107),AC1107*T1107,T1107)</f>
        <v>0.0962819941919299</v>
      </c>
      <c r="AF1107" s="149" t="n">
        <f aca="false">IF(ISNUMBER(AD1107),AE1107-AE1099,"")</f>
        <v>0.0185288911509747</v>
      </c>
      <c r="AG1107" s="145" t="n">
        <f aca="false">IF(ISNUMBER(AD1107),U1107*AB1107,"")</f>
        <v>128.853555345883</v>
      </c>
      <c r="AH1107" s="146" t="n">
        <f aca="false">IF(ISNUMBER(AC1107),AC1107*U1107,U1107)</f>
        <v>6.93230358181895</v>
      </c>
      <c r="AI1107" s="145" t="n">
        <f aca="false">AH1107-AH1099</f>
        <v>1.33408016287018</v>
      </c>
      <c r="AJ1107" s="103" t="s">
        <v>746</v>
      </c>
      <c r="AK1107" s="102"/>
      <c r="AL1107" s="102"/>
      <c r="AM1107" s="102"/>
      <c r="AN1107" s="147" t="s">
        <v>854</v>
      </c>
    </row>
    <row r="1108" customFormat="false" ht="15" hidden="false" customHeight="false" outlineLevel="0" collapsed="false">
      <c r="A1108" s="0" t="s">
        <v>652</v>
      </c>
      <c r="B1108" s="0" t="s">
        <v>647</v>
      </c>
      <c r="C1108" s="90" t="n">
        <f aca="false">C964+1</f>
        <v>3</v>
      </c>
      <c r="D1108" s="90" t="n">
        <f aca="false">D964</f>
        <v>2</v>
      </c>
      <c r="E1108" s="90" t="s">
        <v>403</v>
      </c>
      <c r="F1108" s="90" t="n">
        <v>4</v>
      </c>
      <c r="G1108" s="130" t="s">
        <v>669</v>
      </c>
      <c r="H1108" s="130" t="s">
        <v>660</v>
      </c>
      <c r="I1108" s="130" t="n">
        <v>10</v>
      </c>
      <c r="J1108" s="131" t="n">
        <v>41943</v>
      </c>
      <c r="K1108" s="132" t="s">
        <v>856</v>
      </c>
      <c r="L1108" s="131" t="n">
        <v>41946</v>
      </c>
      <c r="M1108" s="108" t="s">
        <v>857</v>
      </c>
      <c r="N1108" s="134" t="n">
        <v>69.9166666666667</v>
      </c>
      <c r="O1108" s="134" t="n">
        <v>40</v>
      </c>
      <c r="P1108" s="135" t="n">
        <v>0.0481666666666667</v>
      </c>
      <c r="Q1108" s="152" t="n">
        <v>1033.23388615385</v>
      </c>
      <c r="R1108" s="152" t="n">
        <v>22012.4242330769</v>
      </c>
      <c r="S1108" s="136" t="n">
        <f aca="false">R1108-Q1108</f>
        <v>20979.1903469231</v>
      </c>
      <c r="T1108" s="137" t="n">
        <f aca="false">((S1108/1000000)*(0.473-P1108))*0.8/(0.08206*296)*1000000/(O1108*N1108)*12</f>
        <v>1.25954767829666</v>
      </c>
      <c r="U1108" s="138" t="n">
        <f aca="false">IF(N1108&lt;=48,T1108* 48,T1108* 72)</f>
        <v>90.6874328373592</v>
      </c>
      <c r="V1108" s="139" t="n">
        <v>1261.52286156663</v>
      </c>
      <c r="W1108" s="150" t="n">
        <f aca="false">W1060</f>
        <v>-20.4524273330183</v>
      </c>
      <c r="X1108" s="141" t="n">
        <v>1356.9</v>
      </c>
      <c r="Y1108" s="142" t="n">
        <f aca="false">((V1108/1000+1)*0.0112372)/((V1108/1000+1)*0.0112372+1)</f>
        <v>0.0247833605800881</v>
      </c>
      <c r="Z1108" s="142" t="n">
        <f aca="false">((W1108/1000+1)*0.0112372)/((W1108/1000+1)*0.0112372+1)</f>
        <v>0.0108875289029567</v>
      </c>
      <c r="AA1108" s="142" t="n">
        <f aca="false">IF(ISNUMBER(X1108),((X1108/1000+1)*0.0112372)/((X1108/1000+1)*0.0112372+1),"")</f>
        <v>0.0258016023592409</v>
      </c>
      <c r="AB1108" s="143" t="n">
        <f aca="false">IF(ISNUMBER(AA1108),(Y1108-Y1100)/(AA1108-Y1100),"")</f>
        <v>0.930688021912057</v>
      </c>
      <c r="AC1108" s="143" t="n">
        <f aca="false">IF(ISNUMBER(AB1108),1-AB1108,"")</f>
        <v>0.069311978087943</v>
      </c>
      <c r="AD1108" s="144" t="n">
        <f aca="false">IF(ISNUMBER(AB1108),AB1108*T1108,"")</f>
        <v>1.17224593721784</v>
      </c>
      <c r="AE1108" s="144" t="n">
        <f aca="false">IF(ISNUMBER(AC1108),AC1108*T1108,T1108)</f>
        <v>0.0873017410788173</v>
      </c>
      <c r="AF1108" s="149" t="n">
        <f aca="false">IF(ISNUMBER(AD1108),AE1108-AE1100,"")</f>
        <v>0.0228787570368253</v>
      </c>
      <c r="AG1108" s="145" t="n">
        <f aca="false">IF(ISNUMBER(AD1108),U1108*AB1108,"")</f>
        <v>84.4017074796844</v>
      </c>
      <c r="AH1108" s="146" t="n">
        <f aca="false">IF(ISNUMBER(AC1108),AC1108*U1108,U1108)</f>
        <v>6.28572535767484</v>
      </c>
      <c r="AI1108" s="145" t="n">
        <f aca="false">AH1108-AH1100</f>
        <v>1.64727050665142</v>
      </c>
      <c r="AJ1108" s="103" t="s">
        <v>748</v>
      </c>
      <c r="AK1108" s="102"/>
      <c r="AL1108" s="102"/>
      <c r="AM1108" s="102"/>
      <c r="AN1108" s="147" t="s">
        <v>855</v>
      </c>
    </row>
    <row r="1109" customFormat="false" ht="15" hidden="false" customHeight="false" outlineLevel="0" collapsed="false">
      <c r="A1109" s="0" t="s">
        <v>652</v>
      </c>
      <c r="B1109" s="0" t="s">
        <v>647</v>
      </c>
      <c r="C1109" s="90" t="n">
        <f aca="false">C965+1</f>
        <v>3</v>
      </c>
      <c r="D1109" s="90" t="n">
        <f aca="false">D965</f>
        <v>3</v>
      </c>
      <c r="E1109" s="90" t="s">
        <v>320</v>
      </c>
      <c r="F1109" s="90" t="n">
        <v>1</v>
      </c>
      <c r="G1109" s="130" t="s">
        <v>321</v>
      </c>
      <c r="H1109" s="130" t="s">
        <v>322</v>
      </c>
      <c r="I1109" s="130" t="s">
        <v>322</v>
      </c>
      <c r="J1109" s="131" t="n">
        <v>41946</v>
      </c>
      <c r="K1109" s="132" t="s">
        <v>858</v>
      </c>
      <c r="L1109" s="131" t="n">
        <v>41948</v>
      </c>
      <c r="M1109" s="108" t="s">
        <v>859</v>
      </c>
      <c r="N1109" s="133" t="n">
        <v>46.5</v>
      </c>
      <c r="O1109" s="134" t="n">
        <v>40</v>
      </c>
      <c r="P1109" s="135" t="n">
        <v>0.0514166666666667</v>
      </c>
      <c r="Q1109" s="152" t="n">
        <v>745.107507692309</v>
      </c>
      <c r="R1109" s="152" t="n">
        <v>1504.72935769231</v>
      </c>
      <c r="S1109" s="136" t="n">
        <f aca="false">R1109-Q1109</f>
        <v>759.621849999999</v>
      </c>
      <c r="T1109" s="137" t="n">
        <f aca="false">((S1109/1000000)*(0.473-P1109))*0.8/(0.08206*296)*1000000/(O1109*N1109)*12</f>
        <v>0.0680480911209062</v>
      </c>
      <c r="U1109" s="138" t="n">
        <f aca="false">IF(N1109&lt;=48,T1109* 48,T1109* 72)</f>
        <v>3.2663083738035</v>
      </c>
      <c r="V1109" s="139" t="n">
        <v>5.12046604108147</v>
      </c>
      <c r="W1109" s="150" t="n">
        <f aca="false">W1061</f>
        <v>-15.9672479479958</v>
      </c>
      <c r="X1109" s="141" t="s">
        <v>106</v>
      </c>
      <c r="Y1109" s="142" t="n">
        <f aca="false">((V1109/1000+1)*0.0112372)/((V1109/1000+1)*0.0112372+1)</f>
        <v>0.0111685933463238</v>
      </c>
      <c r="Z1109" s="142" t="n">
        <f aca="false">((W1109/1000+1)*0.0112372)/((W1109/1000+1)*0.0112372+1)</f>
        <v>0.0109368357955286</v>
      </c>
      <c r="AA1109" s="142" t="str">
        <f aca="false">IF(ISNUMBER(X1109),((X1109/1000+1)*0.0112372)/((X1109/1000+1)*0.0112372+1),"")</f>
        <v/>
      </c>
      <c r="AB1109" s="143" t="str">
        <f aca="false">IF(ISNUMBER(AA1109),(Y1109-Z1109)/(AA1109-Z1109),"")</f>
        <v/>
      </c>
      <c r="AC1109" s="143" t="str">
        <f aca="false">IF(ISNUMBER(AB1109),1-AB1109,"")</f>
        <v/>
      </c>
      <c r="AD1109" s="144" t="str">
        <f aca="false">IF(ISNUMBER(AB1109),AB1109*T1109,"")</f>
        <v/>
      </c>
      <c r="AE1109" s="144" t="n">
        <f aca="false">IF(ISNUMBER(AC1109),AC1109*T1109,T1109)</f>
        <v>0.0680480911209062</v>
      </c>
      <c r="AF1109" s="102"/>
      <c r="AG1109" s="145" t="str">
        <f aca="false">IF(ISNUMBER(AD1109),U1109*AB1109,"")</f>
        <v/>
      </c>
      <c r="AH1109" s="146" t="n">
        <f aca="false">IF(ISNUMBER(AC1109),AC1109*U1109,U1109)</f>
        <v>3.2663083738035</v>
      </c>
      <c r="AI1109" s="102"/>
      <c r="AJ1109" s="103" t="s">
        <v>650</v>
      </c>
      <c r="AK1109" s="102"/>
      <c r="AL1109" s="102"/>
      <c r="AM1109" s="102"/>
      <c r="AN1109" s="147" t="s">
        <v>808</v>
      </c>
    </row>
    <row r="1110" customFormat="false" ht="15" hidden="false" customHeight="false" outlineLevel="0" collapsed="false">
      <c r="A1110" s="0" t="s">
        <v>652</v>
      </c>
      <c r="B1110" s="0" t="s">
        <v>647</v>
      </c>
      <c r="C1110" s="90" t="n">
        <f aca="false">C966+1</f>
        <v>3</v>
      </c>
      <c r="D1110" s="90" t="n">
        <f aca="false">D966</f>
        <v>3</v>
      </c>
      <c r="E1110" s="90" t="s">
        <v>320</v>
      </c>
      <c r="F1110" s="90" t="n">
        <v>2</v>
      </c>
      <c r="G1110" s="130" t="s">
        <v>321</v>
      </c>
      <c r="H1110" s="130" t="s">
        <v>322</v>
      </c>
      <c r="I1110" s="130" t="s">
        <v>322</v>
      </c>
      <c r="J1110" s="131" t="n">
        <v>41946</v>
      </c>
      <c r="K1110" s="132" t="s">
        <v>858</v>
      </c>
      <c r="L1110" s="131" t="n">
        <v>41948</v>
      </c>
      <c r="M1110" s="108" t="s">
        <v>859</v>
      </c>
      <c r="N1110" s="134" t="n">
        <v>46.5</v>
      </c>
      <c r="O1110" s="134" t="n">
        <v>40</v>
      </c>
      <c r="P1110" s="135" t="n">
        <v>0.0514166666666667</v>
      </c>
      <c r="Q1110" s="152" t="n">
        <v>745.107507692309</v>
      </c>
      <c r="R1110" s="152" t="n">
        <v>1281.27495769231</v>
      </c>
      <c r="S1110" s="136" t="n">
        <f aca="false">R1110-Q1110</f>
        <v>536.16745</v>
      </c>
      <c r="T1110" s="137" t="n">
        <f aca="false">((S1110/1000000)*(0.473-P1110))*0.8/(0.08206*296)*1000000/(O1110*N1110)*12</f>
        <v>0.0480307030315992</v>
      </c>
      <c r="U1110" s="138" t="n">
        <f aca="false">IF(N1110&lt;=48,T1110* 48,T1110* 72)</f>
        <v>2.30547374551676</v>
      </c>
      <c r="V1110" s="139" t="n">
        <v>19.0835615880464</v>
      </c>
      <c r="W1110" s="150" t="n">
        <f aca="false">W1062</f>
        <v>-15.9672479479958</v>
      </c>
      <c r="X1110" s="141" t="s">
        <v>106</v>
      </c>
      <c r="Y1110" s="142" t="n">
        <f aca="false">((V1110/1000+1)*0.0112372)/((V1110/1000+1)*0.0112372+1)</f>
        <v>0.0113219903747738</v>
      </c>
      <c r="Z1110" s="142" t="n">
        <f aca="false">((W1110/1000+1)*0.0112372)/((W1110/1000+1)*0.0112372+1)</f>
        <v>0.0109368357955286</v>
      </c>
      <c r="AA1110" s="142" t="str">
        <f aca="false">IF(ISNUMBER(X1110),((X1110/1000+1)*0.0112372)/((X1110/1000+1)*0.0112372+1),"")</f>
        <v/>
      </c>
      <c r="AB1110" s="143" t="str">
        <f aca="false">IF(ISNUMBER(AA1110),(Y1110-Z1110)/(AA1110-Z1110),"")</f>
        <v/>
      </c>
      <c r="AC1110" s="143" t="str">
        <f aca="false">IF(ISNUMBER(AB1110),1-AB1110,"")</f>
        <v/>
      </c>
      <c r="AD1110" s="144" t="str">
        <f aca="false">IF(ISNUMBER(AB1110),AB1110*T1110,"")</f>
        <v/>
      </c>
      <c r="AE1110" s="144" t="n">
        <f aca="false">IF(ISNUMBER(AC1110),AC1110*T1110,T1110)</f>
        <v>0.0480307030315992</v>
      </c>
      <c r="AF1110" s="102"/>
      <c r="AG1110" s="145" t="str">
        <f aca="false">IF(ISNUMBER(AD1110),U1110*AB1110,"")</f>
        <v/>
      </c>
      <c r="AH1110" s="146" t="n">
        <f aca="false">IF(ISNUMBER(AC1110),AC1110*U1110,U1110)</f>
        <v>2.30547374551676</v>
      </c>
      <c r="AI1110" s="102"/>
      <c r="AJ1110" s="103" t="s">
        <v>653</v>
      </c>
      <c r="AK1110" s="102"/>
      <c r="AL1110" s="102"/>
      <c r="AM1110" s="102"/>
      <c r="AN1110" s="147" t="s">
        <v>809</v>
      </c>
    </row>
    <row r="1111" customFormat="false" ht="15" hidden="false" customHeight="false" outlineLevel="0" collapsed="false">
      <c r="A1111" s="0" t="s">
        <v>652</v>
      </c>
      <c r="B1111" s="0" t="s">
        <v>647</v>
      </c>
      <c r="C1111" s="90" t="n">
        <f aca="false">C967+1</f>
        <v>3</v>
      </c>
      <c r="D1111" s="90" t="n">
        <f aca="false">D967</f>
        <v>3</v>
      </c>
      <c r="E1111" s="90" t="s">
        <v>320</v>
      </c>
      <c r="F1111" s="90" t="n">
        <v>3</v>
      </c>
      <c r="G1111" s="130" t="s">
        <v>321</v>
      </c>
      <c r="H1111" s="130" t="s">
        <v>322</v>
      </c>
      <c r="I1111" s="130" t="s">
        <v>322</v>
      </c>
      <c r="J1111" s="131" t="n">
        <v>41946</v>
      </c>
      <c r="K1111" s="132" t="s">
        <v>858</v>
      </c>
      <c r="L1111" s="131" t="n">
        <v>41948</v>
      </c>
      <c r="M1111" s="108" t="s">
        <v>859</v>
      </c>
      <c r="N1111" s="134" t="n">
        <v>46.5</v>
      </c>
      <c r="O1111" s="134" t="n">
        <v>40</v>
      </c>
      <c r="P1111" s="135" t="n">
        <v>0.0514166666666667</v>
      </c>
      <c r="Q1111" s="152" t="n">
        <v>745.107507692309</v>
      </c>
      <c r="R1111" s="152" t="n">
        <v>1761.80934769231</v>
      </c>
      <c r="S1111" s="136" t="n">
        <f aca="false">R1111-Q1111</f>
        <v>1016.70184</v>
      </c>
      <c r="T1111" s="137" t="n">
        <f aca="false">((S1111/1000000)*(0.473-P1111))*0.8/(0.08206*296)*1000000/(O1111*N1111)*12</f>
        <v>0.0910777111678832</v>
      </c>
      <c r="U1111" s="138" t="n">
        <f aca="false">IF(N1111&lt;=48,T1111* 48,T1111* 72)</f>
        <v>4.37173013605839</v>
      </c>
      <c r="V1111" s="139" t="n">
        <v>-12.9740164563517</v>
      </c>
      <c r="W1111" s="150" t="n">
        <f aca="false">W1063</f>
        <v>-15.9672479479958</v>
      </c>
      <c r="X1111" s="141" t="s">
        <v>106</v>
      </c>
      <c r="Y1111" s="142" t="n">
        <f aca="false">((V1111/1000+1)*0.0112372)/((V1111/1000+1)*0.0112372+1)</f>
        <v>0.0109697385323674</v>
      </c>
      <c r="Z1111" s="142" t="n">
        <f aca="false">((W1111/1000+1)*0.0112372)/((W1111/1000+1)*0.0112372+1)</f>
        <v>0.0109368357955286</v>
      </c>
      <c r="AA1111" s="142" t="str">
        <f aca="false">IF(ISNUMBER(X1111),((X1111/1000+1)*0.0112372)/((X1111/1000+1)*0.0112372+1),"")</f>
        <v/>
      </c>
      <c r="AB1111" s="143" t="str">
        <f aca="false">IF(ISNUMBER(AA1111),(Y1111-Z1111)/(AA1111-Z1111),"")</f>
        <v/>
      </c>
      <c r="AC1111" s="143" t="str">
        <f aca="false">IF(ISNUMBER(AB1111),1-AB1111,"")</f>
        <v/>
      </c>
      <c r="AD1111" s="144" t="str">
        <f aca="false">IF(ISNUMBER(AB1111),AB1111*T1111,"")</f>
        <v/>
      </c>
      <c r="AE1111" s="144" t="n">
        <f aca="false">IF(ISNUMBER(AC1111),AC1111*T1111,T1111)</f>
        <v>0.0910777111678832</v>
      </c>
      <c r="AF1111" s="102"/>
      <c r="AG1111" s="145" t="str">
        <f aca="false">IF(ISNUMBER(AD1111),U1111*AB1111,"")</f>
        <v/>
      </c>
      <c r="AH1111" s="146" t="n">
        <f aca="false">IF(ISNUMBER(AC1111),AC1111*U1111,U1111)</f>
        <v>4.37173013605839</v>
      </c>
      <c r="AI1111" s="102"/>
      <c r="AJ1111" s="103" t="s">
        <v>655</v>
      </c>
      <c r="AK1111" s="102"/>
      <c r="AL1111" s="102"/>
      <c r="AM1111" s="102"/>
      <c r="AN1111" s="147" t="s">
        <v>810</v>
      </c>
    </row>
    <row r="1112" customFormat="false" ht="15" hidden="false" customHeight="false" outlineLevel="0" collapsed="false">
      <c r="A1112" s="0" t="s">
        <v>652</v>
      </c>
      <c r="B1112" s="0" t="s">
        <v>647</v>
      </c>
      <c r="C1112" s="90" t="n">
        <f aca="false">C968+1</f>
        <v>3</v>
      </c>
      <c r="D1112" s="90" t="n">
        <f aca="false">D968</f>
        <v>3</v>
      </c>
      <c r="E1112" s="90" t="s">
        <v>320</v>
      </c>
      <c r="F1112" s="90" t="n">
        <v>4</v>
      </c>
      <c r="G1112" s="130" t="s">
        <v>321</v>
      </c>
      <c r="H1112" s="130" t="s">
        <v>322</v>
      </c>
      <c r="I1112" s="130" t="s">
        <v>322</v>
      </c>
      <c r="J1112" s="131" t="n">
        <v>41946</v>
      </c>
      <c r="K1112" s="132" t="s">
        <v>858</v>
      </c>
      <c r="L1112" s="131" t="n">
        <v>41948</v>
      </c>
      <c r="M1112" s="108" t="s">
        <v>859</v>
      </c>
      <c r="N1112" s="134" t="n">
        <v>46.5</v>
      </c>
      <c r="O1112" s="134" t="n">
        <v>40</v>
      </c>
      <c r="P1112" s="135" t="n">
        <v>0.0514166666666667</v>
      </c>
      <c r="Q1112" s="152" t="n">
        <v>745.107507692309</v>
      </c>
      <c r="R1112" s="152" t="n">
        <v>829.854097692308</v>
      </c>
      <c r="S1112" s="136" t="n">
        <f aca="false">R1112-Q1112</f>
        <v>84.7465899999992</v>
      </c>
      <c r="T1112" s="137" t="n">
        <f aca="false">((S1112/1000000)*(0.473-P1112))*0.8/(0.08206*296)*1000000/(O1112*N1112)*12</f>
        <v>0.00759172959348923</v>
      </c>
      <c r="U1112" s="138" t="n">
        <f aca="false">IF(N1112&lt;=48,T1112* 48,T1112* 72)</f>
        <v>0.364403020487483</v>
      </c>
      <c r="V1112" s="139" t="n">
        <v>82.2090485056876</v>
      </c>
      <c r="W1112" s="150" t="n">
        <f aca="false">W1064</f>
        <v>-15.9672479479958</v>
      </c>
      <c r="X1112" s="141" t="s">
        <v>106</v>
      </c>
      <c r="Y1112" s="142" t="n">
        <f aca="false">((V1112/1000+1)*0.0112372)/((V1112/1000+1)*0.0112372+1)</f>
        <v>0.0120148864910196</v>
      </c>
      <c r="Z1112" s="142" t="n">
        <f aca="false">((W1112/1000+1)*0.0112372)/((W1112/1000+1)*0.0112372+1)</f>
        <v>0.0109368357955286</v>
      </c>
      <c r="AA1112" s="142" t="str">
        <f aca="false">IF(ISNUMBER(X1112),((X1112/1000+1)*0.0112372)/((X1112/1000+1)*0.0112372+1),"")</f>
        <v/>
      </c>
      <c r="AB1112" s="143" t="str">
        <f aca="false">IF(ISNUMBER(AA1112),(Y1112-Z1112)/(AA1112-Z1112),"")</f>
        <v/>
      </c>
      <c r="AC1112" s="143" t="str">
        <f aca="false">IF(ISNUMBER(AB1112),1-AB1112,"")</f>
        <v/>
      </c>
      <c r="AD1112" s="144" t="str">
        <f aca="false">IF(ISNUMBER(AB1112),AB1112*T1112,"")</f>
        <v/>
      </c>
      <c r="AE1112" s="144" t="n">
        <f aca="false">IF(ISNUMBER(AC1112),AC1112*T1112,T1112)</f>
        <v>0.00759172959348923</v>
      </c>
      <c r="AF1112" s="102"/>
      <c r="AG1112" s="145" t="str">
        <f aca="false">IF(ISNUMBER(AD1112),U1112*AB1112,"")</f>
        <v/>
      </c>
      <c r="AH1112" s="146" t="n">
        <f aca="false">IF(ISNUMBER(AC1112),AC1112*U1112,U1112)</f>
        <v>0.364403020487483</v>
      </c>
      <c r="AI1112" s="102"/>
      <c r="AJ1112" s="103" t="s">
        <v>657</v>
      </c>
      <c r="AK1112" s="102"/>
      <c r="AL1112" s="102"/>
      <c r="AM1112" s="102"/>
      <c r="AN1112" s="147" t="s">
        <v>811</v>
      </c>
    </row>
    <row r="1113" customFormat="false" ht="15" hidden="false" customHeight="false" outlineLevel="0" collapsed="false">
      <c r="A1113" s="0" t="s">
        <v>652</v>
      </c>
      <c r="B1113" s="0" t="s">
        <v>647</v>
      </c>
      <c r="C1113" s="90" t="n">
        <f aca="false">C969+1</f>
        <v>3</v>
      </c>
      <c r="D1113" s="90" t="n">
        <f aca="false">D969</f>
        <v>3</v>
      </c>
      <c r="E1113" s="90" t="s">
        <v>320</v>
      </c>
      <c r="F1113" s="90" t="n">
        <v>1</v>
      </c>
      <c r="G1113" s="130" t="s">
        <v>659</v>
      </c>
      <c r="H1113" s="130" t="s">
        <v>660</v>
      </c>
      <c r="I1113" s="148" t="s">
        <v>335</v>
      </c>
      <c r="J1113" s="131" t="n">
        <v>41946</v>
      </c>
      <c r="K1113" s="132" t="s">
        <v>858</v>
      </c>
      <c r="L1113" s="131" t="n">
        <v>41948</v>
      </c>
      <c r="M1113" s="108" t="s">
        <v>859</v>
      </c>
      <c r="N1113" s="134" t="n">
        <v>46.5</v>
      </c>
      <c r="O1113" s="134" t="n">
        <v>40</v>
      </c>
      <c r="P1113" s="135" t="n">
        <v>0.0514166666666667</v>
      </c>
      <c r="Q1113" s="152" t="n">
        <v>745.107507692309</v>
      </c>
      <c r="R1113" s="152" t="n">
        <v>10651.2639369231</v>
      </c>
      <c r="S1113" s="136" t="n">
        <f aca="false">R1113-Q1113</f>
        <v>9906.15642923077</v>
      </c>
      <c r="T1113" s="137" t="n">
        <f aca="false">((S1113/1000000)*(0.473-P1113))*0.8/(0.08206*296)*1000000/(O1113*N1113)*12</f>
        <v>0.887408695990311</v>
      </c>
      <c r="U1113" s="138" t="n">
        <f aca="false">IF(N1113&lt;=48,T1113* 48,T1113* 72)</f>
        <v>42.5956174075349</v>
      </c>
      <c r="V1113" s="139" t="n">
        <v>1137.90709604463</v>
      </c>
      <c r="W1113" s="150" t="n">
        <f aca="false">W1065</f>
        <v>-15.9672479479958</v>
      </c>
      <c r="X1113" s="141" t="n">
        <v>1356.9</v>
      </c>
      <c r="Y1113" s="142" t="n">
        <f aca="false">((V1113/1000+1)*0.0112372)/((V1113/1000+1)*0.0112372+1)</f>
        <v>0.023460473111131</v>
      </c>
      <c r="Z1113" s="142" t="n">
        <f aca="false">((W1113/1000+1)*0.0112372)/((W1113/1000+1)*0.0112372+1)</f>
        <v>0.0109368357955286</v>
      </c>
      <c r="AA1113" s="142" t="n">
        <f aca="false">IF(ISNUMBER(X1113),((X1113/1000+1)*0.0112372)/((X1113/1000+1)*0.0112372+1),"")</f>
        <v>0.0258016023592409</v>
      </c>
      <c r="AB1113" s="143" t="n">
        <f aca="false">IF(ISNUMBER(AA1113),(Y1113-Y1109)/(AA1113-Y1109),"")</f>
        <v>0.840010400728698</v>
      </c>
      <c r="AC1113" s="143" t="n">
        <f aca="false">IF(ISNUMBER(AB1113),1-AB1113,"")</f>
        <v>0.159989599271302</v>
      </c>
      <c r="AD1113" s="144" t="n">
        <f aca="false">IF(ISNUMBER(AB1113),AB1113*T1113,"")</f>
        <v>0.745432534328952</v>
      </c>
      <c r="AE1113" s="144" t="n">
        <f aca="false">IF(ISNUMBER(AC1113),AC1113*T1113,T1113)</f>
        <v>0.141976161661359</v>
      </c>
      <c r="AF1113" s="149" t="n">
        <f aca="false">IF(ISNUMBER(AD1113),AE1113-AE1109,"")</f>
        <v>0.0739280705404526</v>
      </c>
      <c r="AG1113" s="145" t="n">
        <f aca="false">IF(ISNUMBER(AD1113),U1113*AB1113,"")</f>
        <v>35.7807616477897</v>
      </c>
      <c r="AH1113" s="146" t="n">
        <f aca="false">IF(ISNUMBER(AC1113),AC1113*U1113,U1113)</f>
        <v>6.81485575974522</v>
      </c>
      <c r="AI1113" s="145" t="n">
        <f aca="false">AH1113-AH1109</f>
        <v>3.54854738594173</v>
      </c>
      <c r="AJ1113" s="103" t="s">
        <v>661</v>
      </c>
      <c r="AK1113" s="102"/>
      <c r="AL1113" s="102"/>
      <c r="AM1113" s="102"/>
      <c r="AN1113" s="147" t="s">
        <v>812</v>
      </c>
    </row>
    <row r="1114" customFormat="false" ht="15" hidden="false" customHeight="false" outlineLevel="0" collapsed="false">
      <c r="A1114" s="0" t="s">
        <v>652</v>
      </c>
      <c r="B1114" s="0" t="s">
        <v>647</v>
      </c>
      <c r="C1114" s="90" t="n">
        <f aca="false">C970+1</f>
        <v>3</v>
      </c>
      <c r="D1114" s="90" t="n">
        <f aca="false">D970</f>
        <v>3</v>
      </c>
      <c r="E1114" s="90" t="s">
        <v>320</v>
      </c>
      <c r="F1114" s="90" t="n">
        <v>2</v>
      </c>
      <c r="G1114" s="130" t="s">
        <v>659</v>
      </c>
      <c r="H1114" s="130" t="s">
        <v>660</v>
      </c>
      <c r="I1114" s="148" t="s">
        <v>335</v>
      </c>
      <c r="J1114" s="131" t="n">
        <v>41946</v>
      </c>
      <c r="K1114" s="132" t="s">
        <v>858</v>
      </c>
      <c r="L1114" s="131" t="n">
        <v>41948</v>
      </c>
      <c r="M1114" s="108" t="s">
        <v>859</v>
      </c>
      <c r="N1114" s="134" t="n">
        <v>46.5</v>
      </c>
      <c r="O1114" s="134" t="n">
        <v>40</v>
      </c>
      <c r="P1114" s="135" t="n">
        <v>0.0514166666666667</v>
      </c>
      <c r="Q1114" s="152" t="n">
        <v>745.107507692309</v>
      </c>
      <c r="R1114" s="152" t="n">
        <v>10117.1765369231</v>
      </c>
      <c r="S1114" s="136" t="n">
        <f aca="false">R1114-Q1114</f>
        <v>9372.06902923077</v>
      </c>
      <c r="T1114" s="137" t="n">
        <f aca="false">((S1114/1000000)*(0.473-P1114))*0.8/(0.08206*296)*1000000/(O1114*N1114)*12</f>
        <v>0.839564327029982</v>
      </c>
      <c r="U1114" s="138" t="n">
        <f aca="false">IF(N1114&lt;=48,T1114* 48,T1114* 72)</f>
        <v>40.2990876974391</v>
      </c>
      <c r="V1114" s="139" t="n">
        <v>1152.50064217901</v>
      </c>
      <c r="W1114" s="150" t="n">
        <f aca="false">W1066</f>
        <v>-15.9672479479958</v>
      </c>
      <c r="X1114" s="141" t="n">
        <v>1356.9</v>
      </c>
      <c r="Y1114" s="142" t="n">
        <f aca="false">((V1114/1000+1)*0.0112372)/((V1114/1000+1)*0.0112372+1)</f>
        <v>0.0236168343329926</v>
      </c>
      <c r="Z1114" s="142" t="n">
        <f aca="false">((W1114/1000+1)*0.0112372)/((W1114/1000+1)*0.0112372+1)</f>
        <v>0.0109368357955286</v>
      </c>
      <c r="AA1114" s="142" t="n">
        <f aca="false">IF(ISNUMBER(X1114),((X1114/1000+1)*0.0112372)/((X1114/1000+1)*0.0112372+1),"")</f>
        <v>0.0258016023592409</v>
      </c>
      <c r="AB1114" s="143" t="n">
        <f aca="false">IF(ISNUMBER(AA1114),(Y1114-Y1110)/(AA1114-Y1110),"")</f>
        <v>0.849114186996726</v>
      </c>
      <c r="AC1114" s="143" t="n">
        <f aca="false">IF(ISNUMBER(AB1114),1-AB1114,"")</f>
        <v>0.150885813003274</v>
      </c>
      <c r="AD1114" s="144" t="n">
        <f aca="false">IF(ISNUMBER(AB1114),AB1114*T1114,"")</f>
        <v>0.712885980977517</v>
      </c>
      <c r="AE1114" s="144" t="n">
        <f aca="false">IF(ISNUMBER(AC1114),AC1114*T1114,T1114)</f>
        <v>0.126678346052465</v>
      </c>
      <c r="AF1114" s="149" t="n">
        <f aca="false">IF(ISNUMBER(AD1114),AE1114-AE1110,"")</f>
        <v>0.0786476430208661</v>
      </c>
      <c r="AG1114" s="145" t="n">
        <f aca="false">IF(ISNUMBER(AD1114),U1114*AB1114,"")</f>
        <v>34.2185270869208</v>
      </c>
      <c r="AH1114" s="146" t="n">
        <f aca="false">IF(ISNUMBER(AC1114),AC1114*U1114,U1114)</f>
        <v>6.08056061051834</v>
      </c>
      <c r="AI1114" s="145" t="n">
        <f aca="false">AH1114-AH1110</f>
        <v>3.77508686500158</v>
      </c>
      <c r="AJ1114" s="103" t="s">
        <v>663</v>
      </c>
      <c r="AK1114" s="102"/>
      <c r="AL1114" s="102"/>
      <c r="AM1114" s="102"/>
      <c r="AN1114" s="147" t="s">
        <v>813</v>
      </c>
    </row>
    <row r="1115" customFormat="false" ht="15" hidden="false" customHeight="false" outlineLevel="0" collapsed="false">
      <c r="A1115" s="0" t="s">
        <v>652</v>
      </c>
      <c r="B1115" s="0" t="s">
        <v>647</v>
      </c>
      <c r="C1115" s="90" t="n">
        <f aca="false">C971+1</f>
        <v>3</v>
      </c>
      <c r="D1115" s="90" t="n">
        <f aca="false">D971</f>
        <v>3</v>
      </c>
      <c r="E1115" s="90" t="s">
        <v>320</v>
      </c>
      <c r="F1115" s="90" t="n">
        <v>3</v>
      </c>
      <c r="G1115" s="130" t="s">
        <v>659</v>
      </c>
      <c r="H1115" s="130" t="s">
        <v>660</v>
      </c>
      <c r="I1115" s="148" t="s">
        <v>335</v>
      </c>
      <c r="J1115" s="131" t="n">
        <v>41946</v>
      </c>
      <c r="K1115" s="132" t="s">
        <v>858</v>
      </c>
      <c r="L1115" s="131" t="n">
        <v>41948</v>
      </c>
      <c r="M1115" s="108" t="s">
        <v>859</v>
      </c>
      <c r="N1115" s="134" t="n">
        <v>46.5</v>
      </c>
      <c r="O1115" s="134" t="n">
        <v>40</v>
      </c>
      <c r="P1115" s="135" t="n">
        <v>0.0514166666666667</v>
      </c>
      <c r="Q1115" s="152" t="n">
        <v>745.107507692309</v>
      </c>
      <c r="R1115" s="152" t="n">
        <v>10467.5573369231</v>
      </c>
      <c r="S1115" s="136" t="n">
        <f aca="false">R1115-Q1115</f>
        <v>9722.44982923077</v>
      </c>
      <c r="T1115" s="137" t="n">
        <f aca="false">((S1115/1000000)*(0.473-P1115))*0.8/(0.08206*296)*1000000/(O1115*N1115)*12</f>
        <v>0.87095197682628</v>
      </c>
      <c r="U1115" s="138" t="n">
        <f aca="false">IF(N1115&lt;=48,T1115* 48,T1115* 72)</f>
        <v>41.8056948876614</v>
      </c>
      <c r="V1115" s="139" t="n">
        <v>1070.05826360347</v>
      </c>
      <c r="W1115" s="150" t="n">
        <f aca="false">W1067</f>
        <v>-15.9672479479958</v>
      </c>
      <c r="X1115" s="141" t="n">
        <v>1356.9</v>
      </c>
      <c r="Y1115" s="142" t="n">
        <f aca="false">((V1115/1000+1)*0.0112372)/((V1115/1000+1)*0.0112372+1)</f>
        <v>0.0227328548094612</v>
      </c>
      <c r="Z1115" s="142" t="n">
        <f aca="false">((W1115/1000+1)*0.0112372)/((W1115/1000+1)*0.0112372+1)</f>
        <v>0.0109368357955286</v>
      </c>
      <c r="AA1115" s="142" t="n">
        <f aca="false">IF(ISNUMBER(X1115),((X1115/1000+1)*0.0112372)/((X1115/1000+1)*0.0112372+1),"")</f>
        <v>0.0258016023592409</v>
      </c>
      <c r="AB1115" s="143" t="n">
        <f aca="false">IF(ISNUMBER(AA1115),(Y1115-Y1111)/(AA1115-Y1111),"")</f>
        <v>0.793097645339791</v>
      </c>
      <c r="AC1115" s="143" t="n">
        <f aca="false">IF(ISNUMBER(AB1115),1-AB1115,"")</f>
        <v>0.206902354660209</v>
      </c>
      <c r="AD1115" s="144" t="n">
        <f aca="false">IF(ISNUMBER(AB1115),AB1115*T1115,"")</f>
        <v>0.690749962024959</v>
      </c>
      <c r="AE1115" s="144" t="n">
        <f aca="false">IF(ISNUMBER(AC1115),AC1115*T1115,T1115)</f>
        <v>0.180202014801321</v>
      </c>
      <c r="AF1115" s="149" t="n">
        <f aca="false">IF(ISNUMBER(AD1115),AE1115-AE1111,"")</f>
        <v>0.0891243036334376</v>
      </c>
      <c r="AG1115" s="145" t="n">
        <f aca="false">IF(ISNUMBER(AD1115),U1115*AB1115,"")</f>
        <v>33.155998177198</v>
      </c>
      <c r="AH1115" s="146" t="n">
        <f aca="false">IF(ISNUMBER(AC1115),AC1115*U1115,U1115)</f>
        <v>8.64969671046339</v>
      </c>
      <c r="AI1115" s="145" t="n">
        <f aca="false">AH1115-AH1111</f>
        <v>4.27796657440501</v>
      </c>
      <c r="AJ1115" s="103" t="s">
        <v>665</v>
      </c>
      <c r="AK1115" s="102"/>
      <c r="AL1115" s="102"/>
      <c r="AM1115" s="102"/>
      <c r="AN1115" s="147" t="s">
        <v>814</v>
      </c>
    </row>
    <row r="1116" customFormat="false" ht="15" hidden="false" customHeight="false" outlineLevel="0" collapsed="false">
      <c r="A1116" s="0" t="s">
        <v>652</v>
      </c>
      <c r="B1116" s="0" t="s">
        <v>647</v>
      </c>
      <c r="C1116" s="90" t="n">
        <f aca="false">C972+1</f>
        <v>3</v>
      </c>
      <c r="D1116" s="90" t="n">
        <f aca="false">D972</f>
        <v>3</v>
      </c>
      <c r="E1116" s="90" t="s">
        <v>320</v>
      </c>
      <c r="F1116" s="90" t="n">
        <v>4</v>
      </c>
      <c r="G1116" s="130" t="s">
        <v>659</v>
      </c>
      <c r="H1116" s="130" t="s">
        <v>660</v>
      </c>
      <c r="I1116" s="148" t="s">
        <v>335</v>
      </c>
      <c r="J1116" s="131" t="n">
        <v>41946</v>
      </c>
      <c r="K1116" s="132" t="s">
        <v>858</v>
      </c>
      <c r="L1116" s="131" t="n">
        <v>41948</v>
      </c>
      <c r="M1116" s="108" t="s">
        <v>859</v>
      </c>
      <c r="N1116" s="134" t="n">
        <v>46.5</v>
      </c>
      <c r="O1116" s="134" t="n">
        <v>40</v>
      </c>
      <c r="P1116" s="135" t="n">
        <v>0.0514166666666667</v>
      </c>
      <c r="Q1116" s="152" t="n">
        <v>745.107507692309</v>
      </c>
      <c r="R1116" s="152" t="n">
        <v>10101.3607369231</v>
      </c>
      <c r="S1116" s="136" t="n">
        <f aca="false">R1116-Q1116</f>
        <v>9356.25322923077</v>
      </c>
      <c r="T1116" s="137" t="n">
        <f aca="false">((S1116/1000000)*(0.473-P1116))*0.8/(0.08206*296)*1000000/(O1116*N1116)*12</f>
        <v>0.838147523393343</v>
      </c>
      <c r="U1116" s="138" t="n">
        <f aca="false">IF(N1116&lt;=48,T1116* 48,T1116* 72)</f>
        <v>40.2310811228805</v>
      </c>
      <c r="V1116" s="139" t="n">
        <v>1158.96426851513</v>
      </c>
      <c r="W1116" s="150" t="n">
        <f aca="false">W1068</f>
        <v>-15.9672479479958</v>
      </c>
      <c r="X1116" s="141" t="n">
        <v>1356.9</v>
      </c>
      <c r="Y1116" s="142" t="n">
        <f aca="false">((V1116/1000+1)*0.0112372)/((V1116/1000+1)*0.0112372+1)</f>
        <v>0.0236860722701269</v>
      </c>
      <c r="Z1116" s="142" t="n">
        <f aca="false">((W1116/1000+1)*0.0112372)/((W1116/1000+1)*0.0112372+1)</f>
        <v>0.0109368357955286</v>
      </c>
      <c r="AA1116" s="142" t="n">
        <f aca="false">IF(ISNUMBER(X1116),((X1116/1000+1)*0.0112372)/((X1116/1000+1)*0.0112372+1),"")</f>
        <v>0.0258016023592409</v>
      </c>
      <c r="AB1116" s="143" t="n">
        <f aca="false">IF(ISNUMBER(AA1116),(Y1116-Y1112)/(AA1116-Y1112),"")</f>
        <v>0.846553007305364</v>
      </c>
      <c r="AC1116" s="143" t="n">
        <f aca="false">IF(ISNUMBER(AB1116),1-AB1116,"")</f>
        <v>0.153446992694636</v>
      </c>
      <c r="AD1116" s="144" t="n">
        <f aca="false">IF(ISNUMBER(AB1116),AB1116*T1116,"")</f>
        <v>0.709536306494178</v>
      </c>
      <c r="AE1116" s="144" t="n">
        <f aca="false">IF(ISNUMBER(AC1116),AC1116*T1116,T1116)</f>
        <v>0.128611216899165</v>
      </c>
      <c r="AF1116" s="149" t="n">
        <f aca="false">IF(ISNUMBER(AD1116),AE1116-AE1112,"")</f>
        <v>0.121019487305676</v>
      </c>
      <c r="AG1116" s="145" t="n">
        <f aca="false">IF(ISNUMBER(AD1116),U1116*AB1116,"")</f>
        <v>34.0577427117205</v>
      </c>
      <c r="AH1116" s="146" t="n">
        <f aca="false">IF(ISNUMBER(AC1116),AC1116*U1116,U1116)</f>
        <v>6.17333841115993</v>
      </c>
      <c r="AI1116" s="145" t="n">
        <f aca="false">AH1116-AH1112</f>
        <v>5.80893539067245</v>
      </c>
      <c r="AJ1116" s="103" t="s">
        <v>667</v>
      </c>
      <c r="AK1116" s="102"/>
      <c r="AL1116" s="102"/>
      <c r="AM1116" s="102"/>
      <c r="AN1116" s="147" t="s">
        <v>815</v>
      </c>
    </row>
    <row r="1117" customFormat="false" ht="15" hidden="false" customHeight="false" outlineLevel="0" collapsed="false">
      <c r="A1117" s="0" t="s">
        <v>652</v>
      </c>
      <c r="B1117" s="0" t="s">
        <v>647</v>
      </c>
      <c r="C1117" s="90" t="n">
        <f aca="false">C973+1</f>
        <v>3</v>
      </c>
      <c r="D1117" s="90" t="n">
        <f aca="false">D973</f>
        <v>3</v>
      </c>
      <c r="E1117" s="90" t="s">
        <v>320</v>
      </c>
      <c r="F1117" s="90" t="n">
        <v>1</v>
      </c>
      <c r="G1117" s="130" t="s">
        <v>669</v>
      </c>
      <c r="H1117" s="130" t="s">
        <v>660</v>
      </c>
      <c r="I1117" s="130" t="n">
        <v>10</v>
      </c>
      <c r="J1117" s="131" t="n">
        <v>41946</v>
      </c>
      <c r="K1117" s="132" t="s">
        <v>858</v>
      </c>
      <c r="L1117" s="131" t="n">
        <v>41948</v>
      </c>
      <c r="M1117" s="108" t="s">
        <v>859</v>
      </c>
      <c r="N1117" s="134" t="n">
        <v>46.5</v>
      </c>
      <c r="O1117" s="134" t="n">
        <v>40</v>
      </c>
      <c r="P1117" s="135" t="n">
        <v>0.0514166666666667</v>
      </c>
      <c r="Q1117" s="152" t="n">
        <v>745.107507692309</v>
      </c>
      <c r="R1117" s="152" t="n">
        <v>7674.12207692308</v>
      </c>
      <c r="S1117" s="136" t="n">
        <f aca="false">R1117-Q1117</f>
        <v>6929.01456923077</v>
      </c>
      <c r="T1117" s="137" t="n">
        <f aca="false">((S1117/1000000)*(0.473-P1117))*0.8/(0.08206*296)*1000000/(O1117*N1117)*12</f>
        <v>0.620711759127391</v>
      </c>
      <c r="U1117" s="138" t="n">
        <f aca="false">IF(N1117&lt;=48,T1117* 48,T1117* 72)</f>
        <v>29.7941644381148</v>
      </c>
      <c r="V1117" s="139" t="n">
        <v>1203.16855916237</v>
      </c>
      <c r="W1117" s="150" t="n">
        <f aca="false">W1069</f>
        <v>-15.9672479479958</v>
      </c>
      <c r="X1117" s="141" t="n">
        <v>1356.9</v>
      </c>
      <c r="Y1117" s="142" t="n">
        <f aca="false">((V1117/1000+1)*0.0112372)/((V1117/1000+1)*0.0112372+1)</f>
        <v>0.0241593226144457</v>
      </c>
      <c r="Z1117" s="142" t="n">
        <f aca="false">((W1117/1000+1)*0.0112372)/((W1117/1000+1)*0.0112372+1)</f>
        <v>0.0109368357955286</v>
      </c>
      <c r="AA1117" s="142" t="n">
        <f aca="false">IF(ISNUMBER(X1117),((X1117/1000+1)*0.0112372)/((X1117/1000+1)*0.0112372+1),"")</f>
        <v>0.0258016023592409</v>
      </c>
      <c r="AB1117" s="143" t="n">
        <f aca="false">IF(ISNUMBER(AA1117),(Y1117-Y1109)/(AA1117-Y1109),"")</f>
        <v>0.887768828451791</v>
      </c>
      <c r="AC1117" s="143" t="n">
        <f aca="false">IF(ISNUMBER(AB1117),1-AB1117,"")</f>
        <v>0.112231171548209</v>
      </c>
      <c r="AD1117" s="144" t="n">
        <f aca="false">IF(ISNUMBER(AB1117),AB1117*T1117,"")</f>
        <v>0.551048551206774</v>
      </c>
      <c r="AE1117" s="144" t="n">
        <f aca="false">IF(ISNUMBER(AC1117),AC1117*T1117,T1117)</f>
        <v>0.0696632079206168</v>
      </c>
      <c r="AF1117" s="149" t="n">
        <f aca="false">IF(ISNUMBER(AD1117),AE1117-AE1109,"")</f>
        <v>0.00161511679971059</v>
      </c>
      <c r="AG1117" s="145" t="n">
        <f aca="false">IF(ISNUMBER(AD1117),U1117*AB1117,"")</f>
        <v>26.4503304579252</v>
      </c>
      <c r="AH1117" s="146" t="n">
        <f aca="false">IF(ISNUMBER(AC1117),AC1117*U1117,U1117)</f>
        <v>3.34383398018961</v>
      </c>
      <c r="AI1117" s="145" t="n">
        <f aca="false">AH1117-AH1109</f>
        <v>0.0775256063861085</v>
      </c>
      <c r="AJ1117" s="103" t="s">
        <v>670</v>
      </c>
      <c r="AK1117" s="102"/>
      <c r="AL1117" s="102"/>
      <c r="AM1117" s="102"/>
      <c r="AN1117" s="147" t="s">
        <v>816</v>
      </c>
    </row>
    <row r="1118" customFormat="false" ht="15" hidden="false" customHeight="false" outlineLevel="0" collapsed="false">
      <c r="A1118" s="0" t="s">
        <v>652</v>
      </c>
      <c r="B1118" s="0" t="s">
        <v>647</v>
      </c>
      <c r="C1118" s="90" t="n">
        <f aca="false">C974+1</f>
        <v>3</v>
      </c>
      <c r="D1118" s="90" t="n">
        <f aca="false">D974</f>
        <v>3</v>
      </c>
      <c r="E1118" s="90" t="s">
        <v>320</v>
      </c>
      <c r="F1118" s="90" t="n">
        <v>2</v>
      </c>
      <c r="G1118" s="130" t="s">
        <v>669</v>
      </c>
      <c r="H1118" s="130" t="s">
        <v>660</v>
      </c>
      <c r="I1118" s="130" t="n">
        <v>10</v>
      </c>
      <c r="J1118" s="131" t="n">
        <v>41946</v>
      </c>
      <c r="K1118" s="132" t="s">
        <v>858</v>
      </c>
      <c r="L1118" s="131" t="n">
        <v>41948</v>
      </c>
      <c r="M1118" s="108" t="s">
        <v>859</v>
      </c>
      <c r="N1118" s="134" t="n">
        <v>46.5</v>
      </c>
      <c r="O1118" s="134" t="n">
        <v>40</v>
      </c>
      <c r="P1118" s="135" t="n">
        <v>0.0514166666666667</v>
      </c>
      <c r="Q1118" s="152" t="n">
        <v>745.107507692309</v>
      </c>
      <c r="R1118" s="152" t="n">
        <v>7316.32001692308</v>
      </c>
      <c r="S1118" s="136" t="n">
        <f aca="false">R1118-Q1118</f>
        <v>6571.21250923077</v>
      </c>
      <c r="T1118" s="137" t="n">
        <f aca="false">((S1118/1000000)*(0.473-P1118))*0.8/(0.08206*296)*1000000/(O1118*N1118)*12</f>
        <v>0.588659301470824</v>
      </c>
      <c r="U1118" s="138" t="n">
        <f aca="false">IF(N1118&lt;=48,T1118* 48,T1118* 72)</f>
        <v>28.2556464705995</v>
      </c>
      <c r="V1118" s="139" t="n">
        <v>1211.55290392329</v>
      </c>
      <c r="W1118" s="150" t="n">
        <f aca="false">W1070</f>
        <v>-15.9672479479958</v>
      </c>
      <c r="X1118" s="141" t="n">
        <v>1356.9</v>
      </c>
      <c r="Y1118" s="142" t="n">
        <f aca="false">((V1118/1000+1)*0.0112372)/((V1118/1000+1)*0.0112372+1)</f>
        <v>0.0242490335005057</v>
      </c>
      <c r="Z1118" s="142" t="n">
        <f aca="false">((W1118/1000+1)*0.0112372)/((W1118/1000+1)*0.0112372+1)</f>
        <v>0.0109368357955286</v>
      </c>
      <c r="AA1118" s="142" t="n">
        <f aca="false">IF(ISNUMBER(X1118),((X1118/1000+1)*0.0112372)/((X1118/1000+1)*0.0112372+1),"")</f>
        <v>0.0258016023592409</v>
      </c>
      <c r="AB1118" s="143" t="n">
        <f aca="false">IF(ISNUMBER(AA1118),(Y1118-Y1110)/(AA1118-Y1110),"")</f>
        <v>0.892775520476602</v>
      </c>
      <c r="AC1118" s="143" t="n">
        <f aca="false">IF(ISNUMBER(AB1118),1-AB1118,"")</f>
        <v>0.107224479523398</v>
      </c>
      <c r="AD1118" s="144" t="n">
        <f aca="false">IF(ISNUMBER(AB1118),AB1118*T1118,"")</f>
        <v>0.525540614254008</v>
      </c>
      <c r="AE1118" s="144" t="n">
        <f aca="false">IF(ISNUMBER(AC1118),AC1118*T1118,T1118)</f>
        <v>0.0631186872168163</v>
      </c>
      <c r="AF1118" s="149" t="n">
        <f aca="false">IF(ISNUMBER(AD1118),AE1118-AE1110,"")</f>
        <v>0.0150879841852172</v>
      </c>
      <c r="AG1118" s="145" t="n">
        <f aca="false">IF(ISNUMBER(AD1118),U1118*AB1118,"")</f>
        <v>25.2259494841924</v>
      </c>
      <c r="AH1118" s="146" t="n">
        <f aca="false">IF(ISNUMBER(AC1118),AC1118*U1118,U1118)</f>
        <v>3.02969698640718</v>
      </c>
      <c r="AI1118" s="145" t="n">
        <f aca="false">AH1118-AH1110</f>
        <v>0.724223240890427</v>
      </c>
      <c r="AJ1118" s="103" t="s">
        <v>672</v>
      </c>
      <c r="AK1118" s="102"/>
      <c r="AL1118" s="102"/>
      <c r="AM1118" s="102"/>
      <c r="AN1118" s="147" t="s">
        <v>817</v>
      </c>
    </row>
    <row r="1119" customFormat="false" ht="15" hidden="false" customHeight="false" outlineLevel="0" collapsed="false">
      <c r="A1119" s="0" t="s">
        <v>652</v>
      </c>
      <c r="B1119" s="0" t="s">
        <v>647</v>
      </c>
      <c r="C1119" s="90" t="n">
        <f aca="false">C975+1</f>
        <v>3</v>
      </c>
      <c r="D1119" s="90" t="n">
        <f aca="false">D975</f>
        <v>3</v>
      </c>
      <c r="E1119" s="90" t="s">
        <v>320</v>
      </c>
      <c r="F1119" s="90" t="n">
        <v>3</v>
      </c>
      <c r="G1119" s="130" t="s">
        <v>669</v>
      </c>
      <c r="H1119" s="130" t="s">
        <v>660</v>
      </c>
      <c r="I1119" s="130" t="n">
        <v>10</v>
      </c>
      <c r="J1119" s="131" t="n">
        <v>41946</v>
      </c>
      <c r="K1119" s="132" t="s">
        <v>858</v>
      </c>
      <c r="L1119" s="131" t="n">
        <v>41948</v>
      </c>
      <c r="M1119" s="108" t="s">
        <v>859</v>
      </c>
      <c r="N1119" s="134" t="n">
        <v>46.5</v>
      </c>
      <c r="O1119" s="134" t="n">
        <v>40</v>
      </c>
      <c r="P1119" s="135" t="n">
        <v>0.0514166666666667</v>
      </c>
      <c r="Q1119" s="152" t="n">
        <v>745.107507692309</v>
      </c>
      <c r="R1119" s="152" t="n">
        <v>8825.14733692308</v>
      </c>
      <c r="S1119" s="136" t="n">
        <f aca="false">R1119-Q1119</f>
        <v>8080.03982923077</v>
      </c>
      <c r="T1119" s="137" t="n">
        <f aca="false">((S1119/1000000)*(0.473-P1119))*0.8/(0.08206*296)*1000000/(O1119*N1119)*12</f>
        <v>0.723822368406133</v>
      </c>
      <c r="U1119" s="138" t="n">
        <f aca="false">IF(N1119&lt;=48,T1119* 48,T1119* 72)</f>
        <v>34.7434736834944</v>
      </c>
      <c r="V1119" s="139" t="n">
        <v>1090.45973632311</v>
      </c>
      <c r="W1119" s="150" t="n">
        <f aca="false">W1071</f>
        <v>-15.9672479479958</v>
      </c>
      <c r="X1119" s="141" t="n">
        <v>1356.9</v>
      </c>
      <c r="Y1119" s="142" t="n">
        <f aca="false">((V1119/1000+1)*0.0112372)/((V1119/1000+1)*0.0112372+1)</f>
        <v>0.0229517564096226</v>
      </c>
      <c r="Z1119" s="142" t="n">
        <f aca="false">((W1119/1000+1)*0.0112372)/((W1119/1000+1)*0.0112372+1)</f>
        <v>0.0109368357955286</v>
      </c>
      <c r="AA1119" s="142" t="n">
        <f aca="false">IF(ISNUMBER(X1119),((X1119/1000+1)*0.0112372)/((X1119/1000+1)*0.0112372+1),"")</f>
        <v>0.0258016023592409</v>
      </c>
      <c r="AB1119" s="143" t="n">
        <f aca="false">IF(ISNUMBER(AA1119),(Y1119-Y1111)/(AA1119-Y1111),"")</f>
        <v>0.807856518716497</v>
      </c>
      <c r="AC1119" s="143" t="n">
        <f aca="false">IF(ISNUMBER(AB1119),1-AB1119,"")</f>
        <v>0.192143481283503</v>
      </c>
      <c r="AD1119" s="144" t="n">
        <f aca="false">IF(ISNUMBER(AB1119),AB1119*T1119,"")</f>
        <v>0.584744618709708</v>
      </c>
      <c r="AE1119" s="144" t="n">
        <f aca="false">IF(ISNUMBER(AC1119),AC1119*T1119,T1119)</f>
        <v>0.139077749696425</v>
      </c>
      <c r="AF1119" s="149" t="n">
        <f aca="false">IF(ISNUMBER(AD1119),AE1119-AE1111,"")</f>
        <v>0.0480000385285415</v>
      </c>
      <c r="AG1119" s="145" t="n">
        <f aca="false">IF(ISNUMBER(AD1119),U1119*AB1119,"")</f>
        <v>28.067741698066</v>
      </c>
      <c r="AH1119" s="146" t="n">
        <f aca="false">IF(ISNUMBER(AC1119),AC1119*U1119,U1119)</f>
        <v>6.67573198542839</v>
      </c>
      <c r="AI1119" s="145" t="n">
        <f aca="false">AH1119-AH1111</f>
        <v>2.30400184936999</v>
      </c>
      <c r="AJ1119" s="103" t="s">
        <v>674</v>
      </c>
      <c r="AK1119" s="102"/>
      <c r="AL1119" s="102"/>
      <c r="AM1119" s="102"/>
      <c r="AN1119" s="147" t="s">
        <v>818</v>
      </c>
    </row>
    <row r="1120" customFormat="false" ht="15" hidden="false" customHeight="false" outlineLevel="0" collapsed="false">
      <c r="A1120" s="0" t="s">
        <v>652</v>
      </c>
      <c r="B1120" s="0" t="s">
        <v>647</v>
      </c>
      <c r="C1120" s="90" t="n">
        <f aca="false">C976+1</f>
        <v>3</v>
      </c>
      <c r="D1120" s="90" t="n">
        <f aca="false">D976</f>
        <v>3</v>
      </c>
      <c r="E1120" s="90" t="s">
        <v>320</v>
      </c>
      <c r="F1120" s="90" t="n">
        <v>4</v>
      </c>
      <c r="G1120" s="130" t="s">
        <v>669</v>
      </c>
      <c r="H1120" s="130" t="s">
        <v>660</v>
      </c>
      <c r="I1120" s="130" t="n">
        <v>10</v>
      </c>
      <c r="J1120" s="131" t="n">
        <v>41946</v>
      </c>
      <c r="K1120" s="132" t="s">
        <v>858</v>
      </c>
      <c r="L1120" s="131" t="n">
        <v>41948</v>
      </c>
      <c r="M1120" s="108" t="s">
        <v>859</v>
      </c>
      <c r="N1120" s="134" t="n">
        <v>46.5</v>
      </c>
      <c r="O1120" s="134" t="n">
        <v>40</v>
      </c>
      <c r="P1120" s="135" t="n">
        <v>0.0514166666666667</v>
      </c>
      <c r="Q1120" s="152" t="n">
        <v>745.107507692309</v>
      </c>
      <c r="R1120" s="152" t="n">
        <v>7634.21759692308</v>
      </c>
      <c r="S1120" s="136" t="n">
        <f aca="false">R1120-Q1120</f>
        <v>6889.11008923077</v>
      </c>
      <c r="T1120" s="137" t="n">
        <f aca="false">((S1120/1000000)*(0.473-P1120))*0.8/(0.08206*296)*1000000/(O1120*N1120)*12</f>
        <v>0.617137054567257</v>
      </c>
      <c r="U1120" s="138" t="n">
        <f aca="false">IF(N1120&lt;=48,T1120* 48,T1120* 72)</f>
        <v>29.6225786192283</v>
      </c>
      <c r="V1120" s="139" t="n">
        <v>1235.63781261193</v>
      </c>
      <c r="W1120" s="150" t="n">
        <f aca="false">W1072</f>
        <v>-15.9672479479958</v>
      </c>
      <c r="X1120" s="141" t="n">
        <v>1356.9</v>
      </c>
      <c r="Y1120" s="142" t="n">
        <f aca="false">((V1120/1000+1)*0.0112372)/((V1120/1000+1)*0.0112372+1)</f>
        <v>0.0245066456965557</v>
      </c>
      <c r="Z1120" s="142" t="n">
        <f aca="false">((W1120/1000+1)*0.0112372)/((W1120/1000+1)*0.0112372+1)</f>
        <v>0.0109368357955286</v>
      </c>
      <c r="AA1120" s="142" t="n">
        <f aca="false">IF(ISNUMBER(X1120),((X1120/1000+1)*0.0112372)/((X1120/1000+1)*0.0112372+1),"")</f>
        <v>0.0258016023592409</v>
      </c>
      <c r="AB1120" s="143" t="n">
        <f aca="false">IF(ISNUMBER(AA1120),(Y1120-Y1112)/(AA1120-Y1112),"")</f>
        <v>0.906072144007111</v>
      </c>
      <c r="AC1120" s="143" t="n">
        <f aca="false">IF(ISNUMBER(AB1120),1-AB1120,"")</f>
        <v>0.0939278559928893</v>
      </c>
      <c r="AD1120" s="144" t="n">
        <f aca="false">IF(ISNUMBER(AB1120),AB1120*T1120,"")</f>
        <v>0.559170694177988</v>
      </c>
      <c r="AE1120" s="144" t="n">
        <f aca="false">IF(ISNUMBER(AC1120),AC1120*T1120,T1120)</f>
        <v>0.0579663603892692</v>
      </c>
      <c r="AF1120" s="149" t="n">
        <f aca="false">IF(ISNUMBER(AD1120),AE1120-AE1112,"")</f>
        <v>0.05037463079578</v>
      </c>
      <c r="AG1120" s="145" t="n">
        <f aca="false">IF(ISNUMBER(AD1120),U1120*AB1120,"")</f>
        <v>26.8401933205434</v>
      </c>
      <c r="AH1120" s="146" t="n">
        <f aca="false">IF(ISNUMBER(AC1120),AC1120*U1120,U1120)</f>
        <v>2.78238529868492</v>
      </c>
      <c r="AI1120" s="145" t="n">
        <f aca="false">AH1120-AH1112</f>
        <v>2.41798227819744</v>
      </c>
      <c r="AJ1120" s="103" t="s">
        <v>676</v>
      </c>
      <c r="AK1120" s="102"/>
      <c r="AL1120" s="102"/>
      <c r="AM1120" s="102"/>
      <c r="AN1120" s="147" t="s">
        <v>819</v>
      </c>
    </row>
    <row r="1121" customFormat="false" ht="15" hidden="false" customHeight="false" outlineLevel="0" collapsed="false">
      <c r="A1121" s="0" t="s">
        <v>652</v>
      </c>
      <c r="B1121" s="0" t="s">
        <v>647</v>
      </c>
      <c r="C1121" s="90" t="n">
        <f aca="false">C977+1</f>
        <v>3</v>
      </c>
      <c r="D1121" s="90" t="n">
        <f aca="false">D977</f>
        <v>3</v>
      </c>
      <c r="E1121" s="92" t="s">
        <v>353</v>
      </c>
      <c r="F1121" s="90" t="n">
        <v>1</v>
      </c>
      <c r="G1121" s="130" t="s">
        <v>321</v>
      </c>
      <c r="H1121" s="130" t="s">
        <v>322</v>
      </c>
      <c r="I1121" s="130" t="s">
        <v>322</v>
      </c>
      <c r="J1121" s="131" t="n">
        <v>41946</v>
      </c>
      <c r="K1121" s="132" t="s">
        <v>858</v>
      </c>
      <c r="L1121" s="131" t="n">
        <v>41948</v>
      </c>
      <c r="M1121" s="108" t="s">
        <v>859</v>
      </c>
      <c r="N1121" s="134" t="n">
        <v>46.5</v>
      </c>
      <c r="O1121" s="134" t="n">
        <v>40</v>
      </c>
      <c r="P1121" s="135" t="n">
        <v>0.0756666666666667</v>
      </c>
      <c r="Q1121" s="152" t="n">
        <v>745.107507692309</v>
      </c>
      <c r="R1121" s="152" t="n">
        <v>1877.72631769231</v>
      </c>
      <c r="S1121" s="136" t="n">
        <f aca="false">R1121-Q1121</f>
        <v>1132.61881</v>
      </c>
      <c r="T1121" s="137" t="n">
        <f aca="false">((S1121/1000000)*(0.473-P1121))*0.8/(0.08206*296)*1000000/(O1121*N1121)*12</f>
        <v>0.0956255257063767</v>
      </c>
      <c r="U1121" s="138" t="n">
        <f aca="false">IF(N1121&lt;=48,T1121* 48,T1121* 72)</f>
        <v>4.59002523390608</v>
      </c>
      <c r="V1121" s="139" t="n">
        <v>-21.9008181707367</v>
      </c>
      <c r="W1121" s="150" t="n">
        <f aca="false">W1073</f>
        <v>-21.1954571106192</v>
      </c>
      <c r="X1121" s="141" t="s">
        <v>106</v>
      </c>
      <c r="Y1121" s="142" t="n">
        <f aca="false">((V1121/1000+1)*0.0112372)/((V1121/1000+1)*0.0112372+1)</f>
        <v>0.0108716052675121</v>
      </c>
      <c r="Z1121" s="142" t="n">
        <f aca="false">((W1121/1000+1)*0.0112372)/((W1121/1000+1)*0.0112372+1)</f>
        <v>0.0108793600839932</v>
      </c>
      <c r="AA1121" s="142" t="str">
        <f aca="false">IF(ISNUMBER(X1121),((X1121/1000+1)*0.0112372)/((X1121/1000+1)*0.0112372+1),"")</f>
        <v/>
      </c>
      <c r="AB1121" s="143" t="str">
        <f aca="false">IF(ISNUMBER(AA1121),(Y1121-Z1121)/(AA1121-Z1121),"")</f>
        <v/>
      </c>
      <c r="AC1121" s="143" t="str">
        <f aca="false">IF(ISNUMBER(AB1121),1-AB1121,"")</f>
        <v/>
      </c>
      <c r="AD1121" s="144" t="str">
        <f aca="false">IF(ISNUMBER(AB1121),AB1121*T1121,"")</f>
        <v/>
      </c>
      <c r="AE1121" s="144" t="n">
        <f aca="false">IF(ISNUMBER(AC1121),AC1121*T1121,T1121)</f>
        <v>0.0956255257063767</v>
      </c>
      <c r="AF1121" s="102"/>
      <c r="AG1121" s="145" t="str">
        <f aca="false">IF(ISNUMBER(AD1121),U1121*AB1121,"")</f>
        <v/>
      </c>
      <c r="AH1121" s="146" t="n">
        <f aca="false">IF(ISNUMBER(AC1121),AC1121*U1121,U1121)</f>
        <v>4.59002523390608</v>
      </c>
      <c r="AI1121" s="102"/>
      <c r="AJ1121" s="103" t="s">
        <v>678</v>
      </c>
      <c r="AK1121" s="102"/>
      <c r="AL1121" s="102"/>
      <c r="AM1121" s="102"/>
      <c r="AN1121" s="147" t="s">
        <v>820</v>
      </c>
    </row>
    <row r="1122" customFormat="false" ht="15" hidden="false" customHeight="false" outlineLevel="0" collapsed="false">
      <c r="A1122" s="0" t="s">
        <v>652</v>
      </c>
      <c r="B1122" s="0" t="s">
        <v>647</v>
      </c>
      <c r="C1122" s="90" t="n">
        <f aca="false">C978+1</f>
        <v>3</v>
      </c>
      <c r="D1122" s="90" t="n">
        <f aca="false">D978</f>
        <v>3</v>
      </c>
      <c r="E1122" s="90" t="s">
        <v>353</v>
      </c>
      <c r="F1122" s="90" t="n">
        <v>2</v>
      </c>
      <c r="G1122" s="130" t="s">
        <v>321</v>
      </c>
      <c r="H1122" s="130" t="s">
        <v>322</v>
      </c>
      <c r="I1122" s="130" t="s">
        <v>322</v>
      </c>
      <c r="J1122" s="131" t="n">
        <v>41946</v>
      </c>
      <c r="K1122" s="132" t="s">
        <v>858</v>
      </c>
      <c r="L1122" s="131" t="n">
        <v>41948</v>
      </c>
      <c r="M1122" s="108" t="s">
        <v>859</v>
      </c>
      <c r="N1122" s="134" t="n">
        <v>46.5</v>
      </c>
      <c r="O1122" s="134" t="n">
        <v>40</v>
      </c>
      <c r="P1122" s="135" t="n">
        <v>0.0756666666666667</v>
      </c>
      <c r="Q1122" s="152" t="n">
        <v>745.107507692309</v>
      </c>
      <c r="R1122" s="152" t="n">
        <v>2532.72702769231</v>
      </c>
      <c r="S1122" s="136" t="n">
        <f aca="false">R1122-Q1122</f>
        <v>1787.61952</v>
      </c>
      <c r="T1122" s="137" t="n">
        <f aca="false">((S1122/1000000)*(0.473-P1122))*0.8/(0.08206*296)*1000000/(O1122*N1122)*12</f>
        <v>0.150926379514199</v>
      </c>
      <c r="U1122" s="138" t="n">
        <f aca="false">IF(N1122&lt;=48,T1122* 48,T1122* 72)</f>
        <v>7.24446621668156</v>
      </c>
      <c r="V1122" s="139" t="n">
        <v>-20.9243977719048</v>
      </c>
      <c r="W1122" s="150" t="n">
        <f aca="false">W1074</f>
        <v>-21.1954571106192</v>
      </c>
      <c r="X1122" s="141" t="s">
        <v>106</v>
      </c>
      <c r="Y1122" s="142" t="n">
        <f aca="false">((V1122/1000+1)*0.0112372)/((V1122/1000+1)*0.0112372+1)</f>
        <v>0.0108823401076057</v>
      </c>
      <c r="Z1122" s="142" t="n">
        <f aca="false">((W1122/1000+1)*0.0112372)/((W1122/1000+1)*0.0112372+1)</f>
        <v>0.0108793600839932</v>
      </c>
      <c r="AA1122" s="142" t="str">
        <f aca="false">IF(ISNUMBER(X1122),((X1122/1000+1)*0.0112372)/((X1122/1000+1)*0.0112372+1),"")</f>
        <v/>
      </c>
      <c r="AB1122" s="143" t="str">
        <f aca="false">IF(ISNUMBER(AA1122),(Y1122-Z1122)/(AA1122-Z1122),"")</f>
        <v/>
      </c>
      <c r="AC1122" s="143" t="str">
        <f aca="false">IF(ISNUMBER(AB1122),1-AB1122,"")</f>
        <v/>
      </c>
      <c r="AD1122" s="144" t="str">
        <f aca="false">IF(ISNUMBER(AB1122),AB1122*T1122,"")</f>
        <v/>
      </c>
      <c r="AE1122" s="144" t="n">
        <f aca="false">IF(ISNUMBER(AC1122),AC1122*T1122,T1122)</f>
        <v>0.150926379514199</v>
      </c>
      <c r="AF1122" s="102"/>
      <c r="AG1122" s="145" t="str">
        <f aca="false">IF(ISNUMBER(AD1122),U1122*AB1122,"")</f>
        <v/>
      </c>
      <c r="AH1122" s="146" t="n">
        <f aca="false">IF(ISNUMBER(AC1122),AC1122*U1122,U1122)</f>
        <v>7.24446621668156</v>
      </c>
      <c r="AI1122" s="102"/>
      <c r="AJ1122" s="103" t="s">
        <v>680</v>
      </c>
      <c r="AK1122" s="102"/>
      <c r="AL1122" s="102"/>
      <c r="AM1122" s="102"/>
      <c r="AN1122" s="147" t="s">
        <v>821</v>
      </c>
    </row>
    <row r="1123" customFormat="false" ht="15" hidden="false" customHeight="false" outlineLevel="0" collapsed="false">
      <c r="A1123" s="0" t="s">
        <v>652</v>
      </c>
      <c r="B1123" s="0" t="s">
        <v>647</v>
      </c>
      <c r="C1123" s="90" t="n">
        <f aca="false">C979+1</f>
        <v>3</v>
      </c>
      <c r="D1123" s="90" t="n">
        <f aca="false">D979</f>
        <v>3</v>
      </c>
      <c r="E1123" s="90" t="s">
        <v>353</v>
      </c>
      <c r="F1123" s="90" t="n">
        <v>3</v>
      </c>
      <c r="G1123" s="130" t="s">
        <v>321</v>
      </c>
      <c r="H1123" s="130" t="s">
        <v>322</v>
      </c>
      <c r="I1123" s="130" t="s">
        <v>322</v>
      </c>
      <c r="J1123" s="131" t="n">
        <v>41946</v>
      </c>
      <c r="K1123" s="132" t="s">
        <v>858</v>
      </c>
      <c r="L1123" s="131" t="n">
        <v>41948</v>
      </c>
      <c r="M1123" s="108" t="s">
        <v>859</v>
      </c>
      <c r="N1123" s="134" t="n">
        <v>46.5</v>
      </c>
      <c r="O1123" s="134" t="n">
        <v>40</v>
      </c>
      <c r="P1123" s="135" t="n">
        <v>0.0756666666666667</v>
      </c>
      <c r="Q1123" s="152" t="n">
        <v>745.107507692309</v>
      </c>
      <c r="R1123" s="152" t="n">
        <v>2907.87258769231</v>
      </c>
      <c r="S1123" s="136" t="n">
        <f aca="false">R1123-Q1123</f>
        <v>2162.76508</v>
      </c>
      <c r="T1123" s="137" t="n">
        <f aca="false">((S1123/1000000)*(0.473-P1123))*0.8/(0.08206*296)*1000000/(O1123*N1123)*12</f>
        <v>0.182599428800228</v>
      </c>
      <c r="U1123" s="138" t="n">
        <f aca="false">IF(N1123&lt;=48,T1123* 48,T1123* 72)</f>
        <v>8.76477258241094</v>
      </c>
      <c r="V1123" s="139" t="n">
        <v>-20.7371720064362</v>
      </c>
      <c r="W1123" s="150" t="n">
        <f aca="false">W1075</f>
        <v>-21.1954571106192</v>
      </c>
      <c r="X1123" s="141" t="s">
        <v>106</v>
      </c>
      <c r="Y1123" s="142" t="n">
        <f aca="false">((V1123/1000+1)*0.0112372)/((V1123/1000+1)*0.0112372+1)</f>
        <v>0.0108843984552818</v>
      </c>
      <c r="Z1123" s="142" t="n">
        <f aca="false">((W1123/1000+1)*0.0112372)/((W1123/1000+1)*0.0112372+1)</f>
        <v>0.0108793600839932</v>
      </c>
      <c r="AA1123" s="142" t="str">
        <f aca="false">IF(ISNUMBER(X1123),((X1123/1000+1)*0.0112372)/((X1123/1000+1)*0.0112372+1),"")</f>
        <v/>
      </c>
      <c r="AB1123" s="143" t="str">
        <f aca="false">IF(ISNUMBER(AA1123),(Y1123-Z1123)/(AA1123-Z1123),"")</f>
        <v/>
      </c>
      <c r="AC1123" s="143" t="str">
        <f aca="false">IF(ISNUMBER(AB1123),1-AB1123,"")</f>
        <v/>
      </c>
      <c r="AD1123" s="144" t="str">
        <f aca="false">IF(ISNUMBER(AB1123),AB1123*T1123,"")</f>
        <v/>
      </c>
      <c r="AE1123" s="144" t="n">
        <f aca="false">IF(ISNUMBER(AC1123),AC1123*T1123,T1123)</f>
        <v>0.182599428800228</v>
      </c>
      <c r="AF1123" s="102"/>
      <c r="AG1123" s="145" t="str">
        <f aca="false">IF(ISNUMBER(AD1123),U1123*AB1123,"")</f>
        <v/>
      </c>
      <c r="AH1123" s="146" t="n">
        <f aca="false">IF(ISNUMBER(AC1123),AC1123*U1123,U1123)</f>
        <v>8.76477258241094</v>
      </c>
      <c r="AI1123" s="102"/>
      <c r="AJ1123" s="103" t="s">
        <v>682</v>
      </c>
      <c r="AK1123" s="102"/>
      <c r="AL1123" s="102"/>
      <c r="AM1123" s="102"/>
      <c r="AN1123" s="147" t="s">
        <v>822</v>
      </c>
    </row>
    <row r="1124" customFormat="false" ht="15" hidden="false" customHeight="false" outlineLevel="0" collapsed="false">
      <c r="A1124" s="0" t="s">
        <v>652</v>
      </c>
      <c r="B1124" s="0" t="s">
        <v>647</v>
      </c>
      <c r="C1124" s="90" t="n">
        <f aca="false">C980+1</f>
        <v>3</v>
      </c>
      <c r="D1124" s="90" t="n">
        <f aca="false">D980</f>
        <v>3</v>
      </c>
      <c r="E1124" s="90" t="s">
        <v>353</v>
      </c>
      <c r="F1124" s="90" t="n">
        <v>4</v>
      </c>
      <c r="G1124" s="130" t="s">
        <v>321</v>
      </c>
      <c r="H1124" s="130" t="s">
        <v>322</v>
      </c>
      <c r="I1124" s="130" t="s">
        <v>322</v>
      </c>
      <c r="J1124" s="131" t="n">
        <v>41946</v>
      </c>
      <c r="K1124" s="132" t="s">
        <v>858</v>
      </c>
      <c r="L1124" s="131" t="n">
        <v>41948</v>
      </c>
      <c r="M1124" s="108" t="s">
        <v>859</v>
      </c>
      <c r="N1124" s="134" t="n">
        <v>46.5</v>
      </c>
      <c r="O1124" s="134" t="n">
        <v>40</v>
      </c>
      <c r="P1124" s="135" t="n">
        <v>0.0756666666666667</v>
      </c>
      <c r="Q1124" s="152" t="n">
        <v>745.107507692309</v>
      </c>
      <c r="R1124" s="152" t="n">
        <v>2453.76597769231</v>
      </c>
      <c r="S1124" s="136" t="n">
        <f aca="false">R1124-Q1124</f>
        <v>1708.65847</v>
      </c>
      <c r="T1124" s="137" t="n">
        <f aca="false">((S1124/1000000)*(0.473-P1124))*0.8/(0.08206*296)*1000000/(O1124*N1124)*12</f>
        <v>0.144259801271006</v>
      </c>
      <c r="U1124" s="138" t="n">
        <f aca="false">IF(N1124&lt;=48,T1124* 48,T1124* 72)</f>
        <v>6.92447046100829</v>
      </c>
      <c r="V1124" s="139" t="n">
        <v>-23.9885954101434</v>
      </c>
      <c r="W1124" s="150" t="n">
        <f aca="false">W1076</f>
        <v>-21.1954571106192</v>
      </c>
      <c r="X1124" s="141" t="s">
        <v>106</v>
      </c>
      <c r="Y1124" s="142" t="n">
        <f aca="false">((V1124/1000+1)*0.0112372)/((V1124/1000+1)*0.0112372+1)</f>
        <v>0.0108486513040536</v>
      </c>
      <c r="Z1124" s="142" t="n">
        <f aca="false">((W1124/1000+1)*0.0112372)/((W1124/1000+1)*0.0112372+1)</f>
        <v>0.0108793600839932</v>
      </c>
      <c r="AA1124" s="142" t="str">
        <f aca="false">IF(ISNUMBER(X1124),((X1124/1000+1)*0.0112372)/((X1124/1000+1)*0.0112372+1),"")</f>
        <v/>
      </c>
      <c r="AB1124" s="143" t="str">
        <f aca="false">IF(ISNUMBER(AA1124),(Y1124-Z1124)/(AA1124-Z1124),"")</f>
        <v/>
      </c>
      <c r="AC1124" s="143" t="str">
        <f aca="false">IF(ISNUMBER(AB1124),1-AB1124,"")</f>
        <v/>
      </c>
      <c r="AD1124" s="144" t="str">
        <f aca="false">IF(ISNUMBER(AB1124),AB1124*T1124,"")</f>
        <v/>
      </c>
      <c r="AE1124" s="144" t="n">
        <f aca="false">IF(ISNUMBER(AC1124),AC1124*T1124,T1124)</f>
        <v>0.144259801271006</v>
      </c>
      <c r="AF1124" s="102"/>
      <c r="AG1124" s="145" t="str">
        <f aca="false">IF(ISNUMBER(AD1124),U1124*AB1124,"")</f>
        <v/>
      </c>
      <c r="AH1124" s="146" t="n">
        <f aca="false">IF(ISNUMBER(AC1124),AC1124*U1124,U1124)</f>
        <v>6.92447046100829</v>
      </c>
      <c r="AI1124" s="102"/>
      <c r="AJ1124" s="103" t="s">
        <v>684</v>
      </c>
      <c r="AK1124" s="102"/>
      <c r="AL1124" s="102"/>
      <c r="AM1124" s="102"/>
      <c r="AN1124" s="147" t="s">
        <v>823</v>
      </c>
    </row>
    <row r="1125" customFormat="false" ht="15" hidden="false" customHeight="false" outlineLevel="0" collapsed="false">
      <c r="A1125" s="0" t="s">
        <v>652</v>
      </c>
      <c r="B1125" s="0" t="s">
        <v>647</v>
      </c>
      <c r="C1125" s="90" t="n">
        <f aca="false">C981+1</f>
        <v>3</v>
      </c>
      <c r="D1125" s="90" t="n">
        <f aca="false">D981</f>
        <v>3</v>
      </c>
      <c r="E1125" s="90" t="s">
        <v>353</v>
      </c>
      <c r="F1125" s="90" t="n">
        <v>1</v>
      </c>
      <c r="G1125" s="130" t="s">
        <v>659</v>
      </c>
      <c r="H1125" s="130" t="s">
        <v>660</v>
      </c>
      <c r="I1125" s="148" t="s">
        <v>335</v>
      </c>
      <c r="J1125" s="131" t="n">
        <v>41946</v>
      </c>
      <c r="K1125" s="132" t="s">
        <v>858</v>
      </c>
      <c r="L1125" s="131" t="n">
        <v>41948</v>
      </c>
      <c r="M1125" s="108" t="s">
        <v>859</v>
      </c>
      <c r="N1125" s="134" t="n">
        <v>46.5</v>
      </c>
      <c r="O1125" s="134" t="n">
        <v>40</v>
      </c>
      <c r="P1125" s="135" t="n">
        <v>0.0756666666666667</v>
      </c>
      <c r="Q1125" s="152" t="n">
        <v>745.107507692309</v>
      </c>
      <c r="R1125" s="152" t="n">
        <v>11331.8644723077</v>
      </c>
      <c r="S1125" s="136" t="n">
        <f aca="false">R1125-Q1125</f>
        <v>10586.7569646154</v>
      </c>
      <c r="T1125" s="137" t="n">
        <f aca="false">((S1125/1000000)*(0.473-P1125))*0.8/(0.08206*296)*1000000/(O1125*N1125)*12</f>
        <v>0.893826052797932</v>
      </c>
      <c r="U1125" s="138" t="n">
        <f aca="false">IF(N1125&lt;=48,T1125* 48,T1125* 72)</f>
        <v>42.9036505343008</v>
      </c>
      <c r="V1125" s="139" t="n">
        <v>975.514083853748</v>
      </c>
      <c r="W1125" s="150" t="n">
        <f aca="false">W1077</f>
        <v>-21.1954571106192</v>
      </c>
      <c r="X1125" s="141" t="n">
        <v>1356.9</v>
      </c>
      <c r="Y1125" s="142" t="n">
        <f aca="false">((V1125/1000+1)*0.0112372)/((V1125/1000+1)*0.0112372+1)</f>
        <v>0.0217171426521847</v>
      </c>
      <c r="Z1125" s="142" t="n">
        <f aca="false">((W1125/1000+1)*0.0112372)/((W1125/1000+1)*0.0112372+1)</f>
        <v>0.0108793600839932</v>
      </c>
      <c r="AA1125" s="142" t="n">
        <f aca="false">IF(ISNUMBER(X1125),((X1125/1000+1)*0.0112372)/((X1125/1000+1)*0.0112372+1),"")</f>
        <v>0.0258016023592409</v>
      </c>
      <c r="AB1125" s="143" t="n">
        <f aca="false">IF(ISNUMBER(AA1125),(Y1125-Y1121)/(AA1125-Y1121),"")</f>
        <v>0.726425954274367</v>
      </c>
      <c r="AC1125" s="143" t="n">
        <f aca="false">IF(ISNUMBER(AB1125),1-AB1125,"")</f>
        <v>0.273574045725633</v>
      </c>
      <c r="AD1125" s="144" t="n">
        <f aca="false">IF(ISNUMBER(AB1125),AB1125*T1125,"")</f>
        <v>0.649298443359029</v>
      </c>
      <c r="AE1125" s="144" t="n">
        <f aca="false">IF(ISNUMBER(AC1125),AC1125*T1125,T1125)</f>
        <v>0.244527609438903</v>
      </c>
      <c r="AF1125" s="149" t="n">
        <f aca="false">IF(ISNUMBER(AD1125),AE1125-AE1121,"")</f>
        <v>0.148902083732527</v>
      </c>
      <c r="AG1125" s="145" t="n">
        <f aca="false">IF(ISNUMBER(AD1125),U1125*AB1125,"")</f>
        <v>31.1663252812334</v>
      </c>
      <c r="AH1125" s="146" t="n">
        <f aca="false">IF(ISNUMBER(AC1125),AC1125*U1125,U1125)</f>
        <v>11.7373252530674</v>
      </c>
      <c r="AI1125" s="145" t="n">
        <f aca="false">AH1125-AH1121</f>
        <v>7.14730001916128</v>
      </c>
      <c r="AJ1125" s="103" t="s">
        <v>686</v>
      </c>
      <c r="AK1125" s="102"/>
      <c r="AL1125" s="102"/>
      <c r="AM1125" s="102"/>
      <c r="AN1125" s="147" t="s">
        <v>824</v>
      </c>
    </row>
    <row r="1126" customFormat="false" ht="15" hidden="false" customHeight="false" outlineLevel="0" collapsed="false">
      <c r="A1126" s="0" t="s">
        <v>652</v>
      </c>
      <c r="B1126" s="0" t="s">
        <v>647</v>
      </c>
      <c r="C1126" s="90" t="n">
        <f aca="false">C982+1</f>
        <v>3</v>
      </c>
      <c r="D1126" s="90" t="n">
        <f aca="false">D982</f>
        <v>3</v>
      </c>
      <c r="E1126" s="90" t="s">
        <v>353</v>
      </c>
      <c r="F1126" s="90" t="n">
        <v>2</v>
      </c>
      <c r="G1126" s="130" t="s">
        <v>659</v>
      </c>
      <c r="H1126" s="130" t="s">
        <v>660</v>
      </c>
      <c r="I1126" s="148" t="s">
        <v>335</v>
      </c>
      <c r="J1126" s="131" t="n">
        <v>41946</v>
      </c>
      <c r="K1126" s="132" t="s">
        <v>858</v>
      </c>
      <c r="L1126" s="131" t="n">
        <v>41948</v>
      </c>
      <c r="M1126" s="108" t="s">
        <v>859</v>
      </c>
      <c r="N1126" s="134" t="n">
        <v>46.5</v>
      </c>
      <c r="O1126" s="134" t="n">
        <v>40</v>
      </c>
      <c r="P1126" s="135" t="n">
        <v>0.0756666666666667</v>
      </c>
      <c r="Q1126" s="152" t="n">
        <v>745.107507692309</v>
      </c>
      <c r="R1126" s="152" t="n">
        <v>10221.2680723077</v>
      </c>
      <c r="S1126" s="136" t="n">
        <f aca="false">R1126-Q1126</f>
        <v>9476.16056461539</v>
      </c>
      <c r="T1126" s="137" t="n">
        <f aca="false">((S1126/1000000)*(0.473-P1126))*0.8/(0.08206*296)*1000000/(O1126*N1126)*12</f>
        <v>0.800059850382833</v>
      </c>
      <c r="U1126" s="138" t="n">
        <f aca="false">IF(N1126&lt;=48,T1126* 48,T1126* 72)</f>
        <v>38.402872818376</v>
      </c>
      <c r="V1126" s="139" t="n">
        <v>864.320886557917</v>
      </c>
      <c r="W1126" s="150" t="n">
        <f aca="false">W1078</f>
        <v>-21.1954571106192</v>
      </c>
      <c r="X1126" s="141" t="n">
        <v>1356.9</v>
      </c>
      <c r="Y1126" s="142" t="n">
        <f aca="false">((V1126/1000+1)*0.0112372)/((V1126/1000+1)*0.0112372+1)</f>
        <v>0.0205198607814273</v>
      </c>
      <c r="Z1126" s="142" t="n">
        <f aca="false">((W1126/1000+1)*0.0112372)/((W1126/1000+1)*0.0112372+1)</f>
        <v>0.0108793600839932</v>
      </c>
      <c r="AA1126" s="142" t="n">
        <f aca="false">IF(ISNUMBER(X1126),((X1126/1000+1)*0.0112372)/((X1126/1000+1)*0.0112372+1),"")</f>
        <v>0.0258016023592409</v>
      </c>
      <c r="AB1126" s="143" t="n">
        <f aca="false">IF(ISNUMBER(AA1126),(Y1126-Y1122)/(AA1126-Y1122),"")</f>
        <v>0.645978367513805</v>
      </c>
      <c r="AC1126" s="143" t="n">
        <f aca="false">IF(ISNUMBER(AB1126),1-AB1126,"")</f>
        <v>0.354021632486195</v>
      </c>
      <c r="AD1126" s="144" t="n">
        <f aca="false">IF(ISNUMBER(AB1126),AB1126*T1126,"")</f>
        <v>0.516821356063642</v>
      </c>
      <c r="AE1126" s="144" t="n">
        <f aca="false">IF(ISNUMBER(AC1126),AC1126*T1126,T1126)</f>
        <v>0.283238494319191</v>
      </c>
      <c r="AF1126" s="149" t="n">
        <f aca="false">IF(ISNUMBER(AD1126),AE1126-AE1122,"")</f>
        <v>0.132312114804992</v>
      </c>
      <c r="AG1126" s="145" t="n">
        <f aca="false">IF(ISNUMBER(AD1126),U1126*AB1126,"")</f>
        <v>24.8074250910548</v>
      </c>
      <c r="AH1126" s="146" t="n">
        <f aca="false">IF(ISNUMBER(AC1126),AC1126*U1126,U1126)</f>
        <v>13.5954477273212</v>
      </c>
      <c r="AI1126" s="145" t="n">
        <f aca="false">AH1126-AH1122</f>
        <v>6.35098151063961</v>
      </c>
      <c r="AJ1126" s="103" t="s">
        <v>688</v>
      </c>
      <c r="AK1126" s="102"/>
      <c r="AL1126" s="102"/>
      <c r="AM1126" s="102"/>
      <c r="AN1126" s="147" t="s">
        <v>825</v>
      </c>
    </row>
    <row r="1127" customFormat="false" ht="15" hidden="false" customHeight="false" outlineLevel="0" collapsed="false">
      <c r="A1127" s="0" t="s">
        <v>652</v>
      </c>
      <c r="B1127" s="0" t="s">
        <v>647</v>
      </c>
      <c r="C1127" s="90" t="n">
        <f aca="false">C983+1</f>
        <v>3</v>
      </c>
      <c r="D1127" s="90" t="n">
        <f aca="false">D983</f>
        <v>3</v>
      </c>
      <c r="E1127" s="90" t="s">
        <v>353</v>
      </c>
      <c r="F1127" s="90" t="n">
        <v>3</v>
      </c>
      <c r="G1127" s="130" t="s">
        <v>659</v>
      </c>
      <c r="H1127" s="130" t="s">
        <v>660</v>
      </c>
      <c r="I1127" s="148" t="s">
        <v>335</v>
      </c>
      <c r="J1127" s="131" t="n">
        <v>41946</v>
      </c>
      <c r="K1127" s="132" t="s">
        <v>858</v>
      </c>
      <c r="L1127" s="131" t="n">
        <v>41948</v>
      </c>
      <c r="M1127" s="108" t="s">
        <v>859</v>
      </c>
      <c r="N1127" s="134" t="n">
        <v>46.5</v>
      </c>
      <c r="O1127" s="134" t="n">
        <v>40</v>
      </c>
      <c r="P1127" s="135" t="n">
        <v>0.0756666666666667</v>
      </c>
      <c r="Q1127" s="152" t="n">
        <v>745.107507692309</v>
      </c>
      <c r="R1127" s="152" t="n">
        <v>11783.1198723077</v>
      </c>
      <c r="S1127" s="136" t="n">
        <f aca="false">R1127-Q1127</f>
        <v>11038.0123646154</v>
      </c>
      <c r="T1127" s="137" t="n">
        <f aca="false">((S1127/1000000)*(0.473-P1127))*0.8/(0.08206*296)*1000000/(O1127*N1127)*12</f>
        <v>0.93192495639361</v>
      </c>
      <c r="U1127" s="138" t="n">
        <f aca="false">IF(N1127&lt;=48,T1127* 48,T1127* 72)</f>
        <v>44.7323979068933</v>
      </c>
      <c r="V1127" s="139" t="n">
        <v>887.251659705559</v>
      </c>
      <c r="W1127" s="150" t="n">
        <f aca="false">W1079</f>
        <v>-21.1954571106192</v>
      </c>
      <c r="X1127" s="141" t="n">
        <v>1356.9</v>
      </c>
      <c r="Y1127" s="142" t="n">
        <f aca="false">((V1127/1000+1)*0.0112372)/((V1127/1000+1)*0.0112372+1)</f>
        <v>0.0207670095660856</v>
      </c>
      <c r="Z1127" s="142" t="n">
        <f aca="false">((W1127/1000+1)*0.0112372)/((W1127/1000+1)*0.0112372+1)</f>
        <v>0.0108793600839932</v>
      </c>
      <c r="AA1127" s="142" t="n">
        <f aca="false">IF(ISNUMBER(X1127),((X1127/1000+1)*0.0112372)/((X1127/1000+1)*0.0112372+1),"")</f>
        <v>0.0258016023592409</v>
      </c>
      <c r="AB1127" s="143" t="n">
        <f aca="false">IF(ISNUMBER(AA1127),(Y1127-Y1123)/(AA1127-Y1123),"")</f>
        <v>0.662497554798518</v>
      </c>
      <c r="AC1127" s="143" t="n">
        <f aca="false">IF(ISNUMBER(AB1127),1-AB1127,"")</f>
        <v>0.337502445201482</v>
      </c>
      <c r="AD1127" s="144" t="n">
        <f aca="false">IF(ISNUMBER(AB1127),AB1127*T1127,"")</f>
        <v>0.617398004866483</v>
      </c>
      <c r="AE1127" s="144" t="n">
        <f aca="false">IF(ISNUMBER(AC1127),AC1127*T1127,T1127)</f>
        <v>0.314526951527127</v>
      </c>
      <c r="AF1127" s="149" t="n">
        <f aca="false">IF(ISNUMBER(AD1127),AE1127-AE1123,"")</f>
        <v>0.1319275227269</v>
      </c>
      <c r="AG1127" s="145" t="n">
        <f aca="false">IF(ISNUMBER(AD1127),U1127*AB1127,"")</f>
        <v>29.6351042335912</v>
      </c>
      <c r="AH1127" s="146" t="n">
        <f aca="false">IF(ISNUMBER(AC1127),AC1127*U1127,U1127)</f>
        <v>15.0972936733021</v>
      </c>
      <c r="AI1127" s="145" t="n">
        <f aca="false">AH1127-AH1123</f>
        <v>6.33252109089118</v>
      </c>
      <c r="AJ1127" s="103" t="s">
        <v>690</v>
      </c>
      <c r="AK1127" s="102"/>
      <c r="AL1127" s="102"/>
      <c r="AM1127" s="102"/>
      <c r="AN1127" s="147" t="s">
        <v>826</v>
      </c>
    </row>
    <row r="1128" customFormat="false" ht="15" hidden="false" customHeight="false" outlineLevel="0" collapsed="false">
      <c r="A1128" s="0" t="s">
        <v>652</v>
      </c>
      <c r="B1128" s="0" t="s">
        <v>647</v>
      </c>
      <c r="C1128" s="90" t="n">
        <f aca="false">C984+1</f>
        <v>3</v>
      </c>
      <c r="D1128" s="90" t="n">
        <f aca="false">D984</f>
        <v>3</v>
      </c>
      <c r="E1128" s="90" t="s">
        <v>353</v>
      </c>
      <c r="F1128" s="90" t="n">
        <v>4</v>
      </c>
      <c r="G1128" s="130" t="s">
        <v>659</v>
      </c>
      <c r="H1128" s="130" t="s">
        <v>660</v>
      </c>
      <c r="I1128" s="148" t="s">
        <v>335</v>
      </c>
      <c r="J1128" s="131" t="n">
        <v>41946</v>
      </c>
      <c r="K1128" s="132" t="s">
        <v>858</v>
      </c>
      <c r="L1128" s="131" t="n">
        <v>41948</v>
      </c>
      <c r="M1128" s="108" t="s">
        <v>859</v>
      </c>
      <c r="N1128" s="134" t="n">
        <v>46.5</v>
      </c>
      <c r="O1128" s="134" t="n">
        <v>40</v>
      </c>
      <c r="P1128" s="135" t="n">
        <v>0.0756666666666667</v>
      </c>
      <c r="Q1128" s="152" t="n">
        <v>745.107507692309</v>
      </c>
      <c r="R1128" s="152" t="n">
        <v>15187.4970723077</v>
      </c>
      <c r="S1128" s="136" t="n">
        <f aca="false">R1128-Q1128</f>
        <v>14442.3895646154</v>
      </c>
      <c r="T1128" s="137" t="n">
        <f aca="false">((S1128/1000000)*(0.473-P1128))*0.8/(0.08206*296)*1000000/(O1128*N1128)*12</f>
        <v>1.21935207360068</v>
      </c>
      <c r="U1128" s="138" t="n">
        <f aca="false">IF(N1128&lt;=48,T1128* 48,T1128* 72)</f>
        <v>58.5288995328327</v>
      </c>
      <c r="V1128" s="139" t="n">
        <v>988.319587758177</v>
      </c>
      <c r="W1128" s="150" t="n">
        <f aca="false">W1080</f>
        <v>-21.1954571106192</v>
      </c>
      <c r="X1128" s="141" t="n">
        <v>1356.9</v>
      </c>
      <c r="Y1128" s="142" t="n">
        <f aca="false">((V1128/1000+1)*0.0112372)/((V1128/1000+1)*0.0112372+1)</f>
        <v>0.0218548390368122</v>
      </c>
      <c r="Z1128" s="142" t="n">
        <f aca="false">((W1128/1000+1)*0.0112372)/((W1128/1000+1)*0.0112372+1)</f>
        <v>0.0108793600839932</v>
      </c>
      <c r="AA1128" s="142" t="n">
        <f aca="false">IF(ISNUMBER(X1128),((X1128/1000+1)*0.0112372)/((X1128/1000+1)*0.0112372+1),"")</f>
        <v>0.0258016023592409</v>
      </c>
      <c r="AB1128" s="143" t="n">
        <f aca="false">IF(ISNUMBER(AA1128),(Y1128-Y1124)/(AA1128-Y1124),"")</f>
        <v>0.736054554859284</v>
      </c>
      <c r="AC1128" s="143" t="n">
        <f aca="false">IF(ISNUMBER(AB1128),1-AB1128,"")</f>
        <v>0.263945445140716</v>
      </c>
      <c r="AD1128" s="144" t="n">
        <f aca="false">IF(ISNUMBER(AB1128),AB1128*T1128,"")</f>
        <v>0.897509647750894</v>
      </c>
      <c r="AE1128" s="144" t="n">
        <f aca="false">IF(ISNUMBER(AC1128),AC1128*T1128,T1128)</f>
        <v>0.321842425849787</v>
      </c>
      <c r="AF1128" s="149" t="n">
        <f aca="false">IF(ISNUMBER(AD1128),AE1128-AE1124,"")</f>
        <v>0.177582624578782</v>
      </c>
      <c r="AG1128" s="145" t="n">
        <f aca="false">IF(ISNUMBER(AD1128),U1128*AB1128,"")</f>
        <v>43.0804630920429</v>
      </c>
      <c r="AH1128" s="146" t="n">
        <f aca="false">IF(ISNUMBER(AC1128),AC1128*U1128,U1128)</f>
        <v>15.4484364407898</v>
      </c>
      <c r="AI1128" s="145" t="n">
        <f aca="false">AH1128-AH1124</f>
        <v>8.52396597978151</v>
      </c>
      <c r="AJ1128" s="103" t="s">
        <v>692</v>
      </c>
      <c r="AK1128" s="102"/>
      <c r="AL1128" s="102"/>
      <c r="AM1128" s="102"/>
      <c r="AN1128" s="147" t="s">
        <v>827</v>
      </c>
    </row>
    <row r="1129" customFormat="false" ht="15" hidden="false" customHeight="false" outlineLevel="0" collapsed="false">
      <c r="A1129" s="0" t="s">
        <v>652</v>
      </c>
      <c r="B1129" s="0" t="s">
        <v>647</v>
      </c>
      <c r="C1129" s="90" t="n">
        <f aca="false">C985+1</f>
        <v>3</v>
      </c>
      <c r="D1129" s="90" t="n">
        <f aca="false">D985</f>
        <v>3</v>
      </c>
      <c r="E1129" s="90" t="s">
        <v>353</v>
      </c>
      <c r="F1129" s="90" t="n">
        <v>1</v>
      </c>
      <c r="G1129" s="130" t="s">
        <v>669</v>
      </c>
      <c r="H1129" s="130" t="s">
        <v>660</v>
      </c>
      <c r="I1129" s="130" t="n">
        <v>10</v>
      </c>
      <c r="J1129" s="131" t="n">
        <v>41946</v>
      </c>
      <c r="K1129" s="132" t="s">
        <v>858</v>
      </c>
      <c r="L1129" s="131" t="n">
        <v>41948</v>
      </c>
      <c r="M1129" s="108" t="s">
        <v>859</v>
      </c>
      <c r="N1129" s="134" t="n">
        <v>46.5</v>
      </c>
      <c r="O1129" s="134" t="n">
        <v>40</v>
      </c>
      <c r="P1129" s="135" t="n">
        <v>0.0756666666666667</v>
      </c>
      <c r="Q1129" s="152" t="n">
        <v>745.107507692309</v>
      </c>
      <c r="R1129" s="152" t="n">
        <v>11074.1770723077</v>
      </c>
      <c r="S1129" s="136" t="n">
        <f aca="false">R1129-Q1129</f>
        <v>10329.0695646154</v>
      </c>
      <c r="T1129" s="137" t="n">
        <f aca="false">((S1129/1000000)*(0.473-P1129))*0.8/(0.08206*296)*1000000/(O1129*N1129)*12</f>
        <v>0.872069842433644</v>
      </c>
      <c r="U1129" s="138" t="n">
        <f aca="false">IF(N1129&lt;=48,T1129* 48,T1129* 72)</f>
        <v>41.8593524368149</v>
      </c>
      <c r="V1129" s="139" t="n">
        <v>1115.13363309715</v>
      </c>
      <c r="W1129" s="150" t="n">
        <f aca="false">W1081</f>
        <v>-21.1954571106192</v>
      </c>
      <c r="X1129" s="141" t="n">
        <v>1356.9</v>
      </c>
      <c r="Y1129" s="142" t="n">
        <f aca="false">((V1129/1000+1)*0.0112372)/((V1129/1000+1)*0.0112372+1)</f>
        <v>0.0232163688362439</v>
      </c>
      <c r="Z1129" s="142" t="n">
        <f aca="false">((W1129/1000+1)*0.0112372)/((W1129/1000+1)*0.0112372+1)</f>
        <v>0.0108793600839932</v>
      </c>
      <c r="AA1129" s="142" t="n">
        <f aca="false">IF(ISNUMBER(X1129),((X1129/1000+1)*0.0112372)/((X1129/1000+1)*0.0112372+1),"")</f>
        <v>0.0258016023592409</v>
      </c>
      <c r="AB1129" s="143" t="n">
        <f aca="false">IF(ISNUMBER(AA1129),(Y1129-Y1121)/(AA1129-Y1121),"")</f>
        <v>0.826842998889183</v>
      </c>
      <c r="AC1129" s="143" t="n">
        <f aca="false">IF(ISNUMBER(AB1129),1-AB1129,"")</f>
        <v>0.173157001110817</v>
      </c>
      <c r="AD1129" s="144" t="n">
        <f aca="false">IF(ISNUMBER(AB1129),AB1129*T1129,"")</f>
        <v>0.721064843758652</v>
      </c>
      <c r="AE1129" s="144" t="n">
        <f aca="false">IF(ISNUMBER(AC1129),AC1129*T1129,T1129)</f>
        <v>0.151004998674992</v>
      </c>
      <c r="AF1129" s="149" t="n">
        <f aca="false">IF(ISNUMBER(AD1129),AE1129-AE1121,"")</f>
        <v>0.0553794729686155</v>
      </c>
      <c r="AG1129" s="145" t="n">
        <f aca="false">IF(ISNUMBER(AD1129),U1129*AB1129,"")</f>
        <v>34.6111125004153</v>
      </c>
      <c r="AH1129" s="146" t="n">
        <f aca="false">IF(ISNUMBER(AC1129),AC1129*U1129,U1129)</f>
        <v>7.24823993639962</v>
      </c>
      <c r="AI1129" s="145" t="n">
        <f aca="false">AH1129-AH1121</f>
        <v>2.65821470249354</v>
      </c>
      <c r="AJ1129" s="103" t="s">
        <v>694</v>
      </c>
      <c r="AK1129" s="102"/>
      <c r="AL1129" s="102"/>
      <c r="AM1129" s="102"/>
      <c r="AN1129" s="147" t="s">
        <v>828</v>
      </c>
    </row>
    <row r="1130" customFormat="false" ht="15" hidden="false" customHeight="false" outlineLevel="0" collapsed="false">
      <c r="A1130" s="0" t="s">
        <v>652</v>
      </c>
      <c r="B1130" s="0" t="s">
        <v>647</v>
      </c>
      <c r="C1130" s="90" t="n">
        <f aca="false">C986+1</f>
        <v>3</v>
      </c>
      <c r="D1130" s="90" t="n">
        <f aca="false">D986</f>
        <v>3</v>
      </c>
      <c r="E1130" s="90" t="s">
        <v>353</v>
      </c>
      <c r="F1130" s="90" t="n">
        <v>2</v>
      </c>
      <c r="G1130" s="130" t="s">
        <v>669</v>
      </c>
      <c r="H1130" s="130" t="s">
        <v>660</v>
      </c>
      <c r="I1130" s="130" t="n">
        <v>10</v>
      </c>
      <c r="J1130" s="131" t="n">
        <v>41946</v>
      </c>
      <c r="K1130" s="132" t="s">
        <v>858</v>
      </c>
      <c r="L1130" s="131" t="n">
        <v>41948</v>
      </c>
      <c r="M1130" s="108" t="s">
        <v>859</v>
      </c>
      <c r="N1130" s="134" t="n">
        <v>46.5</v>
      </c>
      <c r="O1130" s="134" t="n">
        <v>40</v>
      </c>
      <c r="P1130" s="135" t="n">
        <v>0.0756666666666667</v>
      </c>
      <c r="Q1130" s="152" t="n">
        <v>745.107507692309</v>
      </c>
      <c r="R1130" s="152" t="n">
        <v>12097.6678723077</v>
      </c>
      <c r="S1130" s="136" t="n">
        <f aca="false">R1130-Q1130</f>
        <v>11352.5603646154</v>
      </c>
      <c r="T1130" s="137" t="n">
        <f aca="false">((S1130/1000000)*(0.473-P1130))*0.8/(0.08206*296)*1000000/(O1130*N1130)*12</f>
        <v>0.958481832894619</v>
      </c>
      <c r="U1130" s="138" t="n">
        <f aca="false">IF(N1130&lt;=48,T1130* 48,T1130* 72)</f>
        <v>46.0071279789417</v>
      </c>
      <c r="V1130" s="139" t="n">
        <v>1040.90786570557</v>
      </c>
      <c r="W1130" s="150" t="n">
        <f aca="false">W1082</f>
        <v>-21.1954571106192</v>
      </c>
      <c r="X1130" s="141" t="n">
        <v>1356.9</v>
      </c>
      <c r="Y1130" s="142" t="n">
        <f aca="false">((V1130/1000+1)*0.0112372)/((V1130/1000+1)*0.0112372+1)</f>
        <v>0.022419909645845</v>
      </c>
      <c r="Z1130" s="142" t="n">
        <f aca="false">((W1130/1000+1)*0.0112372)/((W1130/1000+1)*0.0112372+1)</f>
        <v>0.0108793600839932</v>
      </c>
      <c r="AA1130" s="142" t="n">
        <f aca="false">IF(ISNUMBER(X1130),((X1130/1000+1)*0.0112372)/((X1130/1000+1)*0.0112372+1),"")</f>
        <v>0.0258016023592409</v>
      </c>
      <c r="AB1130" s="143" t="n">
        <f aca="false">IF(ISNUMBER(AA1130),(Y1130-Y1122)/(AA1130-Y1122),"")</f>
        <v>0.773333784448672</v>
      </c>
      <c r="AC1130" s="143" t="n">
        <f aca="false">IF(ISNUMBER(AB1130),1-AB1130,"")</f>
        <v>0.226666215551328</v>
      </c>
      <c r="AD1130" s="144" t="n">
        <f aca="false">IF(ISNUMBER(AB1130),AB1130*T1130,"")</f>
        <v>0.741226383157695</v>
      </c>
      <c r="AE1130" s="144" t="n">
        <f aca="false">IF(ISNUMBER(AC1130),AC1130*T1130,T1130)</f>
        <v>0.217255449736923</v>
      </c>
      <c r="AF1130" s="149" t="n">
        <f aca="false">IF(ISNUMBER(AD1130),AE1130-AE1122,"")</f>
        <v>0.0663290702227239</v>
      </c>
      <c r="AG1130" s="145" t="n">
        <f aca="false">IF(ISNUMBER(AD1130),U1130*AB1130,"")</f>
        <v>35.5788663915694</v>
      </c>
      <c r="AH1130" s="146" t="n">
        <f aca="false">IF(ISNUMBER(AC1130),AC1130*U1130,U1130)</f>
        <v>10.4282615873723</v>
      </c>
      <c r="AI1130" s="145" t="n">
        <f aca="false">AH1130-AH1122</f>
        <v>3.18379537069075</v>
      </c>
      <c r="AJ1130" s="103" t="s">
        <v>696</v>
      </c>
      <c r="AK1130" s="102"/>
      <c r="AL1130" s="102"/>
      <c r="AM1130" s="102"/>
      <c r="AN1130" s="147" t="s">
        <v>829</v>
      </c>
    </row>
    <row r="1131" customFormat="false" ht="15" hidden="false" customHeight="false" outlineLevel="0" collapsed="false">
      <c r="A1131" s="0" t="s">
        <v>652</v>
      </c>
      <c r="B1131" s="0" t="s">
        <v>647</v>
      </c>
      <c r="C1131" s="90" t="n">
        <f aca="false">C987+1</f>
        <v>3</v>
      </c>
      <c r="D1131" s="90" t="n">
        <f aca="false">D987</f>
        <v>3</v>
      </c>
      <c r="E1131" s="90" t="s">
        <v>353</v>
      </c>
      <c r="F1131" s="90" t="n">
        <v>3</v>
      </c>
      <c r="G1131" s="130" t="s">
        <v>669</v>
      </c>
      <c r="H1131" s="130" t="s">
        <v>660</v>
      </c>
      <c r="I1131" s="130" t="n">
        <v>10</v>
      </c>
      <c r="J1131" s="131" t="n">
        <v>41946</v>
      </c>
      <c r="K1131" s="132" t="s">
        <v>858</v>
      </c>
      <c r="L1131" s="131" t="n">
        <v>41948</v>
      </c>
      <c r="M1131" s="108" t="s">
        <v>859</v>
      </c>
      <c r="N1131" s="134" t="n">
        <v>46.5</v>
      </c>
      <c r="O1131" s="134" t="n">
        <v>40</v>
      </c>
      <c r="P1131" s="135" t="n">
        <v>0.0756666666666667</v>
      </c>
      <c r="Q1131" s="152" t="n">
        <v>745.107507692309</v>
      </c>
      <c r="R1131" s="152" t="n">
        <v>13793.8074723077</v>
      </c>
      <c r="S1131" s="136" t="n">
        <f aca="false">R1131-Q1131</f>
        <v>13048.6999646154</v>
      </c>
      <c r="T1131" s="137" t="n">
        <f aca="false">((S1131/1000000)*(0.473-P1131))*0.8/(0.08206*296)*1000000/(O1131*N1131)*12</f>
        <v>1.10168468233467</v>
      </c>
      <c r="U1131" s="138" t="n">
        <f aca="false">IF(N1131&lt;=48,T1131* 48,T1131* 72)</f>
        <v>52.8808647520643</v>
      </c>
      <c r="V1131" s="139" t="n">
        <v>927.475985052483</v>
      </c>
      <c r="W1131" s="150" t="n">
        <f aca="false">W1083</f>
        <v>-21.1954571106192</v>
      </c>
      <c r="X1131" s="141" t="n">
        <v>1356.9</v>
      </c>
      <c r="Y1131" s="142" t="n">
        <f aca="false">((V1131/1000+1)*0.0112372)/((V1131/1000+1)*0.0112372+1)</f>
        <v>0.0212002477896957</v>
      </c>
      <c r="Z1131" s="142" t="n">
        <f aca="false">((W1131/1000+1)*0.0112372)/((W1131/1000+1)*0.0112372+1)</f>
        <v>0.0108793600839932</v>
      </c>
      <c r="AA1131" s="142" t="n">
        <f aca="false">IF(ISNUMBER(X1131),((X1131/1000+1)*0.0112372)/((X1131/1000+1)*0.0112372+1),"")</f>
        <v>0.0258016023592409</v>
      </c>
      <c r="AB1131" s="143" t="n">
        <f aca="false">IF(ISNUMBER(AA1131),(Y1131-Y1123)/(AA1131-Y1123),"")</f>
        <v>0.691540412052423</v>
      </c>
      <c r="AC1131" s="143" t="n">
        <f aca="false">IF(ISNUMBER(AB1131),1-AB1131,"")</f>
        <v>0.308459587947577</v>
      </c>
      <c r="AD1131" s="144" t="n">
        <f aca="false">IF(ISNUMBER(AB1131),AB1131*T1131,"")</f>
        <v>0.761859479173563</v>
      </c>
      <c r="AE1131" s="144" t="n">
        <f aca="false">IF(ISNUMBER(AC1131),AC1131*T1131,T1131)</f>
        <v>0.33982520316111</v>
      </c>
      <c r="AF1131" s="149" t="n">
        <f aca="false">IF(ISNUMBER(AD1131),AE1131-AE1123,"")</f>
        <v>0.157225774360882</v>
      </c>
      <c r="AG1131" s="145" t="n">
        <f aca="false">IF(ISNUMBER(AD1131),U1131*AB1131,"")</f>
        <v>36.569255000331</v>
      </c>
      <c r="AH1131" s="146" t="n">
        <f aca="false">IF(ISNUMBER(AC1131),AC1131*U1131,U1131)</f>
        <v>16.3116097517333</v>
      </c>
      <c r="AI1131" s="145" t="n">
        <f aca="false">AH1131-AH1123</f>
        <v>7.54683716932234</v>
      </c>
      <c r="AJ1131" s="103" t="s">
        <v>698</v>
      </c>
      <c r="AK1131" s="102"/>
      <c r="AL1131" s="102"/>
      <c r="AM1131" s="102"/>
      <c r="AN1131" s="147" t="s">
        <v>830</v>
      </c>
    </row>
    <row r="1132" customFormat="false" ht="15" hidden="false" customHeight="false" outlineLevel="0" collapsed="false">
      <c r="A1132" s="0" t="s">
        <v>652</v>
      </c>
      <c r="B1132" s="0" t="s">
        <v>647</v>
      </c>
      <c r="C1132" s="90" t="n">
        <f aca="false">C988+1</f>
        <v>3</v>
      </c>
      <c r="D1132" s="90" t="n">
        <f aca="false">D988</f>
        <v>3</v>
      </c>
      <c r="E1132" s="90" t="s">
        <v>353</v>
      </c>
      <c r="F1132" s="90" t="n">
        <v>4</v>
      </c>
      <c r="G1132" s="130" t="s">
        <v>669</v>
      </c>
      <c r="H1132" s="130" t="s">
        <v>660</v>
      </c>
      <c r="I1132" s="130" t="n">
        <v>10</v>
      </c>
      <c r="J1132" s="131" t="n">
        <v>41946</v>
      </c>
      <c r="K1132" s="132" t="s">
        <v>858</v>
      </c>
      <c r="L1132" s="131" t="n">
        <v>41948</v>
      </c>
      <c r="M1132" s="108" t="s">
        <v>859</v>
      </c>
      <c r="N1132" s="134" t="n">
        <v>46.5</v>
      </c>
      <c r="O1132" s="134" t="n">
        <v>40</v>
      </c>
      <c r="P1132" s="135" t="n">
        <v>0.0756666666666667</v>
      </c>
      <c r="Q1132" s="152" t="n">
        <v>745.107507692309</v>
      </c>
      <c r="R1132" s="152" t="n">
        <v>12401.3276723077</v>
      </c>
      <c r="S1132" s="136" t="n">
        <f aca="false">R1132-Q1132</f>
        <v>11656.2201646154</v>
      </c>
      <c r="T1132" s="137" t="n">
        <f aca="false">((S1132/1000000)*(0.473-P1132))*0.8/(0.08206*296)*1000000/(O1132*N1132)*12</f>
        <v>0.984119432901361</v>
      </c>
      <c r="U1132" s="138" t="n">
        <f aca="false">IF(N1132&lt;=48,T1132* 48,T1132* 72)</f>
        <v>47.2377327792654</v>
      </c>
      <c r="V1132" s="139" t="n">
        <v>1048.07619750472</v>
      </c>
      <c r="W1132" s="150" t="n">
        <f aca="false">W1084</f>
        <v>-21.1954571106192</v>
      </c>
      <c r="X1132" s="141" t="n">
        <v>1356.9</v>
      </c>
      <c r="Y1132" s="142" t="n">
        <f aca="false">((V1132/1000+1)*0.0112372)/((V1132/1000+1)*0.0112372+1)</f>
        <v>0.0224968841160057</v>
      </c>
      <c r="Z1132" s="142" t="n">
        <f aca="false">((W1132/1000+1)*0.0112372)/((W1132/1000+1)*0.0112372+1)</f>
        <v>0.0108793600839932</v>
      </c>
      <c r="AA1132" s="142" t="n">
        <f aca="false">IF(ISNUMBER(X1132),((X1132/1000+1)*0.0112372)/((X1132/1000+1)*0.0112372+1),"")</f>
        <v>0.0258016023592409</v>
      </c>
      <c r="AB1132" s="143" t="n">
        <f aca="false">IF(ISNUMBER(AA1132),(Y1132-Y1124)/(AA1132-Y1124),"")</f>
        <v>0.778992238318818</v>
      </c>
      <c r="AC1132" s="143" t="n">
        <f aca="false">IF(ISNUMBER(AB1132),1-AB1132,"")</f>
        <v>0.221007761681182</v>
      </c>
      <c r="AD1132" s="144" t="n">
        <f aca="false">IF(ISNUMBER(AB1132),AB1132*T1132,"")</f>
        <v>0.766621399808877</v>
      </c>
      <c r="AE1132" s="144" t="n">
        <f aca="false">IF(ISNUMBER(AC1132),AC1132*T1132,T1132)</f>
        <v>0.217498033092484</v>
      </c>
      <c r="AF1132" s="149" t="n">
        <f aca="false">IF(ISNUMBER(AD1132),AE1132-AE1124,"")</f>
        <v>0.0732382318214777</v>
      </c>
      <c r="AG1132" s="145" t="n">
        <f aca="false">IF(ISNUMBER(AD1132),U1132*AB1132,"")</f>
        <v>36.7978271908261</v>
      </c>
      <c r="AH1132" s="146" t="n">
        <f aca="false">IF(ISNUMBER(AC1132),AC1132*U1132,U1132)</f>
        <v>10.4399055884392</v>
      </c>
      <c r="AI1132" s="145" t="n">
        <f aca="false">AH1132-AH1124</f>
        <v>3.51543512743093</v>
      </c>
      <c r="AJ1132" s="103" t="s">
        <v>700</v>
      </c>
      <c r="AK1132" s="102"/>
      <c r="AL1132" s="102"/>
      <c r="AM1132" s="102"/>
      <c r="AN1132" s="147" t="s">
        <v>831</v>
      </c>
    </row>
    <row r="1133" customFormat="false" ht="15" hidden="false" customHeight="false" outlineLevel="0" collapsed="false">
      <c r="A1133" s="0" t="s">
        <v>652</v>
      </c>
      <c r="B1133" s="0" t="s">
        <v>647</v>
      </c>
      <c r="C1133" s="90" t="n">
        <f aca="false">C989+1</f>
        <v>3</v>
      </c>
      <c r="D1133" s="90" t="n">
        <f aca="false">D989</f>
        <v>3</v>
      </c>
      <c r="E1133" s="92" t="s">
        <v>378</v>
      </c>
      <c r="F1133" s="90" t="n">
        <v>1</v>
      </c>
      <c r="G1133" s="130" t="s">
        <v>321</v>
      </c>
      <c r="H1133" s="130" t="s">
        <v>322</v>
      </c>
      <c r="I1133" s="130" t="s">
        <v>322</v>
      </c>
      <c r="J1133" s="131" t="n">
        <v>41946</v>
      </c>
      <c r="K1133" s="132" t="s">
        <v>858</v>
      </c>
      <c r="L1133" s="131" t="n">
        <v>41948</v>
      </c>
      <c r="M1133" s="108" t="s">
        <v>859</v>
      </c>
      <c r="N1133" s="134" t="n">
        <v>46.5</v>
      </c>
      <c r="O1133" s="134" t="n">
        <v>40</v>
      </c>
      <c r="P1133" s="135" t="n">
        <v>0.04875</v>
      </c>
      <c r="Q1133" s="152" t="n">
        <v>745.107507692309</v>
      </c>
      <c r="R1133" s="152" t="n">
        <v>1389.14010384615</v>
      </c>
      <c r="S1133" s="136" t="n">
        <f aca="false">R1133-Q1133</f>
        <v>644.032596153846</v>
      </c>
      <c r="T1133" s="137" t="n">
        <f aca="false">((S1133/1000000)*(0.473-P1133))*0.8/(0.08206*296)*1000000/(O1133*N1133)*12</f>
        <v>0.0580583601125145</v>
      </c>
      <c r="U1133" s="138" t="n">
        <f aca="false">IF(N1133&lt;=48,T1133* 48,T1133* 72)</f>
        <v>2.7868012854007</v>
      </c>
      <c r="V1133" s="139" t="n">
        <v>-15.1678624691566</v>
      </c>
      <c r="W1133" s="150" t="n">
        <f aca="false">W1085</f>
        <v>-16.6005784878389</v>
      </c>
      <c r="X1133" s="141" t="s">
        <v>106</v>
      </c>
      <c r="Y1133" s="142" t="n">
        <f aca="false">((V1133/1000+1)*0.0112372)/((V1133/1000+1)*0.0112372+1)</f>
        <v>0.0109456231584283</v>
      </c>
      <c r="Z1133" s="142" t="n">
        <f aca="false">((W1133/1000+1)*0.0112372)/((W1133/1000+1)*0.0112372+1)</f>
        <v>0.0109298737052018</v>
      </c>
      <c r="AA1133" s="142" t="str">
        <f aca="false">IF(ISNUMBER(X1133),((X1133/1000+1)*0.0112372)/((X1133/1000+1)*0.0112372+1),"")</f>
        <v/>
      </c>
      <c r="AB1133" s="143" t="str">
        <f aca="false">IF(ISNUMBER(AA1133),(Y1133-Z1133)/(AA1133-Z1133),"")</f>
        <v/>
      </c>
      <c r="AC1133" s="143" t="str">
        <f aca="false">IF(ISNUMBER(AB1133),1-AB1133,"")</f>
        <v/>
      </c>
      <c r="AD1133" s="144" t="str">
        <f aca="false">IF(ISNUMBER(AB1133),AB1133*T1133,"")</f>
        <v/>
      </c>
      <c r="AE1133" s="144" t="n">
        <f aca="false">IF(ISNUMBER(AC1133),AC1133*T1133,T1133)</f>
        <v>0.0580583601125145</v>
      </c>
      <c r="AF1133" s="102"/>
      <c r="AG1133" s="145" t="str">
        <f aca="false">IF(ISNUMBER(AD1133),U1133*AB1133,"")</f>
        <v/>
      </c>
      <c r="AH1133" s="146" t="n">
        <f aca="false">IF(ISNUMBER(AC1133),AC1133*U1133,U1133)</f>
        <v>2.7868012854007</v>
      </c>
      <c r="AI1133" s="102"/>
      <c r="AJ1133" s="103" t="s">
        <v>702</v>
      </c>
      <c r="AK1133" s="102"/>
      <c r="AL1133" s="102"/>
      <c r="AM1133" s="102"/>
      <c r="AN1133" s="147" t="s">
        <v>832</v>
      </c>
    </row>
    <row r="1134" customFormat="false" ht="15" hidden="false" customHeight="false" outlineLevel="0" collapsed="false">
      <c r="A1134" s="0" t="s">
        <v>652</v>
      </c>
      <c r="B1134" s="0" t="s">
        <v>647</v>
      </c>
      <c r="C1134" s="90" t="n">
        <f aca="false">C990+1</f>
        <v>3</v>
      </c>
      <c r="D1134" s="90" t="n">
        <f aca="false">D990</f>
        <v>3</v>
      </c>
      <c r="E1134" s="90" t="s">
        <v>378</v>
      </c>
      <c r="F1134" s="90" t="n">
        <v>2</v>
      </c>
      <c r="G1134" s="130" t="s">
        <v>321</v>
      </c>
      <c r="H1134" s="130" t="s">
        <v>322</v>
      </c>
      <c r="I1134" s="130" t="s">
        <v>322</v>
      </c>
      <c r="J1134" s="131" t="n">
        <v>41946</v>
      </c>
      <c r="K1134" s="132" t="s">
        <v>858</v>
      </c>
      <c r="L1134" s="131" t="n">
        <v>41948</v>
      </c>
      <c r="M1134" s="108" t="s">
        <v>859</v>
      </c>
      <c r="N1134" s="134" t="n">
        <v>46.5</v>
      </c>
      <c r="O1134" s="134" t="n">
        <v>40</v>
      </c>
      <c r="P1134" s="135" t="n">
        <v>0.04875</v>
      </c>
      <c r="Q1134" s="152" t="n">
        <v>745.107507692309</v>
      </c>
      <c r="R1134" s="152" t="n">
        <v>1151.54147384615</v>
      </c>
      <c r="S1134" s="136" t="n">
        <f aca="false">R1134-Q1134</f>
        <v>406.433966153845</v>
      </c>
      <c r="T1134" s="137" t="n">
        <f aca="false">((S1134/1000000)*(0.473-P1134))*0.8/(0.08206*296)*1000000/(O1134*N1134)*12</f>
        <v>0.0366392783685761</v>
      </c>
      <c r="U1134" s="138" t="n">
        <f aca="false">IF(N1134&lt;=48,T1134* 48,T1134* 72)</f>
        <v>1.75868536169165</v>
      </c>
      <c r="V1134" s="139" t="n">
        <v>-4.28511049430081</v>
      </c>
      <c r="W1134" s="150" t="n">
        <f aca="false">W1086</f>
        <v>-16.6005784878389</v>
      </c>
      <c r="X1134" s="141" t="s">
        <v>106</v>
      </c>
      <c r="Y1134" s="142" t="n">
        <f aca="false">((V1134/1000+1)*0.0112372)/((V1134/1000+1)*0.0112372+1)</f>
        <v>0.0110652378856417</v>
      </c>
      <c r="Z1134" s="142" t="n">
        <f aca="false">((W1134/1000+1)*0.0112372)/((W1134/1000+1)*0.0112372+1)</f>
        <v>0.0109298737052018</v>
      </c>
      <c r="AA1134" s="142" t="str">
        <f aca="false">IF(ISNUMBER(X1134),((X1134/1000+1)*0.0112372)/((X1134/1000+1)*0.0112372+1),"")</f>
        <v/>
      </c>
      <c r="AB1134" s="143" t="str">
        <f aca="false">IF(ISNUMBER(AA1134),(Y1134-Z1134)/(AA1134-Z1134),"")</f>
        <v/>
      </c>
      <c r="AC1134" s="143" t="str">
        <f aca="false">IF(ISNUMBER(AB1134),1-AB1134,"")</f>
        <v/>
      </c>
      <c r="AD1134" s="144" t="str">
        <f aca="false">IF(ISNUMBER(AB1134),AB1134*T1134,"")</f>
        <v/>
      </c>
      <c r="AE1134" s="144" t="n">
        <f aca="false">IF(ISNUMBER(AC1134),AC1134*T1134,T1134)</f>
        <v>0.0366392783685761</v>
      </c>
      <c r="AF1134" s="102"/>
      <c r="AG1134" s="145" t="str">
        <f aca="false">IF(ISNUMBER(AD1134),U1134*AB1134,"")</f>
        <v/>
      </c>
      <c r="AH1134" s="146" t="n">
        <f aca="false">IF(ISNUMBER(AC1134),AC1134*U1134,U1134)</f>
        <v>1.75868536169165</v>
      </c>
      <c r="AI1134" s="102"/>
      <c r="AJ1134" s="103" t="s">
        <v>704</v>
      </c>
      <c r="AK1134" s="102"/>
      <c r="AL1134" s="102"/>
      <c r="AM1134" s="102"/>
      <c r="AN1134" s="147" t="s">
        <v>833</v>
      </c>
    </row>
    <row r="1135" customFormat="false" ht="15" hidden="false" customHeight="false" outlineLevel="0" collapsed="false">
      <c r="A1135" s="0" t="s">
        <v>652</v>
      </c>
      <c r="B1135" s="0" t="s">
        <v>647</v>
      </c>
      <c r="C1135" s="90" t="n">
        <f aca="false">C991+1</f>
        <v>3</v>
      </c>
      <c r="D1135" s="90" t="n">
        <f aca="false">D991</f>
        <v>3</v>
      </c>
      <c r="E1135" s="90" t="s">
        <v>378</v>
      </c>
      <c r="F1135" s="90" t="n">
        <v>3</v>
      </c>
      <c r="G1135" s="130" t="s">
        <v>321</v>
      </c>
      <c r="H1135" s="130" t="s">
        <v>322</v>
      </c>
      <c r="I1135" s="130" t="s">
        <v>322</v>
      </c>
      <c r="J1135" s="131" t="n">
        <v>41946</v>
      </c>
      <c r="K1135" s="132" t="s">
        <v>858</v>
      </c>
      <c r="L1135" s="131" t="n">
        <v>41948</v>
      </c>
      <c r="M1135" s="108" t="s">
        <v>859</v>
      </c>
      <c r="N1135" s="134" t="n">
        <v>46.5</v>
      </c>
      <c r="O1135" s="134" t="n">
        <v>40</v>
      </c>
      <c r="P1135" s="135" t="n">
        <v>0.04875</v>
      </c>
      <c r="Q1135" s="152" t="n">
        <v>745.107507692309</v>
      </c>
      <c r="R1135" s="152" t="n">
        <v>1231.77235384615</v>
      </c>
      <c r="S1135" s="136" t="n">
        <f aca="false">R1135-Q1135</f>
        <v>486.664846153846</v>
      </c>
      <c r="T1135" s="137" t="n">
        <f aca="false">((S1135/1000000)*(0.473-P1135))*0.8/(0.08206*296)*1000000/(O1135*N1135)*12</f>
        <v>0.0438719453966146</v>
      </c>
      <c r="U1135" s="138" t="n">
        <f aca="false">IF(N1135&lt;=48,T1135* 48,T1135* 72)</f>
        <v>2.1058533790375</v>
      </c>
      <c r="V1135" s="139" t="n">
        <v>-6.74102262451034</v>
      </c>
      <c r="W1135" s="150" t="n">
        <f aca="false">W1087</f>
        <v>-16.6005784878389</v>
      </c>
      <c r="X1135" s="141" t="s">
        <v>106</v>
      </c>
      <c r="Y1135" s="142" t="n">
        <f aca="false">((V1135/1000+1)*0.0112372)/((V1135/1000+1)*0.0112372+1)</f>
        <v>0.0110382469416591</v>
      </c>
      <c r="Z1135" s="142" t="n">
        <f aca="false">((W1135/1000+1)*0.0112372)/((W1135/1000+1)*0.0112372+1)</f>
        <v>0.0109298737052018</v>
      </c>
      <c r="AA1135" s="142" t="str">
        <f aca="false">IF(ISNUMBER(X1135),((X1135/1000+1)*0.0112372)/((X1135/1000+1)*0.0112372+1),"")</f>
        <v/>
      </c>
      <c r="AB1135" s="143" t="str">
        <f aca="false">IF(ISNUMBER(AA1135),(Y1135-Z1135)/(AA1135-Z1135),"")</f>
        <v/>
      </c>
      <c r="AC1135" s="143" t="str">
        <f aca="false">IF(ISNUMBER(AB1135),1-AB1135,"")</f>
        <v/>
      </c>
      <c r="AD1135" s="144" t="str">
        <f aca="false">IF(ISNUMBER(AB1135),AB1135*T1135,"")</f>
        <v/>
      </c>
      <c r="AE1135" s="144" t="n">
        <f aca="false">IF(ISNUMBER(AC1135),AC1135*T1135,T1135)</f>
        <v>0.0438719453966146</v>
      </c>
      <c r="AF1135" s="102"/>
      <c r="AG1135" s="145" t="str">
        <f aca="false">IF(ISNUMBER(AD1135),U1135*AB1135,"")</f>
        <v/>
      </c>
      <c r="AH1135" s="146" t="n">
        <f aca="false">IF(ISNUMBER(AC1135),AC1135*U1135,U1135)</f>
        <v>2.1058533790375</v>
      </c>
      <c r="AI1135" s="102"/>
      <c r="AJ1135" s="103" t="s">
        <v>706</v>
      </c>
      <c r="AK1135" s="102"/>
      <c r="AL1135" s="102"/>
      <c r="AM1135" s="102"/>
      <c r="AN1135" s="147" t="s">
        <v>834</v>
      </c>
    </row>
    <row r="1136" customFormat="false" ht="15" hidden="false" customHeight="false" outlineLevel="0" collapsed="false">
      <c r="A1136" s="0" t="s">
        <v>652</v>
      </c>
      <c r="B1136" s="0" t="s">
        <v>647</v>
      </c>
      <c r="C1136" s="90" t="n">
        <f aca="false">C992+1</f>
        <v>3</v>
      </c>
      <c r="D1136" s="90" t="n">
        <f aca="false">D992</f>
        <v>3</v>
      </c>
      <c r="E1136" s="90" t="s">
        <v>378</v>
      </c>
      <c r="F1136" s="90" t="n">
        <v>4</v>
      </c>
      <c r="G1136" s="130" t="s">
        <v>321</v>
      </c>
      <c r="H1136" s="130" t="s">
        <v>322</v>
      </c>
      <c r="I1136" s="130" t="s">
        <v>322</v>
      </c>
      <c r="J1136" s="131" t="n">
        <v>41946</v>
      </c>
      <c r="K1136" s="132" t="s">
        <v>858</v>
      </c>
      <c r="L1136" s="131" t="n">
        <v>41948</v>
      </c>
      <c r="M1136" s="108" t="s">
        <v>859</v>
      </c>
      <c r="N1136" s="134" t="n">
        <v>46.5</v>
      </c>
      <c r="O1136" s="134" t="n">
        <v>40</v>
      </c>
      <c r="P1136" s="135" t="n">
        <v>0.04875</v>
      </c>
      <c r="Q1136" s="152" t="n">
        <v>745.107507692309</v>
      </c>
      <c r="R1136" s="152" t="n">
        <v>1316.69759384615</v>
      </c>
      <c r="S1136" s="136" t="n">
        <f aca="false">R1136-Q1136</f>
        <v>571.590086153846</v>
      </c>
      <c r="T1136" s="137" t="n">
        <f aca="false">((S1136/1000000)*(0.473-P1136))*0.8/(0.08206*296)*1000000/(O1136*N1136)*12</f>
        <v>0.0515278003890595</v>
      </c>
      <c r="U1136" s="138" t="n">
        <f aca="false">IF(N1136&lt;=48,T1136* 48,T1136* 72)</f>
        <v>2.47333441867486</v>
      </c>
      <c r="V1136" s="139" t="n">
        <v>-18.751583448484</v>
      </c>
      <c r="W1136" s="150" t="n">
        <f aca="false">W1088</f>
        <v>-16.6005784878389</v>
      </c>
      <c r="X1136" s="141" t="s">
        <v>106</v>
      </c>
      <c r="Y1136" s="142" t="n">
        <f aca="false">((V1136/1000+1)*0.0112372)/((V1136/1000+1)*0.0112372+1)</f>
        <v>0.010906227357312</v>
      </c>
      <c r="Z1136" s="142" t="n">
        <f aca="false">((W1136/1000+1)*0.0112372)/((W1136/1000+1)*0.0112372+1)</f>
        <v>0.0109298737052018</v>
      </c>
      <c r="AA1136" s="142" t="str">
        <f aca="false">IF(ISNUMBER(X1136),((X1136/1000+1)*0.0112372)/((X1136/1000+1)*0.0112372+1),"")</f>
        <v/>
      </c>
      <c r="AB1136" s="143" t="str">
        <f aca="false">IF(ISNUMBER(AA1136),(Y1136-Z1136)/(AA1136-Z1136),"")</f>
        <v/>
      </c>
      <c r="AC1136" s="143" t="str">
        <f aca="false">IF(ISNUMBER(AB1136),1-AB1136,"")</f>
        <v/>
      </c>
      <c r="AD1136" s="144" t="str">
        <f aca="false">IF(ISNUMBER(AB1136),AB1136*T1136,"")</f>
        <v/>
      </c>
      <c r="AE1136" s="144" t="n">
        <f aca="false">IF(ISNUMBER(AC1136),AC1136*T1136,T1136)</f>
        <v>0.0515278003890595</v>
      </c>
      <c r="AF1136" s="102"/>
      <c r="AG1136" s="145" t="str">
        <f aca="false">IF(ISNUMBER(AD1136),U1136*AB1136,"")</f>
        <v/>
      </c>
      <c r="AH1136" s="146" t="n">
        <f aca="false">IF(ISNUMBER(AC1136),AC1136*U1136,U1136)</f>
        <v>2.47333441867486</v>
      </c>
      <c r="AI1136" s="102"/>
      <c r="AJ1136" s="103" t="s">
        <v>708</v>
      </c>
      <c r="AK1136" s="102"/>
      <c r="AL1136" s="102"/>
      <c r="AM1136" s="102"/>
      <c r="AN1136" s="147" t="s">
        <v>835</v>
      </c>
    </row>
    <row r="1137" customFormat="false" ht="15" hidden="false" customHeight="false" outlineLevel="0" collapsed="false">
      <c r="A1137" s="0" t="s">
        <v>652</v>
      </c>
      <c r="B1137" s="0" t="s">
        <v>647</v>
      </c>
      <c r="C1137" s="90" t="n">
        <f aca="false">C993+1</f>
        <v>3</v>
      </c>
      <c r="D1137" s="90" t="n">
        <f aca="false">D993</f>
        <v>3</v>
      </c>
      <c r="E1137" s="90" t="s">
        <v>378</v>
      </c>
      <c r="F1137" s="90" t="n">
        <v>1</v>
      </c>
      <c r="G1137" s="130" t="s">
        <v>659</v>
      </c>
      <c r="H1137" s="130" t="s">
        <v>660</v>
      </c>
      <c r="I1137" s="148" t="s">
        <v>335</v>
      </c>
      <c r="J1137" s="131" t="n">
        <v>41946</v>
      </c>
      <c r="K1137" s="132" t="s">
        <v>858</v>
      </c>
      <c r="L1137" s="131" t="n">
        <v>41948</v>
      </c>
      <c r="M1137" s="108" t="s">
        <v>859</v>
      </c>
      <c r="N1137" s="134" t="n">
        <v>46.5</v>
      </c>
      <c r="O1137" s="134" t="n">
        <v>40</v>
      </c>
      <c r="P1137" s="135" t="n">
        <v>0.04875</v>
      </c>
      <c r="Q1137" s="152" t="n">
        <v>745.107507692309</v>
      </c>
      <c r="R1137" s="152" t="n">
        <v>12368.6630723077</v>
      </c>
      <c r="S1137" s="136" t="n">
        <f aca="false">R1137-Q1137</f>
        <v>11623.5555646154</v>
      </c>
      <c r="T1137" s="137" t="n">
        <f aca="false">((S1137/1000000)*(0.473-P1137))*0.8/(0.08206*296)*1000000/(O1137*N1137)*12</f>
        <v>1.04784226573069</v>
      </c>
      <c r="U1137" s="138" t="n">
        <f aca="false">IF(N1137&lt;=48,T1137* 48,T1137* 72)</f>
        <v>50.2964287550729</v>
      </c>
      <c r="V1137" s="139" t="n">
        <v>1004.84486485752</v>
      </c>
      <c r="W1137" s="150" t="n">
        <f aca="false">W1089</f>
        <v>-16.6005784878389</v>
      </c>
      <c r="X1137" s="141" t="n">
        <v>1356.9</v>
      </c>
      <c r="Y1137" s="142" t="n">
        <f aca="false">((V1137/1000+1)*0.0112372)/((V1137/1000+1)*0.0112372+1)</f>
        <v>0.0220324765172887</v>
      </c>
      <c r="Z1137" s="142" t="n">
        <f aca="false">((W1137/1000+1)*0.0112372)/((W1137/1000+1)*0.0112372+1)</f>
        <v>0.0109298737052018</v>
      </c>
      <c r="AA1137" s="142" t="n">
        <f aca="false">IF(ISNUMBER(X1137),((X1137/1000+1)*0.0112372)/((X1137/1000+1)*0.0112372+1),"")</f>
        <v>0.0258016023592409</v>
      </c>
      <c r="AB1137" s="143" t="n">
        <f aca="false">IF(ISNUMBER(AA1137),(Y1137-Y1133)/(AA1137-Y1133),"")</f>
        <v>0.746288966145967</v>
      </c>
      <c r="AC1137" s="143" t="n">
        <f aca="false">IF(ISNUMBER(AB1137),1-AB1137,"")</f>
        <v>0.253711033854033</v>
      </c>
      <c r="AD1137" s="144" t="n">
        <f aca="false">IF(ISNUMBER(AB1137),AB1137*T1137,"")</f>
        <v>0.781993121176201</v>
      </c>
      <c r="AE1137" s="144" t="n">
        <f aca="false">IF(ISNUMBER(AC1137),AC1137*T1137,T1137)</f>
        <v>0.265849144554485</v>
      </c>
      <c r="AF1137" s="149" t="n">
        <f aca="false">IF(ISNUMBER(AD1137),AE1137-AE1133,"")</f>
        <v>0.20779078444197</v>
      </c>
      <c r="AG1137" s="145" t="n">
        <f aca="false">IF(ISNUMBER(AD1137),U1137*AB1137,"")</f>
        <v>37.5356698164577</v>
      </c>
      <c r="AH1137" s="146" t="n">
        <f aca="false">IF(ISNUMBER(AC1137),AC1137*U1137,U1137)</f>
        <v>12.7607589386153</v>
      </c>
      <c r="AI1137" s="145" t="n">
        <f aca="false">AH1137-AH1133</f>
        <v>9.97395765321456</v>
      </c>
      <c r="AJ1137" s="103" t="s">
        <v>710</v>
      </c>
      <c r="AK1137" s="102"/>
      <c r="AL1137" s="102"/>
      <c r="AM1137" s="102"/>
      <c r="AN1137" s="147" t="s">
        <v>836</v>
      </c>
    </row>
    <row r="1138" customFormat="false" ht="15" hidden="false" customHeight="false" outlineLevel="0" collapsed="false">
      <c r="A1138" s="0" t="s">
        <v>652</v>
      </c>
      <c r="B1138" s="0" t="s">
        <v>647</v>
      </c>
      <c r="C1138" s="90" t="n">
        <f aca="false">C994+1</f>
        <v>3</v>
      </c>
      <c r="D1138" s="90" t="n">
        <f aca="false">D994</f>
        <v>3</v>
      </c>
      <c r="E1138" s="90" t="s">
        <v>378</v>
      </c>
      <c r="F1138" s="90" t="n">
        <v>2</v>
      </c>
      <c r="G1138" s="130" t="s">
        <v>659</v>
      </c>
      <c r="H1138" s="130" t="s">
        <v>660</v>
      </c>
      <c r="I1138" s="148" t="s">
        <v>335</v>
      </c>
      <c r="J1138" s="131" t="n">
        <v>41946</v>
      </c>
      <c r="K1138" s="132" t="s">
        <v>858</v>
      </c>
      <c r="L1138" s="131" t="n">
        <v>41948</v>
      </c>
      <c r="M1138" s="108" t="s">
        <v>859</v>
      </c>
      <c r="N1138" s="134" t="n">
        <v>46.5</v>
      </c>
      <c r="O1138" s="134" t="n">
        <v>40</v>
      </c>
      <c r="P1138" s="135" t="n">
        <v>0.04875</v>
      </c>
      <c r="Q1138" s="152" t="n">
        <v>745.107507692309</v>
      </c>
      <c r="R1138" s="152" t="n">
        <v>10186.1838723077</v>
      </c>
      <c r="S1138" s="136" t="n">
        <f aca="false">R1138-Q1138</f>
        <v>9441.07636461538</v>
      </c>
      <c r="T1138" s="137" t="n">
        <f aca="false">((S1138/1000000)*(0.473-P1138))*0.8/(0.08206*296)*1000000/(O1138*N1138)*12</f>
        <v>0.851095759283047</v>
      </c>
      <c r="U1138" s="138" t="n">
        <f aca="false">IF(N1138&lt;=48,T1138* 48,T1138* 72)</f>
        <v>40.8525964455863</v>
      </c>
      <c r="V1138" s="139" t="n">
        <v>1113.4981840414</v>
      </c>
      <c r="W1138" s="150" t="n">
        <f aca="false">W1090</f>
        <v>-16.6005784878389</v>
      </c>
      <c r="X1138" s="141" t="n">
        <v>1356.9</v>
      </c>
      <c r="Y1138" s="142" t="n">
        <f aca="false">((V1138/1000+1)*0.0112372)/((V1138/1000+1)*0.0112372+1)</f>
        <v>0.0231988340824077</v>
      </c>
      <c r="Z1138" s="142" t="n">
        <f aca="false">((W1138/1000+1)*0.0112372)/((W1138/1000+1)*0.0112372+1)</f>
        <v>0.0109298737052018</v>
      </c>
      <c r="AA1138" s="142" t="n">
        <f aca="false">IF(ISNUMBER(X1138),((X1138/1000+1)*0.0112372)/((X1138/1000+1)*0.0112372+1),"")</f>
        <v>0.0258016023592409</v>
      </c>
      <c r="AB1138" s="143" t="n">
        <f aca="false">IF(ISNUMBER(AA1138),(Y1138-Y1134)/(AA1138-Y1134),"")</f>
        <v>0.823377856764048</v>
      </c>
      <c r="AC1138" s="143" t="n">
        <f aca="false">IF(ISNUMBER(AB1138),1-AB1138,"")</f>
        <v>0.176622143235952</v>
      </c>
      <c r="AD1138" s="144" t="n">
        <f aca="false">IF(ISNUMBER(AB1138),AB1138*T1138,"")</f>
        <v>0.700773402179446</v>
      </c>
      <c r="AE1138" s="144" t="n">
        <f aca="false">IF(ISNUMBER(AC1138),AC1138*T1138,T1138)</f>
        <v>0.150322357103601</v>
      </c>
      <c r="AF1138" s="149" t="n">
        <f aca="false">IF(ISNUMBER(AD1138),AE1138-AE1134,"")</f>
        <v>0.113683078735025</v>
      </c>
      <c r="AG1138" s="145" t="n">
        <f aca="false">IF(ISNUMBER(AD1138),U1138*AB1138,"")</f>
        <v>33.6371233046134</v>
      </c>
      <c r="AH1138" s="146" t="n">
        <f aca="false">IF(ISNUMBER(AC1138),AC1138*U1138,U1138)</f>
        <v>7.21547314097286</v>
      </c>
      <c r="AI1138" s="145" t="n">
        <f aca="false">AH1138-AH1134</f>
        <v>5.45678777928121</v>
      </c>
      <c r="AJ1138" s="103" t="s">
        <v>712</v>
      </c>
      <c r="AK1138" s="102"/>
      <c r="AL1138" s="102"/>
      <c r="AM1138" s="102"/>
      <c r="AN1138" s="147" t="s">
        <v>837</v>
      </c>
    </row>
    <row r="1139" customFormat="false" ht="15" hidden="false" customHeight="false" outlineLevel="0" collapsed="false">
      <c r="A1139" s="0" t="s">
        <v>652</v>
      </c>
      <c r="B1139" s="0" t="s">
        <v>647</v>
      </c>
      <c r="C1139" s="90" t="n">
        <f aca="false">C995+1</f>
        <v>3</v>
      </c>
      <c r="D1139" s="90" t="n">
        <f aca="false">D995</f>
        <v>3</v>
      </c>
      <c r="E1139" s="90" t="s">
        <v>378</v>
      </c>
      <c r="F1139" s="90" t="n">
        <v>3</v>
      </c>
      <c r="G1139" s="130" t="s">
        <v>659</v>
      </c>
      <c r="H1139" s="130" t="s">
        <v>660</v>
      </c>
      <c r="I1139" s="148" t="s">
        <v>335</v>
      </c>
      <c r="J1139" s="131" t="n">
        <v>41946</v>
      </c>
      <c r="K1139" s="132" t="s">
        <v>858</v>
      </c>
      <c r="L1139" s="131" t="n">
        <v>41948</v>
      </c>
      <c r="M1139" s="108" t="s">
        <v>859</v>
      </c>
      <c r="N1139" s="134" t="n">
        <v>46.5</v>
      </c>
      <c r="O1139" s="134" t="n">
        <v>40</v>
      </c>
      <c r="P1139" s="135" t="n">
        <v>0.04875</v>
      </c>
      <c r="Q1139" s="152" t="n">
        <v>745.107507692309</v>
      </c>
      <c r="R1139" s="152" t="n">
        <v>15910.9574723077</v>
      </c>
      <c r="S1139" s="136" t="n">
        <f aca="false">R1139-Q1139</f>
        <v>15165.8499646154</v>
      </c>
      <c r="T1139" s="137" t="n">
        <f aca="false">((S1139/1000000)*(0.473-P1139))*0.8/(0.08206*296)*1000000/(O1139*N1139)*12</f>
        <v>1.36717362431089</v>
      </c>
      <c r="U1139" s="138" t="n">
        <f aca="false">IF(N1139&lt;=48,T1139* 48,T1139* 72)</f>
        <v>65.6243339669227</v>
      </c>
      <c r="V1139" s="139" t="n">
        <v>1136.40596575856</v>
      </c>
      <c r="W1139" s="150" t="n">
        <f aca="false">W1091</f>
        <v>-16.6005784878389</v>
      </c>
      <c r="X1139" s="141" t="n">
        <v>1356.9</v>
      </c>
      <c r="Y1139" s="142" t="n">
        <f aca="false">((V1139/1000+1)*0.0112372)/((V1139/1000+1)*0.0112372+1)</f>
        <v>0.0234443865466118</v>
      </c>
      <c r="Z1139" s="142" t="n">
        <f aca="false">((W1139/1000+1)*0.0112372)/((W1139/1000+1)*0.0112372+1)</f>
        <v>0.0109298737052018</v>
      </c>
      <c r="AA1139" s="142" t="n">
        <f aca="false">IF(ISNUMBER(X1139),((X1139/1000+1)*0.0112372)/((X1139/1000+1)*0.0112372+1),"")</f>
        <v>0.0258016023592409</v>
      </c>
      <c r="AB1139" s="143" t="n">
        <f aca="false">IF(ISNUMBER(AA1139),(Y1139-Y1135)/(AA1139-Y1135),"")</f>
        <v>0.840333328978731</v>
      </c>
      <c r="AC1139" s="143" t="n">
        <f aca="false">IF(ISNUMBER(AB1139),1-AB1139,"")</f>
        <v>0.159666671021269</v>
      </c>
      <c r="AD1139" s="144" t="n">
        <f aca="false">IF(ISNUMBER(AB1139),AB1139*T1139,"")</f>
        <v>1.14888156300909</v>
      </c>
      <c r="AE1139" s="144" t="n">
        <f aca="false">IF(ISNUMBER(AC1139),AC1139*T1139,T1139)</f>
        <v>0.218292061301802</v>
      </c>
      <c r="AF1139" s="149" t="n">
        <f aca="false">IF(ISNUMBER(AD1139),AE1139-AE1135,"")</f>
        <v>0.174420115905188</v>
      </c>
      <c r="AG1139" s="145" t="n">
        <f aca="false">IF(ISNUMBER(AD1139),U1139*AB1139,"")</f>
        <v>55.1463150244362</v>
      </c>
      <c r="AH1139" s="146" t="n">
        <f aca="false">IF(ISNUMBER(AC1139),AC1139*U1139,U1139)</f>
        <v>10.4780189424865</v>
      </c>
      <c r="AI1139" s="145" t="n">
        <f aca="false">AH1139-AH1135</f>
        <v>8.37216556344901</v>
      </c>
      <c r="AJ1139" s="103" t="s">
        <v>714</v>
      </c>
      <c r="AK1139" s="102"/>
      <c r="AL1139" s="102"/>
      <c r="AM1139" s="102"/>
      <c r="AN1139" s="147" t="s">
        <v>838</v>
      </c>
    </row>
    <row r="1140" customFormat="false" ht="15" hidden="false" customHeight="false" outlineLevel="0" collapsed="false">
      <c r="A1140" s="0" t="s">
        <v>652</v>
      </c>
      <c r="B1140" s="0" t="s">
        <v>647</v>
      </c>
      <c r="C1140" s="90" t="n">
        <f aca="false">C996+1</f>
        <v>3</v>
      </c>
      <c r="D1140" s="90" t="n">
        <f aca="false">D996</f>
        <v>3</v>
      </c>
      <c r="E1140" s="90" t="s">
        <v>378</v>
      </c>
      <c r="F1140" s="90" t="n">
        <v>4</v>
      </c>
      <c r="G1140" s="130" t="s">
        <v>659</v>
      </c>
      <c r="H1140" s="130" t="s">
        <v>660</v>
      </c>
      <c r="I1140" s="148" t="s">
        <v>335</v>
      </c>
      <c r="J1140" s="131" t="n">
        <v>41946</v>
      </c>
      <c r="K1140" s="132" t="s">
        <v>858</v>
      </c>
      <c r="L1140" s="131" t="n">
        <v>41948</v>
      </c>
      <c r="M1140" s="108" t="s">
        <v>859</v>
      </c>
      <c r="N1140" s="134" t="n">
        <v>46.5</v>
      </c>
      <c r="O1140" s="134" t="n">
        <v>40</v>
      </c>
      <c r="P1140" s="135" t="n">
        <v>0.04875</v>
      </c>
      <c r="Q1140" s="152" t="n">
        <v>745.107507692309</v>
      </c>
      <c r="R1140" s="152" t="n">
        <v>12438.8314723077</v>
      </c>
      <c r="S1140" s="136" t="n">
        <f aca="false">R1140-Q1140</f>
        <v>11693.7239646154</v>
      </c>
      <c r="T1140" s="137" t="n">
        <f aca="false">((S1140/1000000)*(0.473-P1140))*0.8/(0.08206*296)*1000000/(O1140*N1140)*12</f>
        <v>1.05416781859874</v>
      </c>
      <c r="U1140" s="138" t="n">
        <f aca="false">IF(N1140&lt;=48,T1140* 48,T1140* 72)</f>
        <v>50.6000552927394</v>
      </c>
      <c r="V1140" s="139" t="n">
        <v>1080.86858718293</v>
      </c>
      <c r="W1140" s="150" t="n">
        <f aca="false">W1092</f>
        <v>-16.6005784878389</v>
      </c>
      <c r="X1140" s="141" t="n">
        <v>1356.9</v>
      </c>
      <c r="Y1140" s="142" t="n">
        <f aca="false">((V1140/1000+1)*0.0112372)/((V1140/1000+1)*0.0112372+1)</f>
        <v>0.0228488585107428</v>
      </c>
      <c r="Z1140" s="142" t="n">
        <f aca="false">((W1140/1000+1)*0.0112372)/((W1140/1000+1)*0.0112372+1)</f>
        <v>0.0109298737052018</v>
      </c>
      <c r="AA1140" s="142" t="n">
        <f aca="false">IF(ISNUMBER(X1140),((X1140/1000+1)*0.0112372)/((X1140/1000+1)*0.0112372+1),"")</f>
        <v>0.0258016023592409</v>
      </c>
      <c r="AB1140" s="143" t="n">
        <f aca="false">IF(ISNUMBER(AA1140),(Y1140-Y1136)/(AA1140-Y1136),"")</f>
        <v>0.801767740112904</v>
      </c>
      <c r="AC1140" s="143" t="n">
        <f aca="false">IF(ISNUMBER(AB1140),1-AB1140,"")</f>
        <v>0.198232259887096</v>
      </c>
      <c r="AD1140" s="144" t="n">
        <f aca="false">IF(ISNUMBER(AB1140),AB1140*T1140,"")</f>
        <v>0.845197749617659</v>
      </c>
      <c r="AE1140" s="144" t="n">
        <f aca="false">IF(ISNUMBER(AC1140),AC1140*T1140,T1140)</f>
        <v>0.208970068981078</v>
      </c>
      <c r="AF1140" s="149" t="n">
        <f aca="false">IF(ISNUMBER(AD1140),AE1140-AE1136,"")</f>
        <v>0.157442268592019</v>
      </c>
      <c r="AG1140" s="145" t="n">
        <f aca="false">IF(ISNUMBER(AD1140),U1140*AB1140,"")</f>
        <v>40.5694919816476</v>
      </c>
      <c r="AH1140" s="146" t="n">
        <f aca="false">IF(ISNUMBER(AC1140),AC1140*U1140,U1140)</f>
        <v>10.0305633110918</v>
      </c>
      <c r="AI1140" s="145" t="n">
        <f aca="false">AH1140-AH1136</f>
        <v>7.55722889241689</v>
      </c>
      <c r="AJ1140" s="103" t="s">
        <v>716</v>
      </c>
      <c r="AK1140" s="102"/>
      <c r="AL1140" s="102"/>
      <c r="AM1140" s="102"/>
      <c r="AN1140" s="147" t="s">
        <v>839</v>
      </c>
    </row>
    <row r="1141" customFormat="false" ht="15" hidden="false" customHeight="false" outlineLevel="0" collapsed="false">
      <c r="A1141" s="0" t="s">
        <v>652</v>
      </c>
      <c r="B1141" s="0" t="s">
        <v>647</v>
      </c>
      <c r="C1141" s="90" t="n">
        <f aca="false">C997+1</f>
        <v>3</v>
      </c>
      <c r="D1141" s="90" t="n">
        <f aca="false">D997</f>
        <v>3</v>
      </c>
      <c r="E1141" s="90" t="s">
        <v>378</v>
      </c>
      <c r="F1141" s="90" t="n">
        <v>1</v>
      </c>
      <c r="G1141" s="130" t="s">
        <v>669</v>
      </c>
      <c r="H1141" s="130" t="s">
        <v>660</v>
      </c>
      <c r="I1141" s="130" t="n">
        <v>10</v>
      </c>
      <c r="J1141" s="131" t="n">
        <v>41946</v>
      </c>
      <c r="K1141" s="132" t="s">
        <v>858</v>
      </c>
      <c r="L1141" s="131" t="n">
        <v>41948</v>
      </c>
      <c r="M1141" s="108" t="s">
        <v>859</v>
      </c>
      <c r="N1141" s="134" t="n">
        <v>46.5</v>
      </c>
      <c r="O1141" s="134" t="n">
        <v>40</v>
      </c>
      <c r="P1141" s="135" t="n">
        <v>0.04875</v>
      </c>
      <c r="Q1141" s="152" t="n">
        <v>745.107507692309</v>
      </c>
      <c r="R1141" s="152" t="n">
        <v>9614.31044153846</v>
      </c>
      <c r="S1141" s="136" t="n">
        <f aca="false">R1141-Q1141</f>
        <v>8869.20293384615</v>
      </c>
      <c r="T1141" s="137" t="n">
        <f aca="false">((S1141/1000000)*(0.473-P1141))*0.8/(0.08206*296)*1000000/(O1141*N1141)*12</f>
        <v>0.799542415895365</v>
      </c>
      <c r="U1141" s="138" t="n">
        <f aca="false">IF(N1141&lt;=48,T1141* 48,T1141* 72)</f>
        <v>38.3780359629775</v>
      </c>
      <c r="V1141" s="139" t="n">
        <v>1171.89224934975</v>
      </c>
      <c r="W1141" s="150" t="n">
        <f aca="false">W1093</f>
        <v>-16.6005784878389</v>
      </c>
      <c r="X1141" s="141" t="n">
        <v>1356.9</v>
      </c>
      <c r="Y1141" s="142" t="n">
        <f aca="false">((V1141/1000+1)*0.0112372)/((V1141/1000+1)*0.0112372+1)</f>
        <v>0.0238245264867533</v>
      </c>
      <c r="Z1141" s="142" t="n">
        <f aca="false">((W1141/1000+1)*0.0112372)/((W1141/1000+1)*0.0112372+1)</f>
        <v>0.0109298737052018</v>
      </c>
      <c r="AA1141" s="142" t="n">
        <f aca="false">IF(ISNUMBER(X1141),((X1141/1000+1)*0.0112372)/((X1141/1000+1)*0.0112372+1),"")</f>
        <v>0.0258016023592409</v>
      </c>
      <c r="AB1141" s="143" t="n">
        <f aca="false">IF(ISNUMBER(AA1141),(Y1141-Y1133)/(AA1141-Y1133),"")</f>
        <v>0.866917162055564</v>
      </c>
      <c r="AC1141" s="143" t="n">
        <f aca="false">IF(ISNUMBER(AB1141),1-AB1141,"")</f>
        <v>0.133082837944436</v>
      </c>
      <c r="AD1141" s="144" t="n">
        <f aca="false">IF(ISNUMBER(AB1141),AB1141*T1141,"")</f>
        <v>0.69313704213106</v>
      </c>
      <c r="AE1141" s="144" t="n">
        <f aca="false">IF(ISNUMBER(AC1141),AC1141*T1141,T1141)</f>
        <v>0.106405373764306</v>
      </c>
      <c r="AF1141" s="149" t="n">
        <f aca="false">IF(ISNUMBER(AD1141),AE1141-AE1133,"")</f>
        <v>0.0483470136517911</v>
      </c>
      <c r="AG1141" s="145" t="n">
        <f aca="false">IF(ISNUMBER(AD1141),U1141*AB1141,"")</f>
        <v>33.2705780222909</v>
      </c>
      <c r="AH1141" s="146" t="n">
        <f aca="false">IF(ISNUMBER(AC1141),AC1141*U1141,U1141)</f>
        <v>5.10745794068667</v>
      </c>
      <c r="AI1141" s="145" t="n">
        <f aca="false">AH1141-AH1133</f>
        <v>2.32065665528597</v>
      </c>
      <c r="AJ1141" s="103" t="s">
        <v>718</v>
      </c>
      <c r="AK1141" s="102"/>
      <c r="AL1141" s="102"/>
      <c r="AM1141" s="102"/>
      <c r="AN1141" s="147" t="s">
        <v>840</v>
      </c>
    </row>
    <row r="1142" customFormat="false" ht="15" hidden="false" customHeight="false" outlineLevel="0" collapsed="false">
      <c r="A1142" s="0" t="s">
        <v>652</v>
      </c>
      <c r="B1142" s="0" t="s">
        <v>647</v>
      </c>
      <c r="C1142" s="90" t="n">
        <f aca="false">C998+1</f>
        <v>3</v>
      </c>
      <c r="D1142" s="90" t="n">
        <f aca="false">D998</f>
        <v>3</v>
      </c>
      <c r="E1142" s="90" t="s">
        <v>378</v>
      </c>
      <c r="F1142" s="90" t="n">
        <v>2</v>
      </c>
      <c r="G1142" s="130" t="s">
        <v>669</v>
      </c>
      <c r="H1142" s="130" t="s">
        <v>660</v>
      </c>
      <c r="I1142" s="130" t="n">
        <v>10</v>
      </c>
      <c r="J1142" s="131" t="n">
        <v>41946</v>
      </c>
      <c r="K1142" s="132" t="s">
        <v>858</v>
      </c>
      <c r="L1142" s="131" t="n">
        <v>41948</v>
      </c>
      <c r="M1142" s="108" t="s">
        <v>859</v>
      </c>
      <c r="N1142" s="134" t="n">
        <v>46.5</v>
      </c>
      <c r="O1142" s="134" t="n">
        <v>40</v>
      </c>
      <c r="P1142" s="135" t="n">
        <v>0.04875</v>
      </c>
      <c r="Q1142" s="152" t="n">
        <v>745.107507692309</v>
      </c>
      <c r="R1142" s="152" t="n">
        <v>9158.96984153846</v>
      </c>
      <c r="S1142" s="136" t="n">
        <f aca="false">R1142-Q1142</f>
        <v>8413.86233384615</v>
      </c>
      <c r="T1142" s="137" t="n">
        <f aca="false">((S1142/1000000)*(0.473-P1142))*0.8/(0.08206*296)*1000000/(O1142*N1142)*12</f>
        <v>0.758494293973391</v>
      </c>
      <c r="U1142" s="138" t="n">
        <f aca="false">IF(N1142&lt;=48,T1142* 48,T1142* 72)</f>
        <v>36.4077261107228</v>
      </c>
      <c r="V1142" s="139" t="n">
        <v>1208.45522712814</v>
      </c>
      <c r="W1142" s="150" t="n">
        <f aca="false">W1094</f>
        <v>-16.6005784878389</v>
      </c>
      <c r="X1142" s="141" t="n">
        <v>1356.9</v>
      </c>
      <c r="Y1142" s="142" t="n">
        <f aca="false">((V1142/1000+1)*0.0112372)/((V1142/1000+1)*0.0112372+1)</f>
        <v>0.0242158908723455</v>
      </c>
      <c r="Z1142" s="142" t="n">
        <f aca="false">((W1142/1000+1)*0.0112372)/((W1142/1000+1)*0.0112372+1)</f>
        <v>0.0109298737052018</v>
      </c>
      <c r="AA1142" s="142" t="n">
        <f aca="false">IF(ISNUMBER(X1142),((X1142/1000+1)*0.0112372)/((X1142/1000+1)*0.0112372+1),"")</f>
        <v>0.0258016023592409</v>
      </c>
      <c r="AB1142" s="143" t="n">
        <f aca="false">IF(ISNUMBER(AA1142),(Y1142-Y1134)/(AA1142-Y1134),"")</f>
        <v>0.892394661537025</v>
      </c>
      <c r="AC1142" s="143" t="n">
        <f aca="false">IF(ISNUMBER(AB1142),1-AB1142,"")</f>
        <v>0.107605338462975</v>
      </c>
      <c r="AD1142" s="144" t="n">
        <f aca="false">IF(ISNUMBER(AB1142),AB1142*T1142,"")</f>
        <v>0.67687625874815</v>
      </c>
      <c r="AE1142" s="144" t="n">
        <f aca="false">IF(ISNUMBER(AC1142),AC1142*T1142,T1142)</f>
        <v>0.0816180352252418</v>
      </c>
      <c r="AF1142" s="149" t="n">
        <f aca="false">IF(ISNUMBER(AD1142),AE1142-AE1134,"")</f>
        <v>0.0449787568566658</v>
      </c>
      <c r="AG1142" s="145" t="n">
        <f aca="false">IF(ISNUMBER(AD1142),U1142*AB1142,"")</f>
        <v>32.4900604199112</v>
      </c>
      <c r="AH1142" s="146" t="n">
        <f aca="false">IF(ISNUMBER(AC1142),AC1142*U1142,U1142)</f>
        <v>3.91766569081161</v>
      </c>
      <c r="AI1142" s="145" t="n">
        <f aca="false">AH1142-AH1134</f>
        <v>2.15898032911996</v>
      </c>
      <c r="AJ1142" s="103" t="s">
        <v>720</v>
      </c>
      <c r="AK1142" s="102"/>
      <c r="AL1142" s="102"/>
      <c r="AM1142" s="102"/>
      <c r="AN1142" s="147" t="s">
        <v>841</v>
      </c>
    </row>
    <row r="1143" customFormat="false" ht="15" hidden="false" customHeight="false" outlineLevel="0" collapsed="false">
      <c r="A1143" s="0" t="s">
        <v>652</v>
      </c>
      <c r="B1143" s="0" t="s">
        <v>647</v>
      </c>
      <c r="C1143" s="90" t="n">
        <f aca="false">C999+1</f>
        <v>3</v>
      </c>
      <c r="D1143" s="90" t="n">
        <f aca="false">D999</f>
        <v>3</v>
      </c>
      <c r="E1143" s="90" t="s">
        <v>378</v>
      </c>
      <c r="F1143" s="90" t="n">
        <v>3</v>
      </c>
      <c r="G1143" s="130" t="s">
        <v>669</v>
      </c>
      <c r="H1143" s="130" t="s">
        <v>660</v>
      </c>
      <c r="I1143" s="130" t="n">
        <v>10</v>
      </c>
      <c r="J1143" s="131" t="n">
        <v>41946</v>
      </c>
      <c r="K1143" s="132" t="s">
        <v>858</v>
      </c>
      <c r="L1143" s="131" t="n">
        <v>41948</v>
      </c>
      <c r="M1143" s="108" t="s">
        <v>859</v>
      </c>
      <c r="N1143" s="134" t="n">
        <v>46.5</v>
      </c>
      <c r="O1143" s="134" t="n">
        <v>40</v>
      </c>
      <c r="P1143" s="135" t="n">
        <v>0.04875</v>
      </c>
      <c r="Q1143" s="152" t="n">
        <v>745.107507692309</v>
      </c>
      <c r="R1143" s="152" t="n">
        <v>12084.2614415385</v>
      </c>
      <c r="S1143" s="136" t="n">
        <f aca="false">R1143-Q1143</f>
        <v>11339.1539338462</v>
      </c>
      <c r="T1143" s="137" t="n">
        <f aca="false">((S1143/1000000)*(0.473-P1143))*0.8/(0.08206*296)*1000000/(O1143*N1143)*12</f>
        <v>1.02220397910607</v>
      </c>
      <c r="U1143" s="138" t="n">
        <f aca="false">IF(N1143&lt;=48,T1143* 48,T1143* 72)</f>
        <v>49.0657909970915</v>
      </c>
      <c r="V1143" s="139" t="n">
        <v>1250.38326153413</v>
      </c>
      <c r="W1143" s="150" t="n">
        <f aca="false">W1095</f>
        <v>-16.6005784878389</v>
      </c>
      <c r="X1143" s="141" t="n">
        <v>1356.9</v>
      </c>
      <c r="Y1143" s="142" t="n">
        <f aca="false">((V1143/1000+1)*0.0112372)/((V1143/1000+1)*0.0112372+1)</f>
        <v>0.0246642959042989</v>
      </c>
      <c r="Z1143" s="142" t="n">
        <f aca="false">((W1143/1000+1)*0.0112372)/((W1143/1000+1)*0.0112372+1)</f>
        <v>0.0109298737052018</v>
      </c>
      <c r="AA1143" s="142" t="n">
        <f aca="false">IF(ISNUMBER(X1143),((X1143/1000+1)*0.0112372)/((X1143/1000+1)*0.0112372+1),"")</f>
        <v>0.0258016023592409</v>
      </c>
      <c r="AB1143" s="143" t="n">
        <f aca="false">IF(ISNUMBER(AA1143),(Y1143-Y1135)/(AA1143-Y1135),"")</f>
        <v>0.922964229826266</v>
      </c>
      <c r="AC1143" s="143" t="n">
        <f aca="false">IF(ISNUMBER(AB1143),1-AB1143,"")</f>
        <v>0.0770357701737334</v>
      </c>
      <c r="AD1143" s="144" t="n">
        <f aca="false">IF(ISNUMBER(AB1143),AB1143*T1143,"")</f>
        <v>0.943457708300981</v>
      </c>
      <c r="AE1143" s="144" t="n">
        <f aca="false">IF(ISNUMBER(AC1143),AC1143*T1143,T1143)</f>
        <v>0.0787462708050912</v>
      </c>
      <c r="AF1143" s="149" t="n">
        <f aca="false">IF(ISNUMBER(AD1143),AE1143-AE1135,"")</f>
        <v>0.0348743254084766</v>
      </c>
      <c r="AG1143" s="145" t="n">
        <f aca="false">IF(ISNUMBER(AD1143),U1143*AB1143,"")</f>
        <v>45.2859699984471</v>
      </c>
      <c r="AH1143" s="146" t="n">
        <f aca="false">IF(ISNUMBER(AC1143),AC1143*U1143,U1143)</f>
        <v>3.77982099864438</v>
      </c>
      <c r="AI1143" s="145" t="n">
        <f aca="false">AH1143-AH1135</f>
        <v>1.67396761960688</v>
      </c>
      <c r="AJ1143" s="103" t="s">
        <v>722</v>
      </c>
      <c r="AK1143" s="102"/>
      <c r="AL1143" s="102"/>
      <c r="AM1143" s="102"/>
      <c r="AN1143" s="147" t="s">
        <v>842</v>
      </c>
    </row>
    <row r="1144" customFormat="false" ht="15" hidden="false" customHeight="false" outlineLevel="0" collapsed="false">
      <c r="A1144" s="0" t="s">
        <v>652</v>
      </c>
      <c r="B1144" s="0" t="s">
        <v>647</v>
      </c>
      <c r="C1144" s="90" t="n">
        <f aca="false">C1000+1</f>
        <v>3</v>
      </c>
      <c r="D1144" s="90" t="n">
        <f aca="false">D1000</f>
        <v>3</v>
      </c>
      <c r="E1144" s="90" t="s">
        <v>378</v>
      </c>
      <c r="F1144" s="90" t="n">
        <v>4</v>
      </c>
      <c r="G1144" s="130" t="s">
        <v>669</v>
      </c>
      <c r="H1144" s="130" t="s">
        <v>660</v>
      </c>
      <c r="I1144" s="130" t="n">
        <v>10</v>
      </c>
      <c r="J1144" s="131" t="n">
        <v>41946</v>
      </c>
      <c r="K1144" s="132" t="s">
        <v>858</v>
      </c>
      <c r="L1144" s="131" t="n">
        <v>41948</v>
      </c>
      <c r="M1144" s="108" t="s">
        <v>859</v>
      </c>
      <c r="N1144" s="134" t="n">
        <v>46.5</v>
      </c>
      <c r="O1144" s="134" t="n">
        <v>40</v>
      </c>
      <c r="P1144" s="135" t="n">
        <v>0.04875</v>
      </c>
      <c r="Q1144" s="152" t="n">
        <v>745.107507692309</v>
      </c>
      <c r="R1144" s="152" t="n">
        <v>10181.9764415385</v>
      </c>
      <c r="S1144" s="136" t="n">
        <f aca="false">R1144-Q1144</f>
        <v>9436.86893384615</v>
      </c>
      <c r="T1144" s="137" t="n">
        <f aca="false">((S1144/1000000)*(0.473-P1144))*0.8/(0.08206*296)*1000000/(O1144*N1144)*12</f>
        <v>0.850716467097826</v>
      </c>
      <c r="U1144" s="138" t="n">
        <f aca="false">IF(N1144&lt;=48,T1144* 48,T1144* 72)</f>
        <v>40.8343904206957</v>
      </c>
      <c r="V1144" s="139" t="n">
        <v>1205.68014305589</v>
      </c>
      <c r="W1144" s="150" t="n">
        <f aca="false">W1096</f>
        <v>-16.6005784878389</v>
      </c>
      <c r="X1144" s="141" t="n">
        <v>1356.9</v>
      </c>
      <c r="Y1144" s="142" t="n">
        <f aca="false">((V1144/1000+1)*0.0112372)/((V1144/1000+1)*0.0112372+1)</f>
        <v>0.0241861978125306</v>
      </c>
      <c r="Z1144" s="142" t="n">
        <f aca="false">((W1144/1000+1)*0.0112372)/((W1144/1000+1)*0.0112372+1)</f>
        <v>0.0109298737052018</v>
      </c>
      <c r="AA1144" s="142" t="n">
        <f aca="false">IF(ISNUMBER(X1144),((X1144/1000+1)*0.0112372)/((X1144/1000+1)*0.0112372+1),"")</f>
        <v>0.0258016023592409</v>
      </c>
      <c r="AB1144" s="143" t="n">
        <f aca="false">IF(ISNUMBER(AA1144),(Y1144-Y1136)/(AA1144-Y1136),"")</f>
        <v>0.891549924288502</v>
      </c>
      <c r="AC1144" s="143" t="n">
        <f aca="false">IF(ISNUMBER(AB1144),1-AB1144,"")</f>
        <v>0.108450075711498</v>
      </c>
      <c r="AD1144" s="144" t="n">
        <f aca="false">IF(ISNUMBER(AB1144),AB1144*T1144,"")</f>
        <v>0.758456201832049</v>
      </c>
      <c r="AE1144" s="144" t="n">
        <f aca="false">IF(ISNUMBER(AC1144),AC1144*T1144,T1144)</f>
        <v>0.0922602652657777</v>
      </c>
      <c r="AF1144" s="149" t="n">
        <f aca="false">IF(ISNUMBER(AD1144),AE1144-AE1136,"")</f>
        <v>0.0407324648767182</v>
      </c>
      <c r="AG1144" s="145" t="n">
        <f aca="false">IF(ISNUMBER(AD1144),U1144*AB1144,"")</f>
        <v>36.4058976879383</v>
      </c>
      <c r="AH1144" s="146" t="n">
        <f aca="false">IF(ISNUMBER(AC1144),AC1144*U1144,U1144)</f>
        <v>4.42849273275733</v>
      </c>
      <c r="AI1144" s="145" t="n">
        <f aca="false">AH1144-AH1136</f>
        <v>1.95515831408247</v>
      </c>
      <c r="AJ1144" s="103" t="s">
        <v>724</v>
      </c>
      <c r="AK1144" s="102"/>
      <c r="AL1144" s="102"/>
      <c r="AM1144" s="102"/>
      <c r="AN1144" s="147" t="s">
        <v>843</v>
      </c>
    </row>
    <row r="1145" customFormat="false" ht="15" hidden="false" customHeight="false" outlineLevel="0" collapsed="false">
      <c r="A1145" s="0" t="s">
        <v>652</v>
      </c>
      <c r="B1145" s="0" t="s">
        <v>647</v>
      </c>
      <c r="C1145" s="90" t="n">
        <f aca="false">C1001+1</f>
        <v>3</v>
      </c>
      <c r="D1145" s="90" t="n">
        <f aca="false">D1001</f>
        <v>3</v>
      </c>
      <c r="E1145" s="90" t="s">
        <v>403</v>
      </c>
      <c r="F1145" s="90" t="n">
        <v>1</v>
      </c>
      <c r="G1145" s="130" t="s">
        <v>321</v>
      </c>
      <c r="H1145" s="130" t="s">
        <v>322</v>
      </c>
      <c r="I1145" s="130" t="s">
        <v>322</v>
      </c>
      <c r="J1145" s="131" t="n">
        <v>41946</v>
      </c>
      <c r="K1145" s="132" t="s">
        <v>858</v>
      </c>
      <c r="L1145" s="131" t="n">
        <v>41948</v>
      </c>
      <c r="M1145" s="108" t="s">
        <v>859</v>
      </c>
      <c r="N1145" s="134" t="n">
        <v>46.5</v>
      </c>
      <c r="O1145" s="134" t="n">
        <v>40</v>
      </c>
      <c r="P1145" s="135" t="n">
        <v>0.0481666666666667</v>
      </c>
      <c r="Q1145" s="152" t="n">
        <v>745.107507692309</v>
      </c>
      <c r="R1145" s="152" t="n">
        <v>2693.88034923077</v>
      </c>
      <c r="S1145" s="136" t="n">
        <f aca="false">R1145-Q1145</f>
        <v>1948.77284153846</v>
      </c>
      <c r="T1145" s="137" t="n">
        <f aca="false">((S1145/1000000)*(0.473-P1145))*0.8/(0.08206*296)*1000000/(O1145*N1145)*12</f>
        <v>0.175919859218042</v>
      </c>
      <c r="U1145" s="138" t="n">
        <f aca="false">IF(N1145&lt;=48,T1145* 48,T1145* 72)</f>
        <v>8.44415324246602</v>
      </c>
      <c r="V1145" s="139" t="n">
        <v>-14.3235038328851</v>
      </c>
      <c r="W1145" s="150" t="n">
        <f aca="false">W1097</f>
        <v>-20.4524273330183</v>
      </c>
      <c r="X1145" s="141" t="s">
        <v>106</v>
      </c>
      <c r="Y1145" s="142" t="n">
        <f aca="false">((V1145/1000+1)*0.0112372)/((V1145/1000+1)*0.0112372+1)</f>
        <v>0.0109549047258355</v>
      </c>
      <c r="Z1145" s="142" t="n">
        <f aca="false">((W1145/1000+1)*0.0112372)/((W1145/1000+1)*0.0112372+1)</f>
        <v>0.0108875289029567</v>
      </c>
      <c r="AA1145" s="142" t="str">
        <f aca="false">IF(ISNUMBER(X1145),((X1145/1000+1)*0.0112372)/((X1145/1000+1)*0.0112372+1),"")</f>
        <v/>
      </c>
      <c r="AB1145" s="143" t="str">
        <f aca="false">IF(ISNUMBER(AA1145),(Y1145-Z1145)/(AA1145-Z1145),"")</f>
        <v/>
      </c>
      <c r="AC1145" s="143" t="str">
        <f aca="false">IF(ISNUMBER(AB1145),1-AB1145,"")</f>
        <v/>
      </c>
      <c r="AD1145" s="144" t="str">
        <f aca="false">IF(ISNUMBER(AB1145),AB1145*T1145,"")</f>
        <v/>
      </c>
      <c r="AE1145" s="144" t="n">
        <f aca="false">IF(ISNUMBER(AC1145),AC1145*T1145,T1145)</f>
        <v>0.175919859218042</v>
      </c>
      <c r="AF1145" s="102"/>
      <c r="AG1145" s="145" t="str">
        <f aca="false">IF(ISNUMBER(AD1145),U1145*AB1145,"")</f>
        <v/>
      </c>
      <c r="AH1145" s="146" t="n">
        <f aca="false">IF(ISNUMBER(AC1145),AC1145*U1145,U1145)</f>
        <v>8.44415324246602</v>
      </c>
      <c r="AI1145" s="102"/>
      <c r="AJ1145" s="103" t="s">
        <v>726</v>
      </c>
      <c r="AK1145" s="102"/>
      <c r="AL1145" s="102"/>
      <c r="AM1145" s="102"/>
      <c r="AN1145" s="147" t="s">
        <v>844</v>
      </c>
    </row>
    <row r="1146" customFormat="false" ht="15" hidden="false" customHeight="false" outlineLevel="0" collapsed="false">
      <c r="A1146" s="0" t="s">
        <v>652</v>
      </c>
      <c r="B1146" s="0" t="s">
        <v>647</v>
      </c>
      <c r="C1146" s="90" t="n">
        <f aca="false">C1002+1</f>
        <v>3</v>
      </c>
      <c r="D1146" s="90" t="n">
        <f aca="false">D1002</f>
        <v>3</v>
      </c>
      <c r="E1146" s="90" t="s">
        <v>403</v>
      </c>
      <c r="F1146" s="90" t="n">
        <v>2</v>
      </c>
      <c r="G1146" s="130" t="s">
        <v>321</v>
      </c>
      <c r="H1146" s="130" t="s">
        <v>322</v>
      </c>
      <c r="I1146" s="130" t="s">
        <v>322</v>
      </c>
      <c r="J1146" s="131" t="n">
        <v>41946</v>
      </c>
      <c r="K1146" s="132" t="s">
        <v>858</v>
      </c>
      <c r="L1146" s="131" t="n">
        <v>41948</v>
      </c>
      <c r="M1146" s="108" t="s">
        <v>859</v>
      </c>
      <c r="N1146" s="134" t="n">
        <v>46.5</v>
      </c>
      <c r="O1146" s="134" t="n">
        <v>40</v>
      </c>
      <c r="P1146" s="135" t="n">
        <v>0.0481666666666667</v>
      </c>
      <c r="Q1146" s="152" t="n">
        <v>745.107507692309</v>
      </c>
      <c r="R1146" s="152" t="n">
        <v>2910.40494923077</v>
      </c>
      <c r="S1146" s="136" t="n">
        <f aca="false">R1146-Q1146</f>
        <v>2165.29744153846</v>
      </c>
      <c r="T1146" s="137" t="n">
        <f aca="false">((S1146/1000000)*(0.473-P1146))*0.8/(0.08206*296)*1000000/(O1146*N1146)*12</f>
        <v>0.195465994271511</v>
      </c>
      <c r="U1146" s="138" t="n">
        <f aca="false">IF(N1146&lt;=48,T1146* 48,T1146* 72)</f>
        <v>9.38236772503253</v>
      </c>
      <c r="V1146" s="139" t="n">
        <v>-15.8555587041519</v>
      </c>
      <c r="W1146" s="150" t="n">
        <f aca="false">W1098</f>
        <v>-20.4524273330183</v>
      </c>
      <c r="X1146" s="141" t="s">
        <v>106</v>
      </c>
      <c r="Y1146" s="142" t="n">
        <f aca="false">((V1146/1000+1)*0.0112372)/((V1146/1000+1)*0.0112372+1)</f>
        <v>0.0109380635654157</v>
      </c>
      <c r="Z1146" s="142" t="n">
        <f aca="false">((W1146/1000+1)*0.0112372)/((W1146/1000+1)*0.0112372+1)</f>
        <v>0.0108875289029567</v>
      </c>
      <c r="AA1146" s="142" t="str">
        <f aca="false">IF(ISNUMBER(X1146),((X1146/1000+1)*0.0112372)/((X1146/1000+1)*0.0112372+1),"")</f>
        <v/>
      </c>
      <c r="AB1146" s="143" t="str">
        <f aca="false">IF(ISNUMBER(AA1146),(Y1146-Z1146)/(AA1146-Z1146),"")</f>
        <v/>
      </c>
      <c r="AC1146" s="143" t="str">
        <f aca="false">IF(ISNUMBER(AB1146),1-AB1146,"")</f>
        <v/>
      </c>
      <c r="AD1146" s="144" t="str">
        <f aca="false">IF(ISNUMBER(AB1146),AB1146*T1146,"")</f>
        <v/>
      </c>
      <c r="AE1146" s="144" t="n">
        <f aca="false">IF(ISNUMBER(AC1146),AC1146*T1146,T1146)</f>
        <v>0.195465994271511</v>
      </c>
      <c r="AF1146" s="102"/>
      <c r="AG1146" s="145" t="str">
        <f aca="false">IF(ISNUMBER(AD1146),U1146*AB1146,"")</f>
        <v/>
      </c>
      <c r="AH1146" s="146" t="n">
        <f aca="false">IF(ISNUMBER(AC1146),AC1146*U1146,U1146)</f>
        <v>9.38236772503253</v>
      </c>
      <c r="AI1146" s="102"/>
      <c r="AJ1146" s="103" t="s">
        <v>728</v>
      </c>
      <c r="AK1146" s="102"/>
      <c r="AL1146" s="102"/>
      <c r="AM1146" s="102"/>
      <c r="AN1146" s="147" t="s">
        <v>845</v>
      </c>
    </row>
    <row r="1147" customFormat="false" ht="15" hidden="false" customHeight="false" outlineLevel="0" collapsed="false">
      <c r="A1147" s="0" t="s">
        <v>652</v>
      </c>
      <c r="B1147" s="0" t="s">
        <v>647</v>
      </c>
      <c r="C1147" s="90" t="n">
        <f aca="false">C1003+1</f>
        <v>3</v>
      </c>
      <c r="D1147" s="90" t="n">
        <f aca="false">D1003</f>
        <v>3</v>
      </c>
      <c r="E1147" s="90" t="s">
        <v>403</v>
      </c>
      <c r="F1147" s="90" t="n">
        <v>3</v>
      </c>
      <c r="G1147" s="130" t="s">
        <v>321</v>
      </c>
      <c r="H1147" s="130" t="s">
        <v>322</v>
      </c>
      <c r="I1147" s="130" t="s">
        <v>322</v>
      </c>
      <c r="J1147" s="131" t="n">
        <v>41946</v>
      </c>
      <c r="K1147" s="132" t="s">
        <v>858</v>
      </c>
      <c r="L1147" s="131" t="n">
        <v>41948</v>
      </c>
      <c r="M1147" s="108" t="s">
        <v>859</v>
      </c>
      <c r="N1147" s="134" t="n">
        <v>46.5</v>
      </c>
      <c r="O1147" s="134" t="n">
        <v>40</v>
      </c>
      <c r="P1147" s="135" t="n">
        <v>0.0481666666666667</v>
      </c>
      <c r="Q1147" s="152" t="n">
        <v>745.107507692309</v>
      </c>
      <c r="R1147" s="152" t="n">
        <v>1551.43514923077</v>
      </c>
      <c r="S1147" s="136" t="n">
        <f aca="false">R1147-Q1147</f>
        <v>806.327641538461</v>
      </c>
      <c r="T1147" s="137" t="n">
        <f aca="false">((S1147/1000000)*(0.473-P1147))*0.8/(0.08206*296)*1000000/(O1147*N1147)*12</f>
        <v>0.0727889070288352</v>
      </c>
      <c r="U1147" s="138" t="n">
        <f aca="false">IF(N1147&lt;=48,T1147* 48,T1147* 72)</f>
        <v>3.49386753738409</v>
      </c>
      <c r="V1147" s="139" t="n">
        <v>-14.8049694040865</v>
      </c>
      <c r="W1147" s="150" t="n">
        <f aca="false">W1099</f>
        <v>-20.4524273330183</v>
      </c>
      <c r="X1147" s="141" t="s">
        <v>106</v>
      </c>
      <c r="Y1147" s="142" t="n">
        <f aca="false">((V1147/1000+1)*0.0112372)/((V1147/1000+1)*0.0112372+1)</f>
        <v>0.0109496122624938</v>
      </c>
      <c r="Z1147" s="142" t="n">
        <f aca="false">((W1147/1000+1)*0.0112372)/((W1147/1000+1)*0.0112372+1)</f>
        <v>0.0108875289029567</v>
      </c>
      <c r="AA1147" s="142" t="str">
        <f aca="false">IF(ISNUMBER(X1147),((X1147/1000+1)*0.0112372)/((X1147/1000+1)*0.0112372+1),"")</f>
        <v/>
      </c>
      <c r="AB1147" s="143" t="str">
        <f aca="false">IF(ISNUMBER(AA1147),(Y1147-Z1147)/(AA1147-Z1147),"")</f>
        <v/>
      </c>
      <c r="AC1147" s="143" t="str">
        <f aca="false">IF(ISNUMBER(AB1147),1-AB1147,"")</f>
        <v/>
      </c>
      <c r="AD1147" s="144" t="str">
        <f aca="false">IF(ISNUMBER(AB1147),AB1147*T1147,"")</f>
        <v/>
      </c>
      <c r="AE1147" s="144" t="n">
        <f aca="false">IF(ISNUMBER(AC1147),AC1147*T1147,T1147)</f>
        <v>0.0727889070288352</v>
      </c>
      <c r="AF1147" s="102"/>
      <c r="AG1147" s="145" t="str">
        <f aca="false">IF(ISNUMBER(AD1147),U1147*AB1147,"")</f>
        <v/>
      </c>
      <c r="AH1147" s="146" t="n">
        <f aca="false">IF(ISNUMBER(AC1147),AC1147*U1147,U1147)</f>
        <v>3.49386753738409</v>
      </c>
      <c r="AI1147" s="102"/>
      <c r="AJ1147" s="103" t="s">
        <v>730</v>
      </c>
      <c r="AK1147" s="102"/>
      <c r="AL1147" s="102"/>
      <c r="AM1147" s="102"/>
      <c r="AN1147" s="147" t="s">
        <v>846</v>
      </c>
    </row>
    <row r="1148" customFormat="false" ht="15" hidden="false" customHeight="false" outlineLevel="0" collapsed="false">
      <c r="A1148" s="0" t="s">
        <v>652</v>
      </c>
      <c r="B1148" s="0" t="s">
        <v>647</v>
      </c>
      <c r="C1148" s="90" t="n">
        <f aca="false">C1004+1</f>
        <v>3</v>
      </c>
      <c r="D1148" s="90" t="n">
        <f aca="false">D1004</f>
        <v>3</v>
      </c>
      <c r="E1148" s="90" t="s">
        <v>403</v>
      </c>
      <c r="F1148" s="90" t="n">
        <v>4</v>
      </c>
      <c r="G1148" s="130" t="s">
        <v>321</v>
      </c>
      <c r="H1148" s="130" t="s">
        <v>322</v>
      </c>
      <c r="I1148" s="130" t="s">
        <v>322</v>
      </c>
      <c r="J1148" s="131" t="n">
        <v>41946</v>
      </c>
      <c r="K1148" s="132" t="s">
        <v>858</v>
      </c>
      <c r="L1148" s="131" t="n">
        <v>41948</v>
      </c>
      <c r="M1148" s="108" t="s">
        <v>859</v>
      </c>
      <c r="N1148" s="134" t="n">
        <v>46.5</v>
      </c>
      <c r="O1148" s="134" t="n">
        <v>40</v>
      </c>
      <c r="P1148" s="135" t="n">
        <v>0.0481666666666667</v>
      </c>
      <c r="Q1148" s="152" t="n">
        <v>745.107507692309</v>
      </c>
      <c r="R1148" s="152" t="n">
        <v>1402.67374923077</v>
      </c>
      <c r="S1148" s="136" t="n">
        <f aca="false">R1148-Q1148</f>
        <v>657.566241538461</v>
      </c>
      <c r="T1148" s="137" t="n">
        <f aca="false">((S1148/1000000)*(0.473-P1148))*0.8/(0.08206*296)*1000000/(O1148*N1148)*12</f>
        <v>0.0593598998160608</v>
      </c>
      <c r="U1148" s="138" t="n">
        <f aca="false">IF(N1148&lt;=48,T1148* 48,T1148* 72)</f>
        <v>2.84927519117092</v>
      </c>
      <c r="V1148" s="139" t="n">
        <v>-18.0927396136425</v>
      </c>
      <c r="W1148" s="150" t="n">
        <f aca="false">W1100</f>
        <v>-20.4524273330183</v>
      </c>
      <c r="X1148" s="141" t="s">
        <v>106</v>
      </c>
      <c r="Y1148" s="142" t="n">
        <f aca="false">((V1148/1000+1)*0.0112372)/((V1148/1000+1)*0.0112372+1)</f>
        <v>0.0109134702550208</v>
      </c>
      <c r="Z1148" s="142" t="n">
        <f aca="false">((W1148/1000+1)*0.0112372)/((W1148/1000+1)*0.0112372+1)</f>
        <v>0.0108875289029567</v>
      </c>
      <c r="AA1148" s="142" t="str">
        <f aca="false">IF(ISNUMBER(X1148),((X1148/1000+1)*0.0112372)/((X1148/1000+1)*0.0112372+1),"")</f>
        <v/>
      </c>
      <c r="AB1148" s="143" t="str">
        <f aca="false">IF(ISNUMBER(AA1148),(Y1148-Z1148)/(AA1148-Z1148),"")</f>
        <v/>
      </c>
      <c r="AC1148" s="143" t="str">
        <f aca="false">IF(ISNUMBER(AB1148),1-AB1148,"")</f>
        <v/>
      </c>
      <c r="AD1148" s="144" t="str">
        <f aca="false">IF(ISNUMBER(AB1148),AB1148*T1148,"")</f>
        <v/>
      </c>
      <c r="AE1148" s="144" t="n">
        <f aca="false">IF(ISNUMBER(AC1148),AC1148*T1148,T1148)</f>
        <v>0.0593598998160608</v>
      </c>
      <c r="AF1148" s="102"/>
      <c r="AG1148" s="145" t="str">
        <f aca="false">IF(ISNUMBER(AD1148),U1148*AB1148,"")</f>
        <v/>
      </c>
      <c r="AH1148" s="146" t="n">
        <f aca="false">IF(ISNUMBER(AC1148),AC1148*U1148,U1148)</f>
        <v>2.84927519117092</v>
      </c>
      <c r="AI1148" s="102"/>
      <c r="AJ1148" s="103" t="s">
        <v>732</v>
      </c>
      <c r="AK1148" s="102"/>
      <c r="AL1148" s="102"/>
      <c r="AM1148" s="102"/>
      <c r="AN1148" s="147" t="s">
        <v>847</v>
      </c>
    </row>
    <row r="1149" customFormat="false" ht="15" hidden="false" customHeight="false" outlineLevel="0" collapsed="false">
      <c r="A1149" s="0" t="s">
        <v>652</v>
      </c>
      <c r="B1149" s="0" t="s">
        <v>647</v>
      </c>
      <c r="C1149" s="90" t="n">
        <f aca="false">C1005+1</f>
        <v>3</v>
      </c>
      <c r="D1149" s="90" t="n">
        <f aca="false">D1005</f>
        <v>3</v>
      </c>
      <c r="E1149" s="90" t="s">
        <v>403</v>
      </c>
      <c r="F1149" s="90" t="n">
        <v>1</v>
      </c>
      <c r="G1149" s="130" t="s">
        <v>659</v>
      </c>
      <c r="H1149" s="130" t="s">
        <v>660</v>
      </c>
      <c r="I1149" s="148" t="s">
        <v>335</v>
      </c>
      <c r="J1149" s="131" t="n">
        <v>41946</v>
      </c>
      <c r="K1149" s="132" t="s">
        <v>858</v>
      </c>
      <c r="L1149" s="131" t="n">
        <v>41948</v>
      </c>
      <c r="M1149" s="108" t="s">
        <v>859</v>
      </c>
      <c r="N1149" s="134" t="n">
        <v>46.5</v>
      </c>
      <c r="O1149" s="134" t="n">
        <v>40</v>
      </c>
      <c r="P1149" s="135" t="n">
        <v>0.0481666666666667</v>
      </c>
      <c r="Q1149" s="152" t="n">
        <v>745.107507692309</v>
      </c>
      <c r="R1149" s="152" t="n">
        <v>14271.5872415385</v>
      </c>
      <c r="S1149" s="136" t="n">
        <f aca="false">R1149-Q1149</f>
        <v>13526.4797338462</v>
      </c>
      <c r="T1149" s="137" t="n">
        <f aca="false">((S1149/1000000)*(0.473-P1149))*0.8/(0.08206*296)*1000000/(O1149*N1149)*12</f>
        <v>1.22106402540758</v>
      </c>
      <c r="U1149" s="138" t="n">
        <f aca="false">IF(N1149&lt;=48,T1149* 48,T1149* 72)</f>
        <v>58.6110732195637</v>
      </c>
      <c r="V1149" s="139" t="n">
        <v>923.353911221971</v>
      </c>
      <c r="W1149" s="150" t="n">
        <f aca="false">W1101</f>
        <v>-20.4524273330183</v>
      </c>
      <c r="X1149" s="141" t="n">
        <v>1356.9</v>
      </c>
      <c r="Y1149" s="142" t="n">
        <f aca="false">((V1149/1000+1)*0.0112372)/((V1149/1000+1)*0.0112372+1)</f>
        <v>0.0211558684057881</v>
      </c>
      <c r="Z1149" s="142" t="n">
        <f aca="false">((W1149/1000+1)*0.0112372)/((W1149/1000+1)*0.0112372+1)</f>
        <v>0.0108875289029567</v>
      </c>
      <c r="AA1149" s="142" t="n">
        <f aca="false">IF(ISNUMBER(X1149),((X1149/1000+1)*0.0112372)/((X1149/1000+1)*0.0112372+1),"")</f>
        <v>0.0258016023592409</v>
      </c>
      <c r="AB1149" s="143" t="n">
        <f aca="false">IF(ISNUMBER(AA1149),(Y1149-Y1145)/(AA1149-Y1145),"")</f>
        <v>0.68708637650168</v>
      </c>
      <c r="AC1149" s="143" t="n">
        <f aca="false">IF(ISNUMBER(AB1149),1-AB1149,"")</f>
        <v>0.31291362349832</v>
      </c>
      <c r="AD1149" s="144" t="n">
        <f aca="false">IF(ISNUMBER(AB1149),AB1149*T1149,"")</f>
        <v>0.838976456693847</v>
      </c>
      <c r="AE1149" s="144" t="n">
        <f aca="false">IF(ISNUMBER(AC1149),AC1149*T1149,T1149)</f>
        <v>0.382087568713729</v>
      </c>
      <c r="AF1149" s="149" t="n">
        <f aca="false">IF(ISNUMBER(AD1149),AE1149-AE1145,"")</f>
        <v>0.206167709495687</v>
      </c>
      <c r="AG1149" s="145" t="n">
        <f aca="false">IF(ISNUMBER(AD1149),U1149*AB1149,"")</f>
        <v>40.2708699213047</v>
      </c>
      <c r="AH1149" s="146" t="n">
        <f aca="false">IF(ISNUMBER(AC1149),AC1149*U1149,U1149)</f>
        <v>18.340203298259</v>
      </c>
      <c r="AI1149" s="145" t="n">
        <f aca="false">AH1149-AH1145</f>
        <v>9.89605005579299</v>
      </c>
      <c r="AJ1149" s="103" t="s">
        <v>734</v>
      </c>
      <c r="AK1149" s="102"/>
      <c r="AL1149" s="102"/>
      <c r="AM1149" s="102"/>
      <c r="AN1149" s="147" t="s">
        <v>848</v>
      </c>
    </row>
    <row r="1150" customFormat="false" ht="15" hidden="false" customHeight="false" outlineLevel="0" collapsed="false">
      <c r="A1150" s="0" t="s">
        <v>652</v>
      </c>
      <c r="B1150" s="0" t="s">
        <v>647</v>
      </c>
      <c r="C1150" s="90" t="n">
        <f aca="false">C1006+1</f>
        <v>3</v>
      </c>
      <c r="D1150" s="90" t="n">
        <f aca="false">D1006</f>
        <v>3</v>
      </c>
      <c r="E1150" s="90" t="s">
        <v>403</v>
      </c>
      <c r="F1150" s="90" t="n">
        <v>2</v>
      </c>
      <c r="G1150" s="130" t="s">
        <v>659</v>
      </c>
      <c r="H1150" s="130" t="s">
        <v>660</v>
      </c>
      <c r="I1150" s="148" t="s">
        <v>335</v>
      </c>
      <c r="J1150" s="131" t="n">
        <v>41946</v>
      </c>
      <c r="K1150" s="132" t="s">
        <v>858</v>
      </c>
      <c r="L1150" s="131" t="n">
        <v>41948</v>
      </c>
      <c r="M1150" s="108" t="s">
        <v>859</v>
      </c>
      <c r="N1150" s="134" t="n">
        <v>46.5</v>
      </c>
      <c r="O1150" s="134" t="n">
        <v>40</v>
      </c>
      <c r="P1150" s="135" t="n">
        <v>0.0481666666666667</v>
      </c>
      <c r="Q1150" s="152" t="n">
        <v>745.107507692309</v>
      </c>
      <c r="R1150" s="152" t="n">
        <v>9546.67364153846</v>
      </c>
      <c r="S1150" s="136" t="n">
        <f aca="false">R1150-Q1150</f>
        <v>8801.56613384615</v>
      </c>
      <c r="T1150" s="137" t="n">
        <f aca="false">((S1150/1000000)*(0.473-P1150))*0.8/(0.08206*296)*1000000/(O1150*N1150)*12</f>
        <v>0.794536049641445</v>
      </c>
      <c r="U1150" s="138" t="n">
        <f aca="false">IF(N1150&lt;=48,T1150* 48,T1150* 72)</f>
        <v>38.1377303827894</v>
      </c>
      <c r="V1150" s="139" t="n">
        <v>840.438393774097</v>
      </c>
      <c r="W1150" s="150" t="n">
        <f aca="false">W1102</f>
        <v>-20.4524273330183</v>
      </c>
      <c r="X1150" s="141" t="n">
        <v>1356.9</v>
      </c>
      <c r="Y1150" s="142" t="n">
        <f aca="false">((V1150/1000+1)*0.0112372)/((V1150/1000+1)*0.0112372+1)</f>
        <v>0.0202623216597116</v>
      </c>
      <c r="Z1150" s="142" t="n">
        <f aca="false">((W1150/1000+1)*0.0112372)/((W1150/1000+1)*0.0112372+1)</f>
        <v>0.0108875289029567</v>
      </c>
      <c r="AA1150" s="142" t="n">
        <f aca="false">IF(ISNUMBER(X1150),((X1150/1000+1)*0.0112372)/((X1150/1000+1)*0.0112372+1),"")</f>
        <v>0.0258016023592409</v>
      </c>
      <c r="AB1150" s="143" t="n">
        <f aca="false">IF(ISNUMBER(AA1150),(Y1150-Y1146)/(AA1150-Y1146),"")</f>
        <v>0.627324234398974</v>
      </c>
      <c r="AC1150" s="143" t="n">
        <f aca="false">IF(ISNUMBER(AB1150),1-AB1150,"")</f>
        <v>0.372675765601026</v>
      </c>
      <c r="AD1150" s="144" t="n">
        <f aca="false">IF(ISNUMBER(AB1150),AB1150*T1150,"")</f>
        <v>0.498431719043705</v>
      </c>
      <c r="AE1150" s="144" t="n">
        <f aca="false">IF(ISNUMBER(AC1150),AC1150*T1150,T1150)</f>
        <v>0.296104330597741</v>
      </c>
      <c r="AF1150" s="149" t="n">
        <f aca="false">IF(ISNUMBER(AD1150),AE1150-AE1146,"")</f>
        <v>0.10063833632623</v>
      </c>
      <c r="AG1150" s="145" t="n">
        <f aca="false">IF(ISNUMBER(AD1150),U1150*AB1150,"")</f>
        <v>23.9247225140978</v>
      </c>
      <c r="AH1150" s="146" t="n">
        <f aca="false">IF(ISNUMBER(AC1150),AC1150*U1150,U1150)</f>
        <v>14.2130078686916</v>
      </c>
      <c r="AI1150" s="145" t="n">
        <f aca="false">AH1150-AH1146</f>
        <v>4.83064014365903</v>
      </c>
      <c r="AJ1150" s="103" t="s">
        <v>736</v>
      </c>
      <c r="AK1150" s="102"/>
      <c r="AL1150" s="102"/>
      <c r="AM1150" s="102"/>
      <c r="AN1150" s="147" t="s">
        <v>849</v>
      </c>
    </row>
    <row r="1151" customFormat="false" ht="15" hidden="false" customHeight="false" outlineLevel="0" collapsed="false">
      <c r="A1151" s="0" t="s">
        <v>652</v>
      </c>
      <c r="B1151" s="0" t="s">
        <v>647</v>
      </c>
      <c r="C1151" s="90" t="n">
        <f aca="false">C1007+1</f>
        <v>3</v>
      </c>
      <c r="D1151" s="90" t="n">
        <f aca="false">D1007</f>
        <v>3</v>
      </c>
      <c r="E1151" s="90" t="s">
        <v>403</v>
      </c>
      <c r="F1151" s="90" t="n">
        <v>3</v>
      </c>
      <c r="G1151" s="130" t="s">
        <v>659</v>
      </c>
      <c r="H1151" s="130" t="s">
        <v>660</v>
      </c>
      <c r="I1151" s="148" t="s">
        <v>335</v>
      </c>
      <c r="J1151" s="131" t="n">
        <v>41946</v>
      </c>
      <c r="K1151" s="132" t="s">
        <v>858</v>
      </c>
      <c r="L1151" s="131" t="n">
        <v>41948</v>
      </c>
      <c r="M1151" s="108" t="s">
        <v>859</v>
      </c>
      <c r="N1151" s="134" t="n">
        <v>46.5</v>
      </c>
      <c r="O1151" s="134" t="n">
        <v>40</v>
      </c>
      <c r="P1151" s="135" t="n">
        <v>0.0481666666666667</v>
      </c>
      <c r="Q1151" s="152" t="n">
        <v>745.107507692309</v>
      </c>
      <c r="R1151" s="152" t="n">
        <v>11659.1158415385</v>
      </c>
      <c r="S1151" s="136" t="n">
        <f aca="false">R1151-Q1151</f>
        <v>10914.0083338462</v>
      </c>
      <c r="T1151" s="137" t="n">
        <f aca="false">((S1151/1000000)*(0.473-P1151))*0.8/(0.08206*296)*1000000/(O1151*N1151)*12</f>
        <v>0.985230689113573</v>
      </c>
      <c r="U1151" s="138" t="n">
        <f aca="false">IF(N1151&lt;=48,T1151* 48,T1151* 72)</f>
        <v>47.2910730774515</v>
      </c>
      <c r="V1151" s="139" t="n">
        <v>1052.3882843846</v>
      </c>
      <c r="W1151" s="150" t="n">
        <f aca="false">W1103</f>
        <v>-20.4524273330183</v>
      </c>
      <c r="X1151" s="141" t="n">
        <v>1356.9</v>
      </c>
      <c r="Y1151" s="142" t="n">
        <f aca="false">((V1151/1000+1)*0.0112372)/((V1151/1000+1)*0.0112372+1)</f>
        <v>0.0225431820214511</v>
      </c>
      <c r="Z1151" s="142" t="n">
        <f aca="false">((W1151/1000+1)*0.0112372)/((W1151/1000+1)*0.0112372+1)</f>
        <v>0.0108875289029567</v>
      </c>
      <c r="AA1151" s="142" t="n">
        <f aca="false">IF(ISNUMBER(X1151),((X1151/1000+1)*0.0112372)/((X1151/1000+1)*0.0112372+1),"")</f>
        <v>0.0258016023592409</v>
      </c>
      <c r="AB1151" s="143" t="n">
        <f aca="false">IF(ISNUMBER(AA1151),(Y1151-Y1147)/(AA1151-Y1147),"")</f>
        <v>0.780607156578738</v>
      </c>
      <c r="AC1151" s="143" t="n">
        <f aca="false">IF(ISNUMBER(AB1151),1-AB1151,"")</f>
        <v>0.219392843421262</v>
      </c>
      <c r="AD1151" s="144" t="n">
        <f aca="false">IF(ISNUMBER(AB1151),AB1151*T1151,"")</f>
        <v>0.769078126803057</v>
      </c>
      <c r="AE1151" s="144" t="n">
        <f aca="false">IF(ISNUMBER(AC1151),AC1151*T1151,T1151)</f>
        <v>0.216152562310516</v>
      </c>
      <c r="AF1151" s="149" t="n">
        <f aca="false">IF(ISNUMBER(AD1151),AE1151-AE1147,"")</f>
        <v>0.143363655281681</v>
      </c>
      <c r="AG1151" s="145" t="n">
        <f aca="false">IF(ISNUMBER(AD1151),U1151*AB1151,"")</f>
        <v>36.9157500865467</v>
      </c>
      <c r="AH1151" s="146" t="n">
        <f aca="false">IF(ISNUMBER(AC1151),AC1151*U1151,U1151)</f>
        <v>10.3753229909048</v>
      </c>
      <c r="AI1151" s="145" t="n">
        <f aca="false">AH1151-AH1147</f>
        <v>6.88145545352067</v>
      </c>
      <c r="AJ1151" s="103" t="s">
        <v>738</v>
      </c>
      <c r="AK1151" s="102"/>
      <c r="AL1151" s="102"/>
      <c r="AM1151" s="102"/>
      <c r="AN1151" s="147" t="s">
        <v>850</v>
      </c>
    </row>
    <row r="1152" customFormat="false" ht="15" hidden="false" customHeight="false" outlineLevel="0" collapsed="false">
      <c r="A1152" s="0" t="s">
        <v>652</v>
      </c>
      <c r="B1152" s="0" t="s">
        <v>647</v>
      </c>
      <c r="C1152" s="90" t="n">
        <f aca="false">C1008+1</f>
        <v>3</v>
      </c>
      <c r="D1152" s="90" t="n">
        <f aca="false">D1008</f>
        <v>3</v>
      </c>
      <c r="E1152" s="90" t="s">
        <v>403</v>
      </c>
      <c r="F1152" s="90" t="n">
        <v>4</v>
      </c>
      <c r="G1152" s="130" t="s">
        <v>659</v>
      </c>
      <c r="H1152" s="130" t="s">
        <v>660</v>
      </c>
      <c r="I1152" s="148" t="s">
        <v>335</v>
      </c>
      <c r="J1152" s="131" t="n">
        <v>41946</v>
      </c>
      <c r="K1152" s="132" t="s">
        <v>858</v>
      </c>
      <c r="L1152" s="131" t="n">
        <v>41948</v>
      </c>
      <c r="M1152" s="108" t="s">
        <v>859</v>
      </c>
      <c r="N1152" s="134" t="n">
        <v>46.5</v>
      </c>
      <c r="O1152" s="134" t="n">
        <v>40</v>
      </c>
      <c r="P1152" s="135" t="n">
        <v>0.0481666666666667</v>
      </c>
      <c r="Q1152" s="152" t="n">
        <v>745.107507692309</v>
      </c>
      <c r="R1152" s="152" t="n">
        <v>11471.9068415385</v>
      </c>
      <c r="S1152" s="136" t="n">
        <f aca="false">R1152-Q1152</f>
        <v>10726.7993338462</v>
      </c>
      <c r="T1152" s="137" t="n">
        <f aca="false">((S1152/1000000)*(0.473-P1152))*0.8/(0.08206*296)*1000000/(O1152*N1152)*12</f>
        <v>0.968330935472533</v>
      </c>
      <c r="U1152" s="138" t="n">
        <f aca="false">IF(N1152&lt;=48,T1152* 48,T1152* 72)</f>
        <v>46.4798849026816</v>
      </c>
      <c r="V1152" s="139" t="n">
        <v>1075.85785378321</v>
      </c>
      <c r="W1152" s="150" t="n">
        <f aca="false">W1104</f>
        <v>-20.4524273330183</v>
      </c>
      <c r="X1152" s="141" t="n">
        <v>1356.9</v>
      </c>
      <c r="Y1152" s="142" t="n">
        <f aca="false">((V1152/1000+1)*0.0112372)/((V1152/1000+1)*0.0112372+1)</f>
        <v>0.0227950926268519</v>
      </c>
      <c r="Z1152" s="142" t="n">
        <f aca="false">((W1152/1000+1)*0.0112372)/((W1152/1000+1)*0.0112372+1)</f>
        <v>0.0108875289029567</v>
      </c>
      <c r="AA1152" s="142" t="n">
        <f aca="false">IF(ISNUMBER(X1152),((X1152/1000+1)*0.0112372)/((X1152/1000+1)*0.0112372+1),"")</f>
        <v>0.0258016023592409</v>
      </c>
      <c r="AB1152" s="143" t="n">
        <f aca="false">IF(ISNUMBER(AA1152),(Y1152-Y1148)/(AA1152-Y1148),"")</f>
        <v>0.798059977481201</v>
      </c>
      <c r="AC1152" s="143" t="n">
        <f aca="false">IF(ISNUMBER(AB1152),1-AB1152,"")</f>
        <v>0.201940022518799</v>
      </c>
      <c r="AD1152" s="144" t="n">
        <f aca="false">IF(ISNUMBER(AB1152),AB1152*T1152,"")</f>
        <v>0.772786164557559</v>
      </c>
      <c r="AE1152" s="144" t="n">
        <f aca="false">IF(ISNUMBER(AC1152),AC1152*T1152,T1152)</f>
        <v>0.195544770914973</v>
      </c>
      <c r="AF1152" s="149" t="n">
        <f aca="false">IF(ISNUMBER(AD1152),AE1152-AE1148,"")</f>
        <v>0.136184871098913</v>
      </c>
      <c r="AG1152" s="145" t="n">
        <f aca="false">IF(ISNUMBER(AD1152),U1152*AB1152,"")</f>
        <v>37.0937358987628</v>
      </c>
      <c r="AH1152" s="146" t="n">
        <f aca="false">IF(ISNUMBER(AC1152),AC1152*U1152,U1152)</f>
        <v>9.38614900391871</v>
      </c>
      <c r="AI1152" s="145" t="n">
        <f aca="false">AH1152-AH1148</f>
        <v>6.5368738127478</v>
      </c>
      <c r="AJ1152" s="103" t="s">
        <v>740</v>
      </c>
      <c r="AK1152" s="102"/>
      <c r="AL1152" s="102"/>
      <c r="AM1152" s="102"/>
      <c r="AN1152" s="147" t="s">
        <v>851</v>
      </c>
    </row>
    <row r="1153" customFormat="false" ht="15" hidden="false" customHeight="false" outlineLevel="0" collapsed="false">
      <c r="A1153" s="0" t="s">
        <v>652</v>
      </c>
      <c r="B1153" s="0" t="s">
        <v>647</v>
      </c>
      <c r="C1153" s="90" t="n">
        <f aca="false">C1009+1</f>
        <v>3</v>
      </c>
      <c r="D1153" s="90" t="n">
        <f aca="false">D1009</f>
        <v>3</v>
      </c>
      <c r="E1153" s="90" t="s">
        <v>403</v>
      </c>
      <c r="F1153" s="90" t="n">
        <v>1</v>
      </c>
      <c r="G1153" s="130" t="s">
        <v>669</v>
      </c>
      <c r="H1153" s="130" t="s">
        <v>660</v>
      </c>
      <c r="I1153" s="130" t="n">
        <v>10</v>
      </c>
      <c r="J1153" s="131" t="n">
        <v>41946</v>
      </c>
      <c r="K1153" s="132" t="s">
        <v>858</v>
      </c>
      <c r="L1153" s="131" t="n">
        <v>41948</v>
      </c>
      <c r="M1153" s="108" t="s">
        <v>859</v>
      </c>
      <c r="N1153" s="134" t="n">
        <v>46.5</v>
      </c>
      <c r="O1153" s="134" t="n">
        <v>40</v>
      </c>
      <c r="P1153" s="135" t="n">
        <v>0.0481666666666667</v>
      </c>
      <c r="Q1153" s="152" t="n">
        <v>745.107507692309</v>
      </c>
      <c r="R1153" s="152" t="n">
        <v>10742.3956415385</v>
      </c>
      <c r="S1153" s="136" t="n">
        <f aca="false">R1153-Q1153</f>
        <v>9997.28813384615</v>
      </c>
      <c r="T1153" s="137" t="n">
        <f aca="false">((S1153/1000000)*(0.473-P1153))*0.8/(0.08206*296)*1000000/(O1153*N1153)*12</f>
        <v>0.902476411606801</v>
      </c>
      <c r="U1153" s="138" t="n">
        <f aca="false">IF(N1153&lt;=48,T1153* 48,T1153* 72)</f>
        <v>43.3188677571264</v>
      </c>
      <c r="V1153" s="139" t="n">
        <v>1130.92549580388</v>
      </c>
      <c r="W1153" s="150" t="n">
        <f aca="false">W1105</f>
        <v>-20.4524273330183</v>
      </c>
      <c r="X1153" s="141" t="n">
        <v>1356.9</v>
      </c>
      <c r="Y1153" s="142" t="n">
        <f aca="false">((V1153/1000+1)*0.0112372)/((V1153/1000+1)*0.0112372+1)</f>
        <v>0.0233856516791495</v>
      </c>
      <c r="Z1153" s="142" t="n">
        <f aca="false">((W1153/1000+1)*0.0112372)/((W1153/1000+1)*0.0112372+1)</f>
        <v>0.0108875289029567</v>
      </c>
      <c r="AA1153" s="142" t="n">
        <f aca="false">IF(ISNUMBER(X1153),((X1153/1000+1)*0.0112372)/((X1153/1000+1)*0.0112372+1),"")</f>
        <v>0.0258016023592409</v>
      </c>
      <c r="AB1153" s="143" t="n">
        <f aca="false">IF(ISNUMBER(AA1153),(Y1153-Y1145)/(AA1153-Y1145),"")</f>
        <v>0.837273531141668</v>
      </c>
      <c r="AC1153" s="143" t="n">
        <f aca="false">IF(ISNUMBER(AB1153),1-AB1153,"")</f>
        <v>0.162726468858332</v>
      </c>
      <c r="AD1153" s="144" t="n">
        <f aca="false">IF(ISNUMBER(AB1153),AB1153*T1153,"")</f>
        <v>0.755619611918088</v>
      </c>
      <c r="AE1153" s="144" t="n">
        <f aca="false">IF(ISNUMBER(AC1153),AC1153*T1153,T1153)</f>
        <v>0.146856799688713</v>
      </c>
      <c r="AF1153" s="149" t="n">
        <f aca="false">IF(ISNUMBER(AD1153),AE1153-AE1145,"")</f>
        <v>-0.0290630595293292</v>
      </c>
      <c r="AG1153" s="145" t="n">
        <f aca="false">IF(ISNUMBER(AD1153),U1153*AB1153,"")</f>
        <v>36.2697413720682</v>
      </c>
      <c r="AH1153" s="146" t="n">
        <f aca="false">IF(ISNUMBER(AC1153),AC1153*U1153,U1153)</f>
        <v>7.04912638505822</v>
      </c>
      <c r="AI1153" s="145" t="n">
        <f aca="false">AH1153-AH1145</f>
        <v>-1.3950268574078</v>
      </c>
      <c r="AJ1153" s="103" t="s">
        <v>742</v>
      </c>
      <c r="AK1153" s="102"/>
      <c r="AL1153" s="102"/>
      <c r="AM1153" s="102"/>
      <c r="AN1153" s="147" t="s">
        <v>852</v>
      </c>
    </row>
    <row r="1154" customFormat="false" ht="15" hidden="false" customHeight="false" outlineLevel="0" collapsed="false">
      <c r="A1154" s="0" t="s">
        <v>652</v>
      </c>
      <c r="B1154" s="0" t="s">
        <v>647</v>
      </c>
      <c r="C1154" s="90" t="n">
        <f aca="false">C1010+1</f>
        <v>3</v>
      </c>
      <c r="D1154" s="90" t="n">
        <f aca="false">D1010</f>
        <v>3</v>
      </c>
      <c r="E1154" s="90" t="s">
        <v>403</v>
      </c>
      <c r="F1154" s="90" t="n">
        <v>2</v>
      </c>
      <c r="G1154" s="130" t="s">
        <v>669</v>
      </c>
      <c r="H1154" s="130" t="s">
        <v>660</v>
      </c>
      <c r="I1154" s="130" t="n">
        <v>10</v>
      </c>
      <c r="J1154" s="131" t="n">
        <v>41946</v>
      </c>
      <c r="K1154" s="132" t="s">
        <v>858</v>
      </c>
      <c r="L1154" s="131" t="n">
        <v>41948</v>
      </c>
      <c r="M1154" s="108" t="s">
        <v>859</v>
      </c>
      <c r="N1154" s="134" t="n">
        <v>46.5</v>
      </c>
      <c r="O1154" s="134" t="n">
        <v>40</v>
      </c>
      <c r="P1154" s="135" t="n">
        <v>0.0481666666666667</v>
      </c>
      <c r="Q1154" s="152" t="n">
        <v>745.107507692309</v>
      </c>
      <c r="R1154" s="152" t="n">
        <v>9754.41524153846</v>
      </c>
      <c r="S1154" s="136" t="n">
        <f aca="false">R1154-Q1154</f>
        <v>9009.30773384615</v>
      </c>
      <c r="T1154" s="137" t="n">
        <f aca="false">((S1154/1000000)*(0.473-P1154))*0.8/(0.08206*296)*1000000/(O1154*N1154)*12</f>
        <v>0.813289324649567</v>
      </c>
      <c r="U1154" s="138" t="n">
        <f aca="false">IF(N1154&lt;=48,T1154* 48,T1154* 72)</f>
        <v>39.0378875831792</v>
      </c>
      <c r="V1154" s="139" t="n">
        <v>1032.62580180809</v>
      </c>
      <c r="W1154" s="150" t="n">
        <f aca="false">W1106</f>
        <v>-20.4524273330183</v>
      </c>
      <c r="X1154" s="141" t="n">
        <v>1356.9</v>
      </c>
      <c r="Y1154" s="142" t="n">
        <f aca="false">((V1154/1000+1)*0.0112372)/((V1154/1000+1)*0.0112372+1)</f>
        <v>0.0223309606811387</v>
      </c>
      <c r="Z1154" s="142" t="n">
        <f aca="false">((W1154/1000+1)*0.0112372)/((W1154/1000+1)*0.0112372+1)</f>
        <v>0.0108875289029567</v>
      </c>
      <c r="AA1154" s="142" t="n">
        <f aca="false">IF(ISNUMBER(X1154),((X1154/1000+1)*0.0112372)/((X1154/1000+1)*0.0112372+1),"")</f>
        <v>0.0258016023592409</v>
      </c>
      <c r="AB1154" s="143" t="n">
        <f aca="false">IF(ISNUMBER(AA1154),(Y1154-Y1146)/(AA1154-Y1146),"")</f>
        <v>0.766499638730443</v>
      </c>
      <c r="AC1154" s="143" t="n">
        <f aca="false">IF(ISNUMBER(AB1154),1-AB1154,"")</f>
        <v>0.233500361269557</v>
      </c>
      <c r="AD1154" s="144" t="n">
        <f aca="false">IF(ISNUMBER(AB1154),AB1154*T1154,"")</f>
        <v>0.62338597352722</v>
      </c>
      <c r="AE1154" s="144" t="n">
        <f aca="false">IF(ISNUMBER(AC1154),AC1154*T1154,T1154)</f>
        <v>0.189903351122348</v>
      </c>
      <c r="AF1154" s="149" t="n">
        <f aca="false">IF(ISNUMBER(AD1154),AE1154-AE1146,"")</f>
        <v>-0.0055626431491633</v>
      </c>
      <c r="AG1154" s="145" t="n">
        <f aca="false">IF(ISNUMBER(AD1154),U1154*AB1154,"")</f>
        <v>29.9225267293065</v>
      </c>
      <c r="AH1154" s="146" t="n">
        <f aca="false">IF(ISNUMBER(AC1154),AC1154*U1154,U1154)</f>
        <v>9.11536085387269</v>
      </c>
      <c r="AI1154" s="145" t="n">
        <f aca="false">AH1154-AH1146</f>
        <v>-0.267006871159838</v>
      </c>
      <c r="AJ1154" s="103" t="s">
        <v>744</v>
      </c>
      <c r="AK1154" s="102"/>
      <c r="AL1154" s="102"/>
      <c r="AM1154" s="102"/>
      <c r="AN1154" s="147" t="s">
        <v>853</v>
      </c>
    </row>
    <row r="1155" customFormat="false" ht="15" hidden="false" customHeight="false" outlineLevel="0" collapsed="false">
      <c r="A1155" s="0" t="s">
        <v>652</v>
      </c>
      <c r="B1155" s="0" t="s">
        <v>647</v>
      </c>
      <c r="C1155" s="90" t="n">
        <f aca="false">C1011+1</f>
        <v>3</v>
      </c>
      <c r="D1155" s="90" t="n">
        <f aca="false">D1011</f>
        <v>3</v>
      </c>
      <c r="E1155" s="90" t="s">
        <v>403</v>
      </c>
      <c r="F1155" s="90" t="n">
        <v>3</v>
      </c>
      <c r="G1155" s="130" t="s">
        <v>669</v>
      </c>
      <c r="H1155" s="130" t="s">
        <v>660</v>
      </c>
      <c r="I1155" s="130" t="n">
        <v>10</v>
      </c>
      <c r="J1155" s="131" t="n">
        <v>41946</v>
      </c>
      <c r="K1155" s="132" t="s">
        <v>858</v>
      </c>
      <c r="L1155" s="131" t="n">
        <v>41948</v>
      </c>
      <c r="M1155" s="108" t="s">
        <v>859</v>
      </c>
      <c r="N1155" s="134" t="n">
        <v>46.5</v>
      </c>
      <c r="O1155" s="134" t="n">
        <v>40</v>
      </c>
      <c r="P1155" s="135" t="n">
        <v>0.0481666666666667</v>
      </c>
      <c r="Q1155" s="152" t="n">
        <v>745.107507692309</v>
      </c>
      <c r="R1155" s="152" t="n">
        <v>10768.9672415385</v>
      </c>
      <c r="S1155" s="136" t="n">
        <f aca="false">R1155-Q1155</f>
        <v>10023.8597338462</v>
      </c>
      <c r="T1155" s="137" t="n">
        <f aca="false">((S1155/1000000)*(0.473-P1155))*0.8/(0.08206*296)*1000000/(O1155*N1155)*12</f>
        <v>0.904875086317142</v>
      </c>
      <c r="U1155" s="138" t="n">
        <f aca="false">IF(N1155&lt;=48,T1155* 48,T1155* 72)</f>
        <v>43.4340041432228</v>
      </c>
      <c r="V1155" s="139" t="n">
        <v>1182.95497852644</v>
      </c>
      <c r="W1155" s="150" t="n">
        <f aca="false">W1107</f>
        <v>-20.4524273330183</v>
      </c>
      <c r="X1155" s="141" t="n">
        <v>1356.9</v>
      </c>
      <c r="Y1155" s="142" t="n">
        <f aca="false">((V1155/1000+1)*0.0112372)/((V1155/1000+1)*0.0112372+1)</f>
        <v>0.0239429733257871</v>
      </c>
      <c r="Z1155" s="142" t="n">
        <f aca="false">((W1155/1000+1)*0.0112372)/((W1155/1000+1)*0.0112372+1)</f>
        <v>0.0108875289029567</v>
      </c>
      <c r="AA1155" s="142" t="n">
        <f aca="false">IF(ISNUMBER(X1155),((X1155/1000+1)*0.0112372)/((X1155/1000+1)*0.0112372+1),"")</f>
        <v>0.0258016023592409</v>
      </c>
      <c r="AB1155" s="143" t="n">
        <f aca="false">IF(ISNUMBER(AA1155),(Y1155-Y1147)/(AA1155-Y1147),"")</f>
        <v>0.874856566605113</v>
      </c>
      <c r="AC1155" s="143" t="n">
        <f aca="false">IF(ISNUMBER(AB1155),1-AB1155,"")</f>
        <v>0.125143433394887</v>
      </c>
      <c r="AD1155" s="144" t="n">
        <f aca="false">IF(ISNUMBER(AB1155),AB1155*T1155,"")</f>
        <v>0.79163591122192</v>
      </c>
      <c r="AE1155" s="144" t="n">
        <f aca="false">IF(ISNUMBER(AC1155),AC1155*T1155,T1155)</f>
        <v>0.113239175095222</v>
      </c>
      <c r="AF1155" s="149" t="n">
        <f aca="false">IF(ISNUMBER(AD1155),AE1155-AE1147,"")</f>
        <v>0.040450268066387</v>
      </c>
      <c r="AG1155" s="145" t="n">
        <f aca="false">IF(ISNUMBER(AD1155),U1155*AB1155,"")</f>
        <v>37.9985237386522</v>
      </c>
      <c r="AH1155" s="146" t="n">
        <f aca="false">IF(ISNUMBER(AC1155),AC1155*U1155,U1155)</f>
        <v>5.43548040457066</v>
      </c>
      <c r="AI1155" s="145" t="n">
        <f aca="false">AH1155-AH1147</f>
        <v>1.94161286718657</v>
      </c>
      <c r="AJ1155" s="103" t="s">
        <v>746</v>
      </c>
      <c r="AK1155" s="102"/>
      <c r="AL1155" s="102"/>
      <c r="AM1155" s="102"/>
      <c r="AN1155" s="147" t="s">
        <v>854</v>
      </c>
    </row>
    <row r="1156" customFormat="false" ht="15" hidden="false" customHeight="false" outlineLevel="0" collapsed="false">
      <c r="A1156" s="0" t="s">
        <v>652</v>
      </c>
      <c r="B1156" s="0" t="s">
        <v>647</v>
      </c>
      <c r="C1156" s="90" t="n">
        <f aca="false">C1012+1</f>
        <v>3</v>
      </c>
      <c r="D1156" s="90" t="n">
        <f aca="false">D1012</f>
        <v>3</v>
      </c>
      <c r="E1156" s="90" t="s">
        <v>403</v>
      </c>
      <c r="F1156" s="90" t="n">
        <v>4</v>
      </c>
      <c r="G1156" s="130" t="s">
        <v>669</v>
      </c>
      <c r="H1156" s="130" t="s">
        <v>660</v>
      </c>
      <c r="I1156" s="130" t="n">
        <v>10</v>
      </c>
      <c r="J1156" s="131" t="n">
        <v>41946</v>
      </c>
      <c r="K1156" s="132" t="s">
        <v>858</v>
      </c>
      <c r="L1156" s="131" t="n">
        <v>41948</v>
      </c>
      <c r="M1156" s="108" t="s">
        <v>859</v>
      </c>
      <c r="N1156" s="134" t="n">
        <v>46.5</v>
      </c>
      <c r="O1156" s="134" t="n">
        <v>40</v>
      </c>
      <c r="P1156" s="135" t="n">
        <v>0.0481666666666667</v>
      </c>
      <c r="Q1156" s="152" t="n">
        <v>745.107507692309</v>
      </c>
      <c r="R1156" s="152" t="n">
        <v>11833.0390415385</v>
      </c>
      <c r="S1156" s="136" t="n">
        <f aca="false">R1156-Q1156</f>
        <v>11087.9315338462</v>
      </c>
      <c r="T1156" s="137" t="n">
        <f aca="false">((S1156/1000000)*(0.473-P1156))*0.8/(0.08206*296)*1000000/(O1156*N1156)*12</f>
        <v>1.00093110539944</v>
      </c>
      <c r="U1156" s="138" t="n">
        <f aca="false">IF(N1156&lt;=48,T1156* 48,T1156* 72)</f>
        <v>48.0446930591733</v>
      </c>
      <c r="V1156" s="139" t="n">
        <v>1202.41583591806</v>
      </c>
      <c r="W1156" s="150" t="n">
        <f aca="false">W1108</f>
        <v>-20.4524273330183</v>
      </c>
      <c r="X1156" s="141" t="n">
        <v>1356.9</v>
      </c>
      <c r="Y1156" s="142" t="n">
        <f aca="false">((V1156/1000+1)*0.0112372)/((V1156/1000+1)*0.0112372+1)</f>
        <v>0.0241512678126612</v>
      </c>
      <c r="Z1156" s="142" t="n">
        <f aca="false">((W1156/1000+1)*0.0112372)/((W1156/1000+1)*0.0112372+1)</f>
        <v>0.0108875289029567</v>
      </c>
      <c r="AA1156" s="142" t="n">
        <f aca="false">IF(ISNUMBER(X1156),((X1156/1000+1)*0.0112372)/((X1156/1000+1)*0.0112372+1),"")</f>
        <v>0.0258016023592409</v>
      </c>
      <c r="AB1156" s="143" t="n">
        <f aca="false">IF(ISNUMBER(AA1156),(Y1156-Y1148)/(AA1156-Y1148),"")</f>
        <v>0.889151000607264</v>
      </c>
      <c r="AC1156" s="143" t="n">
        <f aca="false">IF(ISNUMBER(AB1156),1-AB1156,"")</f>
        <v>0.110848999392736</v>
      </c>
      <c r="AD1156" s="144" t="n">
        <f aca="false">IF(ISNUMBER(AB1156),AB1156*T1156,"")</f>
        <v>0.88997889390485</v>
      </c>
      <c r="AE1156" s="144" t="n">
        <f aca="false">IF(ISNUMBER(AC1156),AC1156*T1156,T1156)</f>
        <v>0.110952211494593</v>
      </c>
      <c r="AF1156" s="149" t="n">
        <f aca="false">IF(ISNUMBER(AD1156),AE1156-AE1148,"")</f>
        <v>0.0515923116785326</v>
      </c>
      <c r="AG1156" s="145" t="n">
        <f aca="false">IF(ISNUMBER(AD1156),U1156*AB1156,"")</f>
        <v>42.7189869074328</v>
      </c>
      <c r="AH1156" s="146" t="n">
        <f aca="false">IF(ISNUMBER(AC1156),AC1156*U1156,U1156)</f>
        <v>5.32570615174048</v>
      </c>
      <c r="AI1156" s="145" t="n">
        <f aca="false">AH1156-AH1148</f>
        <v>2.47643096056957</v>
      </c>
      <c r="AJ1156" s="103" t="s">
        <v>748</v>
      </c>
      <c r="AK1156" s="102"/>
      <c r="AL1156" s="102"/>
      <c r="AM1156" s="102"/>
      <c r="AN1156" s="147" t="s">
        <v>855</v>
      </c>
    </row>
    <row r="1157" customFormat="false" ht="15" hidden="false" customHeight="false" outlineLevel="0" collapsed="false">
      <c r="A1157" s="0" t="s">
        <v>652</v>
      </c>
      <c r="B1157" s="0" t="s">
        <v>647</v>
      </c>
      <c r="C1157" s="90" t="n">
        <f aca="false">C1013+1</f>
        <v>4</v>
      </c>
      <c r="D1157" s="90" t="n">
        <f aca="false">D1013</f>
        <v>1</v>
      </c>
      <c r="E1157" s="90" t="s">
        <v>320</v>
      </c>
      <c r="F1157" s="90" t="n">
        <v>1</v>
      </c>
      <c r="G1157" s="130" t="s">
        <v>321</v>
      </c>
      <c r="H1157" s="130" t="s">
        <v>322</v>
      </c>
      <c r="I1157" s="130" t="s">
        <v>322</v>
      </c>
      <c r="J1157" s="131" t="n">
        <v>41948</v>
      </c>
      <c r="K1157" s="132" t="s">
        <v>860</v>
      </c>
      <c r="L1157" s="131" t="n">
        <v>41950</v>
      </c>
      <c r="M1157" s="108" t="s">
        <v>861</v>
      </c>
      <c r="N1157" s="133" t="n">
        <v>46.3333333333333</v>
      </c>
      <c r="O1157" s="134" t="n">
        <v>40</v>
      </c>
      <c r="P1157" s="135" t="n">
        <v>0.0514166666666667</v>
      </c>
      <c r="Q1157" s="152" t="n">
        <v>671.395882564103</v>
      </c>
      <c r="R1157" s="152" t="n">
        <v>1183.76209</v>
      </c>
      <c r="S1157" s="136" t="n">
        <f aca="false">R1157-Q1157</f>
        <v>512.366207435897</v>
      </c>
      <c r="T1157" s="137" t="n">
        <f aca="false">((S1157/1000000)*(0.473-P1157))*0.8/(0.08206*296)*1000000/(O1157*N1157)*12</f>
        <v>0.0460636538968834</v>
      </c>
      <c r="U1157" s="138" t="n">
        <f aca="false">IF(N1157&lt;=48,T1157* 48,T1157* 72)</f>
        <v>2.2110553870504</v>
      </c>
      <c r="V1157" s="139" t="n">
        <v>8.69709288001124</v>
      </c>
      <c r="W1157" s="150" t="n">
        <f aca="false">W1109</f>
        <v>-15.9672479479958</v>
      </c>
      <c r="X1157" s="141" t="s">
        <v>106</v>
      </c>
      <c r="Y1157" s="142" t="n">
        <f aca="false">((V1157/1000+1)*0.0112372)/((V1157/1000+1)*0.0112372+1)</f>
        <v>0.0112078903091145</v>
      </c>
      <c r="Z1157" s="142" t="n">
        <f aca="false">((W1157/1000+1)*0.0112372)/((W1157/1000+1)*0.0112372+1)</f>
        <v>0.0109368357955286</v>
      </c>
      <c r="AA1157" s="142" t="str">
        <f aca="false">IF(ISNUMBER(X1157),((X1157/1000+1)*0.0112372)/((X1157/1000+1)*0.0112372+1),"")</f>
        <v/>
      </c>
      <c r="AB1157" s="143" t="str">
        <f aca="false">IF(ISNUMBER(AA1157),(Y1157-Z1157)/(AA1157-Z1157),"")</f>
        <v/>
      </c>
      <c r="AC1157" s="143" t="str">
        <f aca="false">IF(ISNUMBER(AB1157),1-AB1157,"")</f>
        <v/>
      </c>
      <c r="AD1157" s="144" t="str">
        <f aca="false">IF(ISNUMBER(AB1157),AB1157*T1157,"")</f>
        <v/>
      </c>
      <c r="AE1157" s="144" t="n">
        <f aca="false">IF(ISNUMBER(AC1157),AC1157*T1157,T1157)</f>
        <v>0.0460636538968834</v>
      </c>
      <c r="AF1157" s="102"/>
      <c r="AG1157" s="145" t="str">
        <f aca="false">IF(ISNUMBER(AD1157),U1157*AB1157,"")</f>
        <v/>
      </c>
      <c r="AH1157" s="146" t="n">
        <f aca="false">IF(ISNUMBER(AC1157),AC1157*U1157,U1157)</f>
        <v>2.2110553870504</v>
      </c>
      <c r="AI1157" s="102"/>
      <c r="AJ1157" s="103" t="s">
        <v>650</v>
      </c>
      <c r="AK1157" s="102"/>
      <c r="AL1157" s="102"/>
      <c r="AM1157" s="102"/>
      <c r="AN1157" s="147" t="s">
        <v>862</v>
      </c>
      <c r="AO1157" s="145" t="n">
        <f aca="false">SUMIF($AN$5:$AN$1444,$AN1157,AG$5:AG$1444)</f>
        <v>0</v>
      </c>
      <c r="AP1157" s="145" t="n">
        <f aca="false">SUMIF($AN$5:$AN$1444,$AN1157,AH$5:AH$1444)</f>
        <v>7.61719650152808</v>
      </c>
      <c r="AQ1157" s="145" t="n">
        <f aca="false">SUMIF($AN$5:$AN$1444,$AN1157,AI$5:AI$1444)</f>
        <v>0</v>
      </c>
    </row>
    <row r="1158" customFormat="false" ht="15" hidden="false" customHeight="false" outlineLevel="0" collapsed="false">
      <c r="A1158" s="0" t="s">
        <v>652</v>
      </c>
      <c r="B1158" s="0" t="s">
        <v>647</v>
      </c>
      <c r="C1158" s="90" t="n">
        <f aca="false">C1014+1</f>
        <v>4</v>
      </c>
      <c r="D1158" s="90" t="n">
        <f aca="false">D1014</f>
        <v>1</v>
      </c>
      <c r="E1158" s="90" t="s">
        <v>320</v>
      </c>
      <c r="F1158" s="90" t="n">
        <v>2</v>
      </c>
      <c r="G1158" s="130" t="s">
        <v>321</v>
      </c>
      <c r="H1158" s="130" t="s">
        <v>322</v>
      </c>
      <c r="I1158" s="130" t="s">
        <v>322</v>
      </c>
      <c r="J1158" s="131" t="n">
        <v>41948</v>
      </c>
      <c r="K1158" s="132" t="s">
        <v>860</v>
      </c>
      <c r="L1158" s="131" t="n">
        <v>41950</v>
      </c>
      <c r="M1158" s="108" t="s">
        <v>861</v>
      </c>
      <c r="N1158" s="134" t="n">
        <v>46.3333333333333</v>
      </c>
      <c r="O1158" s="134" t="n">
        <v>40</v>
      </c>
      <c r="P1158" s="135" t="n">
        <v>0.0514166666666667</v>
      </c>
      <c r="Q1158" s="152" t="n">
        <v>671.395882564103</v>
      </c>
      <c r="R1158" s="152" t="n">
        <v>1082.57113</v>
      </c>
      <c r="S1158" s="136" t="n">
        <f aca="false">R1158-Q1158</f>
        <v>411.175247435897</v>
      </c>
      <c r="T1158" s="137" t="n">
        <f aca="false">((S1158/1000000)*(0.473-P1158))*0.8/(0.08206*296)*1000000/(O1158*N1158)*12</f>
        <v>0.0369662050579754</v>
      </c>
      <c r="U1158" s="138" t="n">
        <f aca="false">IF(N1158&lt;=48,T1158* 48,T1158* 72)</f>
        <v>1.77437784278282</v>
      </c>
      <c r="V1158" s="139" t="n">
        <v>17.2831041769775</v>
      </c>
      <c r="W1158" s="150" t="n">
        <f aca="false">W1110</f>
        <v>-15.9672479479958</v>
      </c>
      <c r="X1158" s="141" t="s">
        <v>106</v>
      </c>
      <c r="Y1158" s="142" t="n">
        <f aca="false">((V1158/1000+1)*0.0112372)/((V1158/1000+1)*0.0112372+1)</f>
        <v>0.0113022134209368</v>
      </c>
      <c r="Z1158" s="142" t="n">
        <f aca="false">((W1158/1000+1)*0.0112372)/((W1158/1000+1)*0.0112372+1)</f>
        <v>0.0109368357955286</v>
      </c>
      <c r="AA1158" s="142" t="str">
        <f aca="false">IF(ISNUMBER(X1158),((X1158/1000+1)*0.0112372)/((X1158/1000+1)*0.0112372+1),"")</f>
        <v/>
      </c>
      <c r="AB1158" s="143" t="str">
        <f aca="false">IF(ISNUMBER(AA1158),(Y1158-Z1158)/(AA1158-Z1158),"")</f>
        <v/>
      </c>
      <c r="AC1158" s="143" t="str">
        <f aca="false">IF(ISNUMBER(AB1158),1-AB1158,"")</f>
        <v/>
      </c>
      <c r="AD1158" s="144" t="str">
        <f aca="false">IF(ISNUMBER(AB1158),AB1158*T1158,"")</f>
        <v/>
      </c>
      <c r="AE1158" s="144" t="n">
        <f aca="false">IF(ISNUMBER(AC1158),AC1158*T1158,T1158)</f>
        <v>0.0369662050579754</v>
      </c>
      <c r="AF1158" s="102"/>
      <c r="AG1158" s="145" t="str">
        <f aca="false">IF(ISNUMBER(AD1158),U1158*AB1158,"")</f>
        <v/>
      </c>
      <c r="AH1158" s="146" t="n">
        <f aca="false">IF(ISNUMBER(AC1158),AC1158*U1158,U1158)</f>
        <v>1.77437784278282</v>
      </c>
      <c r="AI1158" s="102"/>
      <c r="AJ1158" s="103" t="s">
        <v>653</v>
      </c>
      <c r="AK1158" s="102"/>
      <c r="AL1158" s="102"/>
      <c r="AM1158" s="102"/>
      <c r="AN1158" s="147" t="s">
        <v>863</v>
      </c>
      <c r="AO1158" s="145" t="n">
        <f aca="false">SUMIF($AN$5:$AN$1444,$AN1158,AG$5:AG$1444)</f>
        <v>0</v>
      </c>
      <c r="AP1158" s="145" t="n">
        <f aca="false">SUMIF($AN$5:$AN$1444,$AN1158,AH$5:AH$1444)</f>
        <v>5.94583492393702</v>
      </c>
      <c r="AQ1158" s="145" t="n">
        <f aca="false">SUMIF($AN$5:$AN$1444,$AN1158,AI$5:AI$1444)</f>
        <v>0</v>
      </c>
    </row>
    <row r="1159" customFormat="false" ht="15" hidden="false" customHeight="false" outlineLevel="0" collapsed="false">
      <c r="A1159" s="0" t="s">
        <v>652</v>
      </c>
      <c r="B1159" s="0" t="s">
        <v>647</v>
      </c>
      <c r="C1159" s="90" t="n">
        <f aca="false">C1015+1</f>
        <v>4</v>
      </c>
      <c r="D1159" s="90" t="n">
        <f aca="false">D1015</f>
        <v>1</v>
      </c>
      <c r="E1159" s="90" t="s">
        <v>320</v>
      </c>
      <c r="F1159" s="90" t="n">
        <v>3</v>
      </c>
      <c r="G1159" s="130" t="s">
        <v>321</v>
      </c>
      <c r="H1159" s="130" t="s">
        <v>322</v>
      </c>
      <c r="I1159" s="130" t="s">
        <v>322</v>
      </c>
      <c r="J1159" s="131" t="n">
        <v>41948</v>
      </c>
      <c r="K1159" s="132" t="s">
        <v>860</v>
      </c>
      <c r="L1159" s="131" t="n">
        <v>41950</v>
      </c>
      <c r="M1159" s="108" t="s">
        <v>861</v>
      </c>
      <c r="N1159" s="134" t="n">
        <v>46.3333333333333</v>
      </c>
      <c r="O1159" s="134" t="n">
        <v>40</v>
      </c>
      <c r="P1159" s="135" t="n">
        <v>0.0514166666666667</v>
      </c>
      <c r="Q1159" s="152" t="n">
        <v>671.395882564103</v>
      </c>
      <c r="R1159" s="152" t="n">
        <v>1713.06865</v>
      </c>
      <c r="S1159" s="136" t="n">
        <f aca="false">R1159-Q1159</f>
        <v>1041.6727674359</v>
      </c>
      <c r="T1159" s="137" t="n">
        <f aca="false">((S1159/1000000)*(0.473-P1159))*0.8/(0.08206*296)*1000000/(O1159*N1159)*12</f>
        <v>0.0936503093619402</v>
      </c>
      <c r="U1159" s="138" t="n">
        <f aca="false">IF(N1159&lt;=48,T1159* 48,T1159* 72)</f>
        <v>4.49521484937313</v>
      </c>
      <c r="V1159" s="139" t="n">
        <v>-13.8664937776534</v>
      </c>
      <c r="W1159" s="150" t="n">
        <f aca="false">W1111</f>
        <v>-15.9672479479958</v>
      </c>
      <c r="X1159" s="141" t="s">
        <v>106</v>
      </c>
      <c r="Y1159" s="142" t="n">
        <f aca="false">((V1159/1000+1)*0.0112372)/((V1159/1000+1)*0.0112372+1)</f>
        <v>0.0109599283119048</v>
      </c>
      <c r="Z1159" s="142" t="n">
        <f aca="false">((W1159/1000+1)*0.0112372)/((W1159/1000+1)*0.0112372+1)</f>
        <v>0.0109368357955286</v>
      </c>
      <c r="AA1159" s="142" t="str">
        <f aca="false">IF(ISNUMBER(X1159),((X1159/1000+1)*0.0112372)/((X1159/1000+1)*0.0112372+1),"")</f>
        <v/>
      </c>
      <c r="AB1159" s="143" t="str">
        <f aca="false">IF(ISNUMBER(AA1159),(Y1159-Z1159)/(AA1159-Z1159),"")</f>
        <v/>
      </c>
      <c r="AC1159" s="143" t="str">
        <f aca="false">IF(ISNUMBER(AB1159),1-AB1159,"")</f>
        <v/>
      </c>
      <c r="AD1159" s="144" t="str">
        <f aca="false">IF(ISNUMBER(AB1159),AB1159*T1159,"")</f>
        <v/>
      </c>
      <c r="AE1159" s="144" t="n">
        <f aca="false">IF(ISNUMBER(AC1159),AC1159*T1159,T1159)</f>
        <v>0.0936503093619402</v>
      </c>
      <c r="AF1159" s="102"/>
      <c r="AG1159" s="145" t="str">
        <f aca="false">IF(ISNUMBER(AD1159),U1159*AB1159,"")</f>
        <v/>
      </c>
      <c r="AH1159" s="146" t="n">
        <f aca="false">IF(ISNUMBER(AC1159),AC1159*U1159,U1159)</f>
        <v>4.49521484937313</v>
      </c>
      <c r="AI1159" s="102"/>
      <c r="AJ1159" s="103" t="s">
        <v>655</v>
      </c>
      <c r="AK1159" s="102"/>
      <c r="AL1159" s="102"/>
      <c r="AM1159" s="102"/>
      <c r="AN1159" s="147" t="s">
        <v>864</v>
      </c>
      <c r="AO1159" s="145" t="n">
        <f aca="false">SUMIF($AN$5:$AN$1444,$AN1159,AG$5:AG$1444)</f>
        <v>0</v>
      </c>
      <c r="AP1159" s="145" t="n">
        <f aca="false">SUMIF($AN$5:$AN$1444,$AN1159,AH$5:AH$1444)</f>
        <v>16.4825936786647</v>
      </c>
      <c r="AQ1159" s="145" t="n">
        <f aca="false">SUMIF($AN$5:$AN$1444,$AN1159,AI$5:AI$1444)</f>
        <v>0</v>
      </c>
    </row>
    <row r="1160" customFormat="false" ht="15" hidden="false" customHeight="false" outlineLevel="0" collapsed="false">
      <c r="A1160" s="0" t="s">
        <v>652</v>
      </c>
      <c r="B1160" s="0" t="s">
        <v>647</v>
      </c>
      <c r="C1160" s="90" t="n">
        <f aca="false">C1016+1</f>
        <v>4</v>
      </c>
      <c r="D1160" s="90" t="n">
        <f aca="false">D1016</f>
        <v>1</v>
      </c>
      <c r="E1160" s="90" t="s">
        <v>320</v>
      </c>
      <c r="F1160" s="90" t="n">
        <v>4</v>
      </c>
      <c r="G1160" s="130" t="s">
        <v>321</v>
      </c>
      <c r="H1160" s="130" t="s">
        <v>322</v>
      </c>
      <c r="I1160" s="130" t="s">
        <v>322</v>
      </c>
      <c r="J1160" s="131" t="n">
        <v>41948</v>
      </c>
      <c r="K1160" s="132" t="s">
        <v>860</v>
      </c>
      <c r="L1160" s="131" t="n">
        <v>41950</v>
      </c>
      <c r="M1160" s="108" t="s">
        <v>861</v>
      </c>
      <c r="N1160" s="134" t="n">
        <v>46.3333333333333</v>
      </c>
      <c r="O1160" s="134" t="n">
        <v>40</v>
      </c>
      <c r="P1160" s="135" t="n">
        <v>0.0514166666666667</v>
      </c>
      <c r="Q1160" s="152" t="n">
        <v>671.395882564103</v>
      </c>
      <c r="R1160" s="152" t="n">
        <v>978.00031</v>
      </c>
      <c r="S1160" s="136" t="n">
        <f aca="false">R1160-Q1160</f>
        <v>306.604427435897</v>
      </c>
      <c r="T1160" s="137" t="n">
        <f aca="false">((S1160/1000000)*(0.473-P1160))*0.8/(0.08206*296)*1000000/(O1160*N1160)*12</f>
        <v>0.0275648940614926</v>
      </c>
      <c r="U1160" s="138" t="n">
        <f aca="false">IF(N1160&lt;=48,T1160* 48,T1160* 72)</f>
        <v>1.32311491495164</v>
      </c>
      <c r="V1160" s="139" t="n">
        <v>-2.76681993174496</v>
      </c>
      <c r="W1160" s="150" t="n">
        <f aca="false">W1112</f>
        <v>-15.9672479479958</v>
      </c>
      <c r="X1160" s="141" t="s">
        <v>106</v>
      </c>
      <c r="Y1160" s="142" t="n">
        <f aca="false">((V1160/1000+1)*0.0112372)/((V1160/1000+1)*0.0112372+1)</f>
        <v>0.0110819234523499</v>
      </c>
      <c r="Z1160" s="142" t="n">
        <f aca="false">((W1160/1000+1)*0.0112372)/((W1160/1000+1)*0.0112372+1)</f>
        <v>0.0109368357955286</v>
      </c>
      <c r="AA1160" s="142" t="str">
        <f aca="false">IF(ISNUMBER(X1160),((X1160/1000+1)*0.0112372)/((X1160/1000+1)*0.0112372+1),"")</f>
        <v/>
      </c>
      <c r="AB1160" s="143" t="str">
        <f aca="false">IF(ISNUMBER(AA1160),(Y1160-Z1160)/(AA1160-Z1160),"")</f>
        <v/>
      </c>
      <c r="AC1160" s="143" t="str">
        <f aca="false">IF(ISNUMBER(AB1160),1-AB1160,"")</f>
        <v/>
      </c>
      <c r="AD1160" s="144" t="str">
        <f aca="false">IF(ISNUMBER(AB1160),AB1160*T1160,"")</f>
        <v/>
      </c>
      <c r="AE1160" s="144" t="n">
        <f aca="false">IF(ISNUMBER(AC1160),AC1160*T1160,T1160)</f>
        <v>0.0275648940614926</v>
      </c>
      <c r="AF1160" s="102"/>
      <c r="AG1160" s="145" t="str">
        <f aca="false">IF(ISNUMBER(AD1160),U1160*AB1160,"")</f>
        <v/>
      </c>
      <c r="AH1160" s="146" t="n">
        <f aca="false">IF(ISNUMBER(AC1160),AC1160*U1160,U1160)</f>
        <v>1.32311491495164</v>
      </c>
      <c r="AI1160" s="102"/>
      <c r="AJ1160" s="103" t="s">
        <v>657</v>
      </c>
      <c r="AK1160" s="102"/>
      <c r="AL1160" s="102"/>
      <c r="AM1160" s="102"/>
      <c r="AN1160" s="147" t="s">
        <v>865</v>
      </c>
      <c r="AO1160" s="145" t="n">
        <f aca="false">SUMIF($AN$5:$AN$1444,$AN1160,AG$5:AG$1444)</f>
        <v>0</v>
      </c>
      <c r="AP1160" s="145" t="n">
        <f aca="false">SUMIF($AN$5:$AN$1444,$AN1160,AH$5:AH$1444)</f>
        <v>5.09813969650632</v>
      </c>
      <c r="AQ1160" s="145" t="n">
        <f aca="false">SUMIF($AN$5:$AN$1444,$AN1160,AI$5:AI$1444)</f>
        <v>0</v>
      </c>
    </row>
    <row r="1161" customFormat="false" ht="15" hidden="false" customHeight="false" outlineLevel="0" collapsed="false">
      <c r="A1161" s="0" t="s">
        <v>652</v>
      </c>
      <c r="B1161" s="0" t="s">
        <v>647</v>
      </c>
      <c r="C1161" s="90" t="n">
        <f aca="false">C1017+1</f>
        <v>4</v>
      </c>
      <c r="D1161" s="90" t="n">
        <f aca="false">D1017</f>
        <v>1</v>
      </c>
      <c r="E1161" s="90" t="s">
        <v>320</v>
      </c>
      <c r="F1161" s="90" t="n">
        <v>1</v>
      </c>
      <c r="G1161" s="130" t="s">
        <v>659</v>
      </c>
      <c r="H1161" s="130" t="s">
        <v>660</v>
      </c>
      <c r="I1161" s="148" t="s">
        <v>335</v>
      </c>
      <c r="J1161" s="131" t="n">
        <v>41948</v>
      </c>
      <c r="K1161" s="132" t="s">
        <v>860</v>
      </c>
      <c r="L1161" s="131" t="n">
        <v>41950</v>
      </c>
      <c r="M1161" s="108" t="s">
        <v>861</v>
      </c>
      <c r="N1161" s="134" t="n">
        <v>46.3333333333333</v>
      </c>
      <c r="O1161" s="134" t="n">
        <v>40</v>
      </c>
      <c r="P1161" s="135" t="n">
        <v>0.0514166666666667</v>
      </c>
      <c r="Q1161" s="152" t="n">
        <v>671.395882564103</v>
      </c>
      <c r="R1161" s="152" t="n">
        <v>29383.596125</v>
      </c>
      <c r="S1161" s="136" t="n">
        <f aca="false">R1161-Q1161</f>
        <v>28712.2002424359</v>
      </c>
      <c r="T1161" s="137" t="n">
        <f aca="false">((S1161/1000000)*(0.473-P1161))*0.8/(0.08206*296)*1000000/(O1161*N1161)*12</f>
        <v>2.58133505955513</v>
      </c>
      <c r="U1161" s="138" t="n">
        <f aca="false">IF(N1161&lt;=48,T1161* 48,T1161* 72)</f>
        <v>123.904082858646</v>
      </c>
      <c r="V1161" s="139" t="n">
        <v>1198.68139724398</v>
      </c>
      <c r="W1161" s="150" t="n">
        <f aca="false">W1113</f>
        <v>-15.9672479479958</v>
      </c>
      <c r="X1161" s="141" t="n">
        <v>1356.9</v>
      </c>
      <c r="Y1161" s="142" t="n">
        <f aca="false">((V1161/1000+1)*0.0112372)/((V1161/1000+1)*0.0112372+1)</f>
        <v>0.024111304062785</v>
      </c>
      <c r="Z1161" s="142" t="n">
        <f aca="false">((W1161/1000+1)*0.0112372)/((W1161/1000+1)*0.0112372+1)</f>
        <v>0.0109368357955286</v>
      </c>
      <c r="AA1161" s="142" t="n">
        <f aca="false">IF(ISNUMBER(X1161),((X1161/1000+1)*0.0112372)/((X1161/1000+1)*0.0112372+1),"")</f>
        <v>0.0258016023592409</v>
      </c>
      <c r="AB1161" s="143" t="n">
        <f aca="false">IF(ISNUMBER(AA1161),(Y1161-Y1157)/(AA1161-Y1157),"")</f>
        <v>0.884176260936899</v>
      </c>
      <c r="AC1161" s="143" t="n">
        <f aca="false">IF(ISNUMBER(AB1161),1-AB1161,"")</f>
        <v>0.115823739063101</v>
      </c>
      <c r="AD1161" s="144" t="n">
        <f aca="false">IF(ISNUMBER(AB1161),AB1161*T1161,"")</f>
        <v>2.28235518118278</v>
      </c>
      <c r="AE1161" s="144" t="n">
        <f aca="false">IF(ISNUMBER(AC1161),AC1161*T1161,T1161)</f>
        <v>0.298979878372348</v>
      </c>
      <c r="AF1161" s="149" t="n">
        <f aca="false">IF(ISNUMBER(AD1161),AE1161-AE1157,"")</f>
        <v>0.252916224475464</v>
      </c>
      <c r="AG1161" s="145" t="n">
        <f aca="false">IF(ISNUMBER(AD1161),U1161*AB1161,"")</f>
        <v>109.553048696774</v>
      </c>
      <c r="AH1161" s="146" t="n">
        <f aca="false">IF(ISNUMBER(AC1161),AC1161*U1161,U1161)</f>
        <v>14.3510341618727</v>
      </c>
      <c r="AI1161" s="145" t="n">
        <f aca="false">AH1161-AH1157</f>
        <v>12.1399787748223</v>
      </c>
      <c r="AJ1161" s="103" t="s">
        <v>661</v>
      </c>
      <c r="AK1161" s="102"/>
      <c r="AL1161" s="102"/>
      <c r="AM1161" s="102"/>
      <c r="AN1161" s="147" t="s">
        <v>866</v>
      </c>
      <c r="AO1161" s="145" t="n">
        <f aca="false">SUMIF($AN$5:$AN$1444,$AN1161,AG$5:AG$1444)</f>
        <v>260.843020036286</v>
      </c>
      <c r="AP1161" s="145" t="n">
        <f aca="false">SUMIF($AN$5:$AN$1444,$AN1161,AH$5:AH$1444)</f>
        <v>35.3020539287207</v>
      </c>
      <c r="AQ1161" s="145" t="n">
        <f aca="false">SUMIF($AN$5:$AN$1444,$AN1161,AI$5:AI$1444)</f>
        <v>27.6848574271926</v>
      </c>
    </row>
    <row r="1162" customFormat="false" ht="15" hidden="false" customHeight="false" outlineLevel="0" collapsed="false">
      <c r="A1162" s="0" t="s">
        <v>652</v>
      </c>
      <c r="B1162" s="0" t="s">
        <v>647</v>
      </c>
      <c r="C1162" s="90" t="n">
        <f aca="false">C1018+1</f>
        <v>4</v>
      </c>
      <c r="D1162" s="90" t="n">
        <f aca="false">D1018</f>
        <v>1</v>
      </c>
      <c r="E1162" s="90" t="s">
        <v>320</v>
      </c>
      <c r="F1162" s="90" t="n">
        <v>2</v>
      </c>
      <c r="G1162" s="130" t="s">
        <v>659</v>
      </c>
      <c r="H1162" s="130" t="s">
        <v>660</v>
      </c>
      <c r="I1162" s="148" t="s">
        <v>335</v>
      </c>
      <c r="J1162" s="131" t="n">
        <v>41948</v>
      </c>
      <c r="K1162" s="132" t="s">
        <v>860</v>
      </c>
      <c r="L1162" s="131" t="n">
        <v>41950</v>
      </c>
      <c r="M1162" s="108" t="s">
        <v>861</v>
      </c>
      <c r="N1162" s="134" t="n">
        <v>46.3333333333333</v>
      </c>
      <c r="O1162" s="134" t="n">
        <v>40</v>
      </c>
      <c r="P1162" s="135" t="n">
        <v>0.0514166666666667</v>
      </c>
      <c r="Q1162" s="152" t="n">
        <v>671.395882564103</v>
      </c>
      <c r="R1162" s="152" t="n">
        <v>26779.278625</v>
      </c>
      <c r="S1162" s="136" t="n">
        <f aca="false">R1162-Q1162</f>
        <v>26107.8827424359</v>
      </c>
      <c r="T1162" s="137" t="n">
        <f aca="false">((S1162/1000000)*(0.473-P1162))*0.8/(0.08206*296)*1000000/(O1162*N1162)*12</f>
        <v>2.34719709687029</v>
      </c>
      <c r="U1162" s="138" t="n">
        <f aca="false">IF(N1162&lt;=48,T1162* 48,T1162* 72)</f>
        <v>112.665460649774</v>
      </c>
      <c r="V1162" s="139" t="n">
        <v>1196.67314131466</v>
      </c>
      <c r="W1162" s="150" t="n">
        <f aca="false">W1114</f>
        <v>-15.9672479479958</v>
      </c>
      <c r="X1162" s="141" t="n">
        <v>1356.9</v>
      </c>
      <c r="Y1162" s="142" t="n">
        <f aca="false">((V1162/1000+1)*0.0112372)/((V1162/1000+1)*0.0112372+1)</f>
        <v>0.0240898115443521</v>
      </c>
      <c r="Z1162" s="142" t="n">
        <f aca="false">((W1162/1000+1)*0.0112372)/((W1162/1000+1)*0.0112372+1)</f>
        <v>0.0109368357955286</v>
      </c>
      <c r="AA1162" s="142" t="n">
        <f aca="false">IF(ISNUMBER(X1162),((X1162/1000+1)*0.0112372)/((X1162/1000+1)*0.0112372+1),"")</f>
        <v>0.0258016023592409</v>
      </c>
      <c r="AB1162" s="143" t="n">
        <f aca="false">IF(ISNUMBER(AA1162),(Y1162-Y1158)/(AA1162-Y1158),"")</f>
        <v>0.881940485756151</v>
      </c>
      <c r="AC1162" s="143" t="n">
        <f aca="false">IF(ISNUMBER(AB1162),1-AB1162,"")</f>
        <v>0.118059514243849</v>
      </c>
      <c r="AD1162" s="144" t="n">
        <f aca="false">IF(ISNUMBER(AB1162),AB1162*T1162,"")</f>
        <v>2.07008814777922</v>
      </c>
      <c r="AE1162" s="144" t="n">
        <f aca="false">IF(ISNUMBER(AC1162),AC1162*T1162,T1162)</f>
        <v>0.277108949091078</v>
      </c>
      <c r="AF1162" s="149" t="n">
        <f aca="false">IF(ISNUMBER(AD1162),AE1162-AE1158,"")</f>
        <v>0.240142744033103</v>
      </c>
      <c r="AG1162" s="145" t="n">
        <f aca="false">IF(ISNUMBER(AD1162),U1162*AB1162,"")</f>
        <v>99.3642310934024</v>
      </c>
      <c r="AH1162" s="146" t="n">
        <f aca="false">IF(ISNUMBER(AC1162),AC1162*U1162,U1162)</f>
        <v>13.3012295563718</v>
      </c>
      <c r="AI1162" s="145" t="n">
        <f aca="false">AH1162-AH1158</f>
        <v>11.5268517135889</v>
      </c>
      <c r="AJ1162" s="103" t="s">
        <v>663</v>
      </c>
      <c r="AK1162" s="102"/>
      <c r="AL1162" s="102"/>
      <c r="AM1162" s="102"/>
      <c r="AN1162" s="147" t="s">
        <v>867</v>
      </c>
      <c r="AO1162" s="145" t="n">
        <f aca="false">SUMIF($AN$5:$AN$1444,$AN1162,AG$5:AG$1444)</f>
        <v>265.962832577034</v>
      </c>
      <c r="AP1162" s="145" t="n">
        <f aca="false">SUMIF($AN$5:$AN$1444,$AN1162,AH$5:AH$1444)</f>
        <v>32.5323860327893</v>
      </c>
      <c r="AQ1162" s="145" t="n">
        <f aca="false">SUMIF($AN$5:$AN$1444,$AN1162,AI$5:AI$1444)</f>
        <v>26.5865511088523</v>
      </c>
    </row>
    <row r="1163" customFormat="false" ht="15" hidden="false" customHeight="false" outlineLevel="0" collapsed="false">
      <c r="A1163" s="0" t="s">
        <v>652</v>
      </c>
      <c r="B1163" s="0" t="s">
        <v>647</v>
      </c>
      <c r="C1163" s="90" t="n">
        <f aca="false">C1019+1</f>
        <v>4</v>
      </c>
      <c r="D1163" s="90" t="n">
        <f aca="false">D1019</f>
        <v>1</v>
      </c>
      <c r="E1163" s="90" t="s">
        <v>320</v>
      </c>
      <c r="F1163" s="90" t="n">
        <v>3</v>
      </c>
      <c r="G1163" s="130" t="s">
        <v>659</v>
      </c>
      <c r="H1163" s="130" t="s">
        <v>660</v>
      </c>
      <c r="I1163" s="148" t="s">
        <v>335</v>
      </c>
      <c r="J1163" s="131" t="n">
        <v>41948</v>
      </c>
      <c r="K1163" s="132" t="s">
        <v>860</v>
      </c>
      <c r="L1163" s="131" t="n">
        <v>41950</v>
      </c>
      <c r="M1163" s="108" t="s">
        <v>861</v>
      </c>
      <c r="N1163" s="134" t="n">
        <v>46.3333333333333</v>
      </c>
      <c r="O1163" s="134" t="n">
        <v>40</v>
      </c>
      <c r="P1163" s="135" t="n">
        <v>0.0514166666666667</v>
      </c>
      <c r="Q1163" s="152" t="n">
        <v>671.395882564103</v>
      </c>
      <c r="R1163" s="152" t="n">
        <v>30393.902125</v>
      </c>
      <c r="S1163" s="136" t="n">
        <f aca="false">R1163-Q1163</f>
        <v>29722.5062424359</v>
      </c>
      <c r="T1163" s="137" t="n">
        <f aca="false">((S1163/1000000)*(0.473-P1163))*0.8/(0.08206*296)*1000000/(O1163*N1163)*12</f>
        <v>2.67216537825792</v>
      </c>
      <c r="U1163" s="138" t="n">
        <f aca="false">IF(N1163&lt;=48,T1163* 48,T1163* 72)</f>
        <v>128.26393815638</v>
      </c>
      <c r="V1163" s="139" t="n">
        <v>1182.17657612235</v>
      </c>
      <c r="W1163" s="150" t="n">
        <f aca="false">W1115</f>
        <v>-15.9672479479958</v>
      </c>
      <c r="X1163" s="141" t="n">
        <v>1356.9</v>
      </c>
      <c r="Y1163" s="142" t="n">
        <f aca="false">((V1163/1000+1)*0.0112372)/((V1163/1000+1)*0.0112372+1)</f>
        <v>0.0239346400381673</v>
      </c>
      <c r="Z1163" s="142" t="n">
        <f aca="false">((W1163/1000+1)*0.0112372)/((W1163/1000+1)*0.0112372+1)</f>
        <v>0.0109368357955286</v>
      </c>
      <c r="AA1163" s="142" t="n">
        <f aca="false">IF(ISNUMBER(X1163),((X1163/1000+1)*0.0112372)/((X1163/1000+1)*0.0112372+1),"")</f>
        <v>0.0258016023592409</v>
      </c>
      <c r="AB1163" s="143" t="n">
        <f aca="false">IF(ISNUMBER(AA1163),(Y1163-Y1159)/(AA1163-Y1159),"")</f>
        <v>0.874208103808294</v>
      </c>
      <c r="AC1163" s="143" t="n">
        <f aca="false">IF(ISNUMBER(AB1163),1-AB1163,"")</f>
        <v>0.125791896191706</v>
      </c>
      <c r="AD1163" s="144" t="n">
        <f aca="false">IF(ISNUMBER(AB1163),AB1163*T1163,"")</f>
        <v>2.33602862838903</v>
      </c>
      <c r="AE1163" s="144" t="n">
        <f aca="false">IF(ISNUMBER(AC1163),AC1163*T1163,T1163)</f>
        <v>0.33613674986889</v>
      </c>
      <c r="AF1163" s="149" t="n">
        <f aca="false">IF(ISNUMBER(AD1163),AE1163-AE1159,"")</f>
        <v>0.24248644050695</v>
      </c>
      <c r="AG1163" s="145" t="n">
        <f aca="false">IF(ISNUMBER(AD1163),U1163*AB1163,"")</f>
        <v>112.129374162674</v>
      </c>
      <c r="AH1163" s="146" t="n">
        <f aca="false">IF(ISNUMBER(AC1163),AC1163*U1163,U1163)</f>
        <v>16.1345639937067</v>
      </c>
      <c r="AI1163" s="145" t="n">
        <f aca="false">AH1163-AH1159</f>
        <v>11.6393491443336</v>
      </c>
      <c r="AJ1163" s="103" t="s">
        <v>665</v>
      </c>
      <c r="AK1163" s="102"/>
      <c r="AL1163" s="102"/>
      <c r="AM1163" s="102"/>
      <c r="AN1163" s="147" t="s">
        <v>868</v>
      </c>
      <c r="AO1163" s="145" t="n">
        <f aca="false">SUMIF($AN$5:$AN$1444,$AN1163,AG$5:AG$1444)</f>
        <v>279.19267879121</v>
      </c>
      <c r="AP1163" s="145" t="n">
        <f aca="false">SUMIF($AN$5:$AN$1444,$AN1163,AH$5:AH$1444)</f>
        <v>42.9748968941598</v>
      </c>
      <c r="AQ1163" s="145" t="n">
        <f aca="false">SUMIF($AN$5:$AN$1444,$AN1163,AI$5:AI$1444)</f>
        <v>26.4923032154951</v>
      </c>
    </row>
    <row r="1164" customFormat="false" ht="15" hidden="false" customHeight="false" outlineLevel="0" collapsed="false">
      <c r="A1164" s="0" t="s">
        <v>652</v>
      </c>
      <c r="B1164" s="0" t="s">
        <v>647</v>
      </c>
      <c r="C1164" s="90" t="n">
        <f aca="false">C1020+1</f>
        <v>4</v>
      </c>
      <c r="D1164" s="90" t="n">
        <f aca="false">D1020</f>
        <v>1</v>
      </c>
      <c r="E1164" s="90" t="s">
        <v>320</v>
      </c>
      <c r="F1164" s="90" t="n">
        <v>4</v>
      </c>
      <c r="G1164" s="130" t="s">
        <v>659</v>
      </c>
      <c r="H1164" s="130" t="s">
        <v>660</v>
      </c>
      <c r="I1164" s="148" t="s">
        <v>335</v>
      </c>
      <c r="J1164" s="131" t="n">
        <v>41948</v>
      </c>
      <c r="K1164" s="132" t="s">
        <v>860</v>
      </c>
      <c r="L1164" s="131" t="n">
        <v>41950</v>
      </c>
      <c r="M1164" s="108" t="s">
        <v>861</v>
      </c>
      <c r="N1164" s="134" t="n">
        <v>46.3333333333333</v>
      </c>
      <c r="O1164" s="134" t="n">
        <v>40</v>
      </c>
      <c r="P1164" s="135" t="n">
        <v>0.0514166666666667</v>
      </c>
      <c r="Q1164" s="152" t="n">
        <v>671.395882564103</v>
      </c>
      <c r="R1164" s="152" t="n">
        <v>22856.487625</v>
      </c>
      <c r="S1164" s="136" t="n">
        <f aca="false">R1164-Q1164</f>
        <v>22185.0917424359</v>
      </c>
      <c r="T1164" s="137" t="n">
        <f aca="false">((S1164/1000000)*(0.473-P1164))*0.8/(0.08206*296)*1000000/(O1164*N1164)*12</f>
        <v>1.99452339530418</v>
      </c>
      <c r="U1164" s="138" t="n">
        <f aca="false">IF(N1164&lt;=48,T1164* 48,T1164* 72)</f>
        <v>95.7371229746007</v>
      </c>
      <c r="V1164" s="139" t="n">
        <v>1204.08359557559</v>
      </c>
      <c r="W1164" s="150" t="n">
        <f aca="false">W1116</f>
        <v>-15.9672479479958</v>
      </c>
      <c r="X1164" s="141" t="n">
        <v>1356.9</v>
      </c>
      <c r="Y1164" s="142" t="n">
        <f aca="false">((V1164/1000+1)*0.0112372)/((V1164/1000+1)*0.0112372+1)</f>
        <v>0.0241691141310479</v>
      </c>
      <c r="Z1164" s="142" t="n">
        <f aca="false">((W1164/1000+1)*0.0112372)/((W1164/1000+1)*0.0112372+1)</f>
        <v>0.0109368357955286</v>
      </c>
      <c r="AA1164" s="142" t="n">
        <f aca="false">IF(ISNUMBER(X1164),((X1164/1000+1)*0.0112372)/((X1164/1000+1)*0.0112372+1),"")</f>
        <v>0.0258016023592409</v>
      </c>
      <c r="AB1164" s="143" t="n">
        <f aca="false">IF(ISNUMBER(AA1164),(Y1164-Y1160)/(AA1164-Y1160),"")</f>
        <v>0.889094847889057</v>
      </c>
      <c r="AC1164" s="143" t="n">
        <f aca="false">IF(ISNUMBER(AB1164),1-AB1164,"")</f>
        <v>0.110905152110943</v>
      </c>
      <c r="AD1164" s="144" t="n">
        <f aca="false">IF(ISNUMBER(AB1164),AB1164*T1164,"")</f>
        <v>1.77332047475914</v>
      </c>
      <c r="AE1164" s="144" t="n">
        <f aca="false">IF(ISNUMBER(AC1164),AC1164*T1164,T1164)</f>
        <v>0.221202920545044</v>
      </c>
      <c r="AF1164" s="149" t="n">
        <f aca="false">IF(ISNUMBER(AD1164),AE1164-AE1160,"")</f>
        <v>0.193638026483552</v>
      </c>
      <c r="AG1164" s="145" t="n">
        <f aca="false">IF(ISNUMBER(AD1164),U1164*AB1164,"")</f>
        <v>85.1193827884386</v>
      </c>
      <c r="AH1164" s="146" t="n">
        <f aca="false">IF(ISNUMBER(AC1164),AC1164*U1164,U1164)</f>
        <v>10.6177401861621</v>
      </c>
      <c r="AI1164" s="145" t="n">
        <f aca="false">AH1164-AH1160</f>
        <v>9.29462527121049</v>
      </c>
      <c r="AJ1164" s="103" t="s">
        <v>667</v>
      </c>
      <c r="AK1164" s="102"/>
      <c r="AL1164" s="102"/>
      <c r="AM1164" s="102"/>
      <c r="AN1164" s="147" t="s">
        <v>869</v>
      </c>
      <c r="AO1164" s="145" t="n">
        <f aca="false">SUMIF($AN$5:$AN$1444,$AN1164,AG$5:AG$1444)</f>
        <v>225.293800481796</v>
      </c>
      <c r="AP1164" s="145" t="n">
        <f aca="false">SUMIF($AN$5:$AN$1444,$AN1164,AH$5:AH$1444)</f>
        <v>32.3850884362662</v>
      </c>
      <c r="AQ1164" s="145" t="n">
        <f aca="false">SUMIF($AN$5:$AN$1444,$AN1164,AI$5:AI$1444)</f>
        <v>27.2869487397599</v>
      </c>
    </row>
    <row r="1165" customFormat="false" ht="15" hidden="false" customHeight="false" outlineLevel="0" collapsed="false">
      <c r="A1165" s="0" t="s">
        <v>652</v>
      </c>
      <c r="B1165" s="0" t="s">
        <v>647</v>
      </c>
      <c r="C1165" s="90" t="n">
        <f aca="false">C1021+1</f>
        <v>4</v>
      </c>
      <c r="D1165" s="90" t="n">
        <f aca="false">D1021</f>
        <v>1</v>
      </c>
      <c r="E1165" s="90" t="s">
        <v>320</v>
      </c>
      <c r="F1165" s="90" t="n">
        <v>1</v>
      </c>
      <c r="G1165" s="130" t="s">
        <v>669</v>
      </c>
      <c r="H1165" s="130" t="s">
        <v>660</v>
      </c>
      <c r="I1165" s="130" t="n">
        <v>10</v>
      </c>
      <c r="J1165" s="131" t="n">
        <v>41948</v>
      </c>
      <c r="K1165" s="132" t="s">
        <v>860</v>
      </c>
      <c r="L1165" s="131" t="n">
        <v>41950</v>
      </c>
      <c r="M1165" s="108" t="s">
        <v>861</v>
      </c>
      <c r="N1165" s="134" t="n">
        <v>46.3333333333333</v>
      </c>
      <c r="O1165" s="134" t="n">
        <v>40</v>
      </c>
      <c r="P1165" s="135" t="n">
        <v>0.0514166666666667</v>
      </c>
      <c r="Q1165" s="152" t="n">
        <v>671.395882564103</v>
      </c>
      <c r="R1165" s="152" t="n">
        <v>41558.025125</v>
      </c>
      <c r="S1165" s="136" t="n">
        <f aca="false">R1165-Q1165</f>
        <v>40886.6292424359</v>
      </c>
      <c r="T1165" s="137" t="n">
        <f aca="false">((S1165/1000000)*(0.473-P1165))*0.8/(0.08206*296)*1000000/(O1165*N1165)*12</f>
        <v>3.67586212966512</v>
      </c>
      <c r="U1165" s="138" t="n">
        <f aca="false">IF(N1165&lt;=48,T1165* 48,T1165* 72)</f>
        <v>176.441382223926</v>
      </c>
      <c r="V1165" s="139" t="n">
        <v>1321.22972879605</v>
      </c>
      <c r="W1165" s="150" t="n">
        <f aca="false">W1117</f>
        <v>-15.9672479479958</v>
      </c>
      <c r="X1165" s="141" t="n">
        <v>1356.9</v>
      </c>
      <c r="Y1165" s="142" t="n">
        <f aca="false">((V1165/1000+1)*0.0112372)/((V1165/1000+1)*0.0112372+1)</f>
        <v>0.0254210372533355</v>
      </c>
      <c r="Z1165" s="142" t="n">
        <f aca="false">((W1165/1000+1)*0.0112372)/((W1165/1000+1)*0.0112372+1)</f>
        <v>0.0109368357955286</v>
      </c>
      <c r="AA1165" s="142" t="n">
        <f aca="false">IF(ISNUMBER(X1165),((X1165/1000+1)*0.0112372)/((X1165/1000+1)*0.0112372+1),"")</f>
        <v>0.0258016023592409</v>
      </c>
      <c r="AB1165" s="143" t="n">
        <f aca="false">IF(ISNUMBER(AA1165),(Y1165-Y1157)/(AA1165-Y1157),"")</f>
        <v>0.973922665830442</v>
      </c>
      <c r="AC1165" s="143" t="n">
        <f aca="false">IF(ISNUMBER(AB1165),1-AB1165,"")</f>
        <v>0.0260773341695584</v>
      </c>
      <c r="AD1165" s="144" t="n">
        <f aca="false">IF(ISNUMBER(AB1165),AB1165*T1165,"")</f>
        <v>3.58000544454862</v>
      </c>
      <c r="AE1165" s="144" t="n">
        <f aca="false">IF(ISNUMBER(AC1165),AC1165*T1165,T1165)</f>
        <v>0.0958566851165018</v>
      </c>
      <c r="AF1165" s="149" t="n">
        <f aca="false">IF(ISNUMBER(AD1165),AE1165-AE1157,"")</f>
        <v>0.0497930312196189</v>
      </c>
      <c r="AG1165" s="145" t="n">
        <f aca="false">IF(ISNUMBER(AD1165),U1165*AB1165,"")</f>
        <v>171.840261338334</v>
      </c>
      <c r="AH1165" s="146" t="n">
        <f aca="false">IF(ISNUMBER(AC1165),AC1165*U1165,U1165)</f>
        <v>4.60112088559209</v>
      </c>
      <c r="AI1165" s="145" t="n">
        <f aca="false">AH1165-AH1157</f>
        <v>2.39006549854171</v>
      </c>
      <c r="AJ1165" s="103" t="s">
        <v>670</v>
      </c>
      <c r="AK1165" s="102"/>
      <c r="AL1165" s="102"/>
      <c r="AM1165" s="102"/>
      <c r="AN1165" s="147" t="s">
        <v>870</v>
      </c>
      <c r="AO1165" s="145" t="n">
        <f aca="false">SUMIF($AN$5:$AN$1444,$AN1165,AG$5:AG$1444)</f>
        <v>290.622645271523</v>
      </c>
      <c r="AP1165" s="145" t="n">
        <f aca="false">SUMIF($AN$5:$AN$1444,$AN1165,AH$5:AH$1444)</f>
        <v>18.6442657689861</v>
      </c>
      <c r="AQ1165" s="145" t="n">
        <f aca="false">SUMIF($AN$5:$AN$1444,$AN1165,AI$5:AI$1444)</f>
        <v>11.027069267458</v>
      </c>
    </row>
    <row r="1166" customFormat="false" ht="15" hidden="false" customHeight="false" outlineLevel="0" collapsed="false">
      <c r="A1166" s="0" t="s">
        <v>652</v>
      </c>
      <c r="B1166" s="0" t="s">
        <v>647</v>
      </c>
      <c r="C1166" s="90" t="n">
        <f aca="false">C1022+1</f>
        <v>4</v>
      </c>
      <c r="D1166" s="90" t="n">
        <f aca="false">D1022</f>
        <v>1</v>
      </c>
      <c r="E1166" s="90" t="s">
        <v>320</v>
      </c>
      <c r="F1166" s="90" t="n">
        <v>2</v>
      </c>
      <c r="G1166" s="130" t="s">
        <v>669</v>
      </c>
      <c r="H1166" s="130" t="s">
        <v>660</v>
      </c>
      <c r="I1166" s="130" t="n">
        <v>10</v>
      </c>
      <c r="J1166" s="131" t="n">
        <v>41948</v>
      </c>
      <c r="K1166" s="132" t="s">
        <v>860</v>
      </c>
      <c r="L1166" s="131" t="n">
        <v>41950</v>
      </c>
      <c r="M1166" s="108" t="s">
        <v>861</v>
      </c>
      <c r="N1166" s="134" t="n">
        <v>46.3333333333333</v>
      </c>
      <c r="O1166" s="134" t="n">
        <v>40</v>
      </c>
      <c r="P1166" s="135" t="n">
        <v>0.0514166666666667</v>
      </c>
      <c r="Q1166" s="152" t="n">
        <v>671.395882564103</v>
      </c>
      <c r="R1166" s="152" t="n">
        <v>58538.658625</v>
      </c>
      <c r="S1166" s="136" t="n">
        <f aca="false">R1166-Q1166</f>
        <v>57867.2627424359</v>
      </c>
      <c r="T1166" s="137" t="n">
        <f aca="false">((S1166/1000000)*(0.473-P1166))*0.8/(0.08206*296)*1000000/(O1166*N1166)*12</f>
        <v>5.20248510585288</v>
      </c>
      <c r="U1166" s="138" t="n">
        <f aca="false">IF(N1166&lt;=48,T1166* 48,T1166* 72)</f>
        <v>249.719285080938</v>
      </c>
      <c r="V1166" s="139" t="n">
        <v>1330.57210452336</v>
      </c>
      <c r="W1166" s="150" t="n">
        <f aca="false">W1118</f>
        <v>-15.9672479479958</v>
      </c>
      <c r="X1166" s="141" t="n">
        <v>1356.9</v>
      </c>
      <c r="Y1166" s="142" t="n">
        <f aca="false">((V1166/1000+1)*0.0112372)/((V1166/1000+1)*0.0112372+1)</f>
        <v>0.0255207395294874</v>
      </c>
      <c r="Z1166" s="142" t="n">
        <f aca="false">((W1166/1000+1)*0.0112372)/((W1166/1000+1)*0.0112372+1)</f>
        <v>0.0109368357955286</v>
      </c>
      <c r="AA1166" s="142" t="n">
        <f aca="false">IF(ISNUMBER(X1166),((X1166/1000+1)*0.0112372)/((X1166/1000+1)*0.0112372+1),"")</f>
        <v>0.0258016023592409</v>
      </c>
      <c r="AB1166" s="143" t="n">
        <f aca="false">IF(ISNUMBER(AA1166),(Y1166-Y1158)/(AA1166-Y1158),"")</f>
        <v>0.980629333349934</v>
      </c>
      <c r="AC1166" s="143" t="n">
        <f aca="false">IF(ISNUMBER(AB1166),1-AB1166,"")</f>
        <v>0.0193706666500655</v>
      </c>
      <c r="AD1166" s="144" t="n">
        <f aca="false">IF(ISNUMBER(AB1166),AB1166*T1166,"")</f>
        <v>5.10170950111547</v>
      </c>
      <c r="AE1166" s="144" t="n">
        <f aca="false">IF(ISNUMBER(AC1166),AC1166*T1166,T1166)</f>
        <v>0.100775604737407</v>
      </c>
      <c r="AF1166" s="149" t="n">
        <f aca="false">IF(ISNUMBER(AD1166),AE1166-AE1158,"")</f>
        <v>0.0638093996794313</v>
      </c>
      <c r="AG1166" s="145" t="n">
        <f aca="false">IF(ISNUMBER(AD1166),U1166*AB1166,"")</f>
        <v>244.882056053543</v>
      </c>
      <c r="AH1166" s="146" t="n">
        <f aca="false">IF(ISNUMBER(AC1166),AC1166*U1166,U1166)</f>
        <v>4.83722902739552</v>
      </c>
      <c r="AI1166" s="145" t="n">
        <f aca="false">AH1166-AH1158</f>
        <v>3.06285118461271</v>
      </c>
      <c r="AJ1166" s="103" t="s">
        <v>672</v>
      </c>
      <c r="AK1166" s="102"/>
      <c r="AL1166" s="102"/>
      <c r="AM1166" s="102"/>
      <c r="AN1166" s="147" t="s">
        <v>871</v>
      </c>
      <c r="AO1166" s="145" t="n">
        <f aca="false">SUMIF($AN$5:$AN$1444,$AN1166,AG$5:AG$1444)</f>
        <v>344.437208666438</v>
      </c>
      <c r="AP1166" s="145" t="n">
        <f aca="false">SUMIF($AN$5:$AN$1444,$AN1166,AH$5:AH$1444)</f>
        <v>14.1459869641095</v>
      </c>
      <c r="AQ1166" s="145" t="n">
        <f aca="false">SUMIF($AN$5:$AN$1444,$AN1166,AI$5:AI$1444)</f>
        <v>8.2001520401725</v>
      </c>
    </row>
    <row r="1167" customFormat="false" ht="15" hidden="false" customHeight="false" outlineLevel="0" collapsed="false">
      <c r="A1167" s="0" t="s">
        <v>652</v>
      </c>
      <c r="B1167" s="0" t="s">
        <v>647</v>
      </c>
      <c r="C1167" s="90" t="n">
        <f aca="false">C1023+1</f>
        <v>4</v>
      </c>
      <c r="D1167" s="90" t="n">
        <f aca="false">D1023</f>
        <v>1</v>
      </c>
      <c r="E1167" s="90" t="s">
        <v>320</v>
      </c>
      <c r="F1167" s="90" t="n">
        <v>3</v>
      </c>
      <c r="G1167" s="130" t="s">
        <v>669</v>
      </c>
      <c r="H1167" s="130" t="s">
        <v>660</v>
      </c>
      <c r="I1167" s="130" t="n">
        <v>10</v>
      </c>
      <c r="J1167" s="131" t="n">
        <v>41948</v>
      </c>
      <c r="K1167" s="132" t="s">
        <v>860</v>
      </c>
      <c r="L1167" s="131" t="n">
        <v>41950</v>
      </c>
      <c r="M1167" s="108" t="s">
        <v>861</v>
      </c>
      <c r="N1167" s="134" t="n">
        <v>46.3333333333333</v>
      </c>
      <c r="O1167" s="134" t="n">
        <v>40</v>
      </c>
      <c r="P1167" s="135" t="n">
        <v>0.0514166666666667</v>
      </c>
      <c r="Q1167" s="152" t="n">
        <v>671.395882564103</v>
      </c>
      <c r="R1167" s="152" t="n">
        <v>36247.876125</v>
      </c>
      <c r="S1167" s="136" t="n">
        <f aca="false">R1167-Q1167</f>
        <v>35576.4802424359</v>
      </c>
      <c r="T1167" s="137" t="n">
        <f aca="false">((S1167/1000000)*(0.473-P1167))*0.8/(0.08206*296)*1000000/(O1167*N1167)*12</f>
        <v>3.19845971294254</v>
      </c>
      <c r="U1167" s="138" t="n">
        <f aca="false">IF(N1167&lt;=48,T1167* 48,T1167* 72)</f>
        <v>153.526066221242</v>
      </c>
      <c r="V1167" s="139" t="n">
        <v>1323.59238978504</v>
      </c>
      <c r="W1167" s="150" t="n">
        <f aca="false">W1119</f>
        <v>-15.9672479479958</v>
      </c>
      <c r="X1167" s="141" t="n">
        <v>1356.9</v>
      </c>
      <c r="Y1167" s="142" t="n">
        <f aca="false">((V1167/1000+1)*0.0112372)/((V1167/1000+1)*0.0112372+1)</f>
        <v>0.0254462536105955</v>
      </c>
      <c r="Z1167" s="142" t="n">
        <f aca="false">((W1167/1000+1)*0.0112372)/((W1167/1000+1)*0.0112372+1)</f>
        <v>0.0109368357955286</v>
      </c>
      <c r="AA1167" s="142" t="n">
        <f aca="false">IF(ISNUMBER(X1167),((X1167/1000+1)*0.0112372)/((X1167/1000+1)*0.0112372+1),"")</f>
        <v>0.0258016023592409</v>
      </c>
      <c r="AB1167" s="143" t="n">
        <f aca="false">IF(ISNUMBER(AA1167),(Y1167-Y1159)/(AA1167-Y1159),"")</f>
        <v>0.976057367416097</v>
      </c>
      <c r="AC1167" s="143" t="n">
        <f aca="false">IF(ISNUMBER(AB1167),1-AB1167,"")</f>
        <v>0.0239426325839029</v>
      </c>
      <c r="AD1167" s="144" t="n">
        <f aca="false">IF(ISNUMBER(AB1167),AB1167*T1167,"")</f>
        <v>3.12188016720114</v>
      </c>
      <c r="AE1167" s="144" t="n">
        <f aca="false">IF(ISNUMBER(AC1167),AC1167*T1167,T1167)</f>
        <v>0.0765795457413989</v>
      </c>
      <c r="AF1167" s="149" t="n">
        <f aca="false">IF(ISNUMBER(AD1167),AE1167-AE1159,"")</f>
        <v>-0.0170707636205414</v>
      </c>
      <c r="AG1167" s="145" t="n">
        <f aca="false">IF(ISNUMBER(AD1167),U1167*AB1167,"")</f>
        <v>149.850248025655</v>
      </c>
      <c r="AH1167" s="146" t="n">
        <f aca="false">IF(ISNUMBER(AC1167),AC1167*U1167,U1167)</f>
        <v>3.67581819558715</v>
      </c>
      <c r="AI1167" s="145" t="n">
        <f aca="false">AH1167-AH1159</f>
        <v>-0.819396653785985</v>
      </c>
      <c r="AJ1167" s="103" t="s">
        <v>674</v>
      </c>
      <c r="AK1167" s="102"/>
      <c r="AL1167" s="102"/>
      <c r="AM1167" s="102"/>
      <c r="AN1167" s="147" t="s">
        <v>872</v>
      </c>
      <c r="AO1167" s="145" t="n">
        <f aca="false">SUMIF($AN$5:$AN$1444,$AN1167,AG$5:AG$1444)</f>
        <v>322.562638364348</v>
      </c>
      <c r="AP1167" s="145" t="n">
        <f aca="false">SUMIF($AN$5:$AN$1444,$AN1167,AH$5:AH$1444)</f>
        <v>13.5335471393798</v>
      </c>
      <c r="AQ1167" s="145" t="n">
        <f aca="false">SUMIF($AN$5:$AN$1444,$AN1167,AI$5:AI$1444)</f>
        <v>-2.94904653928491</v>
      </c>
    </row>
    <row r="1168" customFormat="false" ht="15" hidden="false" customHeight="false" outlineLevel="0" collapsed="false">
      <c r="A1168" s="0" t="s">
        <v>652</v>
      </c>
      <c r="B1168" s="0" t="s">
        <v>647</v>
      </c>
      <c r="C1168" s="90" t="n">
        <f aca="false">C1024+1</f>
        <v>4</v>
      </c>
      <c r="D1168" s="90" t="n">
        <f aca="false">D1024</f>
        <v>1</v>
      </c>
      <c r="E1168" s="90" t="s">
        <v>320</v>
      </c>
      <c r="F1168" s="90" t="n">
        <v>4</v>
      </c>
      <c r="G1168" s="130" t="s">
        <v>669</v>
      </c>
      <c r="H1168" s="130" t="s">
        <v>660</v>
      </c>
      <c r="I1168" s="130" t="n">
        <v>10</v>
      </c>
      <c r="J1168" s="131" t="n">
        <v>41948</v>
      </c>
      <c r="K1168" s="132" t="s">
        <v>860</v>
      </c>
      <c r="L1168" s="131" t="n">
        <v>41950</v>
      </c>
      <c r="M1168" s="108" t="s">
        <v>861</v>
      </c>
      <c r="N1168" s="134" t="n">
        <v>46.3333333333333</v>
      </c>
      <c r="O1168" s="134" t="n">
        <v>40</v>
      </c>
      <c r="P1168" s="135" t="n">
        <v>0.0514166666666667</v>
      </c>
      <c r="Q1168" s="152" t="n">
        <v>671.395882564103</v>
      </c>
      <c r="R1168" s="152" t="n">
        <v>47086.912625</v>
      </c>
      <c r="S1168" s="136" t="n">
        <f aca="false">R1168-Q1168</f>
        <v>46415.5167424359</v>
      </c>
      <c r="T1168" s="137" t="n">
        <f aca="false">((S1168/1000000)*(0.473-P1168))*0.8/(0.08206*296)*1000000/(O1168*N1168)*12</f>
        <v>4.1729299622791</v>
      </c>
      <c r="U1168" s="138" t="n">
        <f aca="false">IF(N1168&lt;=48,T1168* 48,T1168* 72)</f>
        <v>200.300638189397</v>
      </c>
      <c r="V1168" s="139" t="n">
        <v>1326.17186987584</v>
      </c>
      <c r="W1168" s="150" t="n">
        <f aca="false">W1120</f>
        <v>-15.9672479479958</v>
      </c>
      <c r="X1168" s="141" t="n">
        <v>1356.9</v>
      </c>
      <c r="Y1168" s="142" t="n">
        <f aca="false">((V1168/1000+1)*0.0112372)/((V1168/1000+1)*0.0112372+1)</f>
        <v>0.0254737825584658</v>
      </c>
      <c r="Z1168" s="142" t="n">
        <f aca="false">((W1168/1000+1)*0.0112372)/((W1168/1000+1)*0.0112372+1)</f>
        <v>0.0109368357955286</v>
      </c>
      <c r="AA1168" s="142" t="n">
        <f aca="false">IF(ISNUMBER(X1168),((X1168/1000+1)*0.0112372)/((X1168/1000+1)*0.0112372+1),"")</f>
        <v>0.0258016023592409</v>
      </c>
      <c r="AB1168" s="143" t="n">
        <f aca="false">IF(ISNUMBER(AA1168),(Y1168-Y1160)/(AA1168-Y1160),"")</f>
        <v>0.977729147296711</v>
      </c>
      <c r="AC1168" s="143" t="n">
        <f aca="false">IF(ISNUMBER(AB1168),1-AB1168,"")</f>
        <v>0.0222708527032891</v>
      </c>
      <c r="AD1168" s="144" t="n">
        <f aca="false">IF(ISNUMBER(AB1168),AB1168*T1168,"")</f>
        <v>4.07999525374804</v>
      </c>
      <c r="AE1168" s="144" t="n">
        <f aca="false">IF(ISNUMBER(AC1168),AC1168*T1168,T1168)</f>
        <v>0.0929347085310595</v>
      </c>
      <c r="AF1168" s="149" t="n">
        <f aca="false">IF(ISNUMBER(AD1168),AE1168-AE1160,"")</f>
        <v>0.0653698144695674</v>
      </c>
      <c r="AG1168" s="145" t="n">
        <f aca="false">IF(ISNUMBER(AD1168),U1168*AB1168,"")</f>
        <v>195.839772179906</v>
      </c>
      <c r="AH1168" s="146" t="n">
        <f aca="false">IF(ISNUMBER(AC1168),AC1168*U1168,U1168)</f>
        <v>4.46086600949086</v>
      </c>
      <c r="AI1168" s="145" t="n">
        <f aca="false">AH1168-AH1160</f>
        <v>3.13775109453923</v>
      </c>
      <c r="AJ1168" s="103" t="s">
        <v>676</v>
      </c>
      <c r="AK1168" s="102"/>
      <c r="AL1168" s="102"/>
      <c r="AM1168" s="102"/>
      <c r="AN1168" s="147" t="s">
        <v>873</v>
      </c>
      <c r="AO1168" s="145" t="n">
        <f aca="false">SUMIF($AN$5:$AN$1444,$AN1168,AG$5:AG$1444)</f>
        <v>305.011973866226</v>
      </c>
      <c r="AP1168" s="145" t="n">
        <f aca="false">SUMIF($AN$5:$AN$1444,$AN1168,AH$5:AH$1444)</f>
        <v>10.5501787975382</v>
      </c>
      <c r="AQ1168" s="145" t="n">
        <f aca="false">SUMIF($AN$5:$AN$1444,$AN1168,AI$5:AI$1444)</f>
        <v>5.4520391010319</v>
      </c>
    </row>
    <row r="1169" customFormat="false" ht="15" hidden="false" customHeight="false" outlineLevel="0" collapsed="false">
      <c r="A1169" s="0" t="s">
        <v>652</v>
      </c>
      <c r="B1169" s="0" t="s">
        <v>647</v>
      </c>
      <c r="C1169" s="90" t="n">
        <f aca="false">C1025+1</f>
        <v>4</v>
      </c>
      <c r="D1169" s="90" t="n">
        <f aca="false">D1025</f>
        <v>1</v>
      </c>
      <c r="E1169" s="92" t="s">
        <v>353</v>
      </c>
      <c r="F1169" s="90" t="n">
        <v>1</v>
      </c>
      <c r="G1169" s="130" t="s">
        <v>321</v>
      </c>
      <c r="H1169" s="130" t="s">
        <v>322</v>
      </c>
      <c r="I1169" s="130" t="s">
        <v>322</v>
      </c>
      <c r="J1169" s="131" t="n">
        <v>41948</v>
      </c>
      <c r="K1169" s="132" t="s">
        <v>860</v>
      </c>
      <c r="L1169" s="131" t="n">
        <v>41950</v>
      </c>
      <c r="M1169" s="108" t="s">
        <v>861</v>
      </c>
      <c r="N1169" s="134" t="n">
        <v>46.3333333333333</v>
      </c>
      <c r="O1169" s="134" t="n">
        <v>40</v>
      </c>
      <c r="P1169" s="135" t="n">
        <v>0.0756666666666667</v>
      </c>
      <c r="Q1169" s="152" t="n">
        <v>671.395882564103</v>
      </c>
      <c r="R1169" s="152" t="n">
        <v>1984.89133</v>
      </c>
      <c r="S1169" s="136" t="n">
        <f aca="false">R1169-Q1169</f>
        <v>1313.4954474359</v>
      </c>
      <c r="T1169" s="137" t="n">
        <f aca="false">((S1169/1000000)*(0.473-P1169))*0.8/(0.08206*296)*1000000/(O1169*N1169)*12</f>
        <v>0.11129561279151</v>
      </c>
      <c r="U1169" s="138" t="n">
        <f aca="false">IF(N1169&lt;=48,T1169* 48,T1169* 72)</f>
        <v>5.34218941399249</v>
      </c>
      <c r="V1169" s="139" t="n">
        <v>-22.1624824298232</v>
      </c>
      <c r="W1169" s="150" t="n">
        <f aca="false">W1121</f>
        <v>-21.1954571106192</v>
      </c>
      <c r="X1169" s="141" t="s">
        <v>106</v>
      </c>
      <c r="Y1169" s="142" t="n">
        <f aca="false">((V1169/1000+1)*0.0112372)/((V1169/1000+1)*0.0112372+1)</f>
        <v>0.0108687284711674</v>
      </c>
      <c r="Z1169" s="142" t="n">
        <f aca="false">((W1169/1000+1)*0.0112372)/((W1169/1000+1)*0.0112372+1)</f>
        <v>0.0108793600839932</v>
      </c>
      <c r="AA1169" s="142" t="str">
        <f aca="false">IF(ISNUMBER(X1169),((X1169/1000+1)*0.0112372)/((X1169/1000+1)*0.0112372+1),"")</f>
        <v/>
      </c>
      <c r="AB1169" s="143" t="str">
        <f aca="false">IF(ISNUMBER(AA1169),(Y1169-Z1169)/(AA1169-Z1169),"")</f>
        <v/>
      </c>
      <c r="AC1169" s="143" t="str">
        <f aca="false">IF(ISNUMBER(AB1169),1-AB1169,"")</f>
        <v/>
      </c>
      <c r="AD1169" s="144" t="str">
        <f aca="false">IF(ISNUMBER(AB1169),AB1169*T1169,"")</f>
        <v/>
      </c>
      <c r="AE1169" s="144" t="n">
        <f aca="false">IF(ISNUMBER(AC1169),AC1169*T1169,T1169)</f>
        <v>0.11129561279151</v>
      </c>
      <c r="AF1169" s="102"/>
      <c r="AG1169" s="145" t="str">
        <f aca="false">IF(ISNUMBER(AD1169),U1169*AB1169,"")</f>
        <v/>
      </c>
      <c r="AH1169" s="146" t="n">
        <f aca="false">IF(ISNUMBER(AC1169),AC1169*U1169,U1169)</f>
        <v>5.34218941399249</v>
      </c>
      <c r="AI1169" s="102"/>
      <c r="AJ1169" s="103" t="s">
        <v>678</v>
      </c>
      <c r="AK1169" s="102"/>
      <c r="AL1169" s="102"/>
      <c r="AM1169" s="102"/>
      <c r="AN1169" s="147" t="s">
        <v>874</v>
      </c>
      <c r="AO1169" s="145" t="n">
        <f aca="false">SUMIF($AN$5:$AN$1444,$AN1169,AG$5:AG$1444)</f>
        <v>0</v>
      </c>
      <c r="AP1169" s="145" t="n">
        <f aca="false">SUMIF($AN$5:$AN$1444,$AN1169,AH$5:AH$1444)</f>
        <v>18.2555663383543</v>
      </c>
      <c r="AQ1169" s="145" t="n">
        <f aca="false">SUMIF($AN$5:$AN$1444,$AN1169,AI$5:AI$1444)</f>
        <v>0</v>
      </c>
    </row>
    <row r="1170" customFormat="false" ht="15" hidden="false" customHeight="false" outlineLevel="0" collapsed="false">
      <c r="A1170" s="0" t="s">
        <v>652</v>
      </c>
      <c r="B1170" s="0" t="s">
        <v>647</v>
      </c>
      <c r="C1170" s="90" t="n">
        <f aca="false">C1026+1</f>
        <v>4</v>
      </c>
      <c r="D1170" s="90" t="n">
        <f aca="false">D1026</f>
        <v>1</v>
      </c>
      <c r="E1170" s="90" t="s">
        <v>353</v>
      </c>
      <c r="F1170" s="90" t="n">
        <v>2</v>
      </c>
      <c r="G1170" s="130" t="s">
        <v>321</v>
      </c>
      <c r="H1170" s="130" t="s">
        <v>322</v>
      </c>
      <c r="I1170" s="130" t="s">
        <v>322</v>
      </c>
      <c r="J1170" s="131" t="n">
        <v>41948</v>
      </c>
      <c r="K1170" s="132" t="s">
        <v>860</v>
      </c>
      <c r="L1170" s="131" t="n">
        <v>41950</v>
      </c>
      <c r="M1170" s="108" t="s">
        <v>861</v>
      </c>
      <c r="N1170" s="134" t="n">
        <v>46.3333333333333</v>
      </c>
      <c r="O1170" s="134" t="n">
        <v>40</v>
      </c>
      <c r="P1170" s="135" t="n">
        <v>0.0756666666666667</v>
      </c>
      <c r="Q1170" s="152" t="n">
        <v>671.395882564103</v>
      </c>
      <c r="R1170" s="152" t="n">
        <v>2704.80151</v>
      </c>
      <c r="S1170" s="136" t="n">
        <f aca="false">R1170-Q1170</f>
        <v>2033.4056274359</v>
      </c>
      <c r="T1170" s="137" t="n">
        <f aca="false">((S1170/1000000)*(0.473-P1170))*0.8/(0.08206*296)*1000000/(O1170*N1170)*12</f>
        <v>0.172295325271943</v>
      </c>
      <c r="U1170" s="138" t="n">
        <f aca="false">IF(N1170&lt;=48,T1170* 48,T1170* 72)</f>
        <v>8.27017561305325</v>
      </c>
      <c r="V1170" s="139" t="n">
        <v>-23.0003816172163</v>
      </c>
      <c r="W1170" s="150" t="n">
        <f aca="false">W1122</f>
        <v>-21.1954571106192</v>
      </c>
      <c r="X1170" s="141" t="s">
        <v>106</v>
      </c>
      <c r="Y1170" s="142" t="n">
        <f aca="false">((V1170/1000+1)*0.0112372)/((V1170/1000+1)*0.0112372+1)</f>
        <v>0.0108595163044458</v>
      </c>
      <c r="Z1170" s="142" t="n">
        <f aca="false">((W1170/1000+1)*0.0112372)/((W1170/1000+1)*0.0112372+1)</f>
        <v>0.0108793600839932</v>
      </c>
      <c r="AA1170" s="142" t="str">
        <f aca="false">IF(ISNUMBER(X1170),((X1170/1000+1)*0.0112372)/((X1170/1000+1)*0.0112372+1),"")</f>
        <v/>
      </c>
      <c r="AB1170" s="143" t="str">
        <f aca="false">IF(ISNUMBER(AA1170),(Y1170-Z1170)/(AA1170-Z1170),"")</f>
        <v/>
      </c>
      <c r="AC1170" s="143" t="str">
        <f aca="false">IF(ISNUMBER(AB1170),1-AB1170,"")</f>
        <v/>
      </c>
      <c r="AD1170" s="144" t="str">
        <f aca="false">IF(ISNUMBER(AB1170),AB1170*T1170,"")</f>
        <v/>
      </c>
      <c r="AE1170" s="144" t="n">
        <f aca="false">IF(ISNUMBER(AC1170),AC1170*T1170,T1170)</f>
        <v>0.172295325271943</v>
      </c>
      <c r="AF1170" s="102"/>
      <c r="AG1170" s="145" t="str">
        <f aca="false">IF(ISNUMBER(AD1170),U1170*AB1170,"")</f>
        <v/>
      </c>
      <c r="AH1170" s="146" t="n">
        <f aca="false">IF(ISNUMBER(AC1170),AC1170*U1170,U1170)</f>
        <v>8.27017561305325</v>
      </c>
      <c r="AI1170" s="102"/>
      <c r="AJ1170" s="103" t="s">
        <v>680</v>
      </c>
      <c r="AK1170" s="102"/>
      <c r="AL1170" s="102"/>
      <c r="AM1170" s="102"/>
      <c r="AN1170" s="147" t="s">
        <v>875</v>
      </c>
      <c r="AO1170" s="145" t="n">
        <f aca="false">SUMIF($AN$5:$AN$1444,$AN1170,AG$5:AG$1444)</f>
        <v>0</v>
      </c>
      <c r="AP1170" s="145" t="n">
        <f aca="false">SUMIF($AN$5:$AN$1444,$AN1170,AH$5:AH$1444)</f>
        <v>27.3028897138157</v>
      </c>
      <c r="AQ1170" s="145" t="n">
        <f aca="false">SUMIF($AN$5:$AN$1444,$AN1170,AI$5:AI$1444)</f>
        <v>0</v>
      </c>
    </row>
    <row r="1171" customFormat="false" ht="15" hidden="false" customHeight="false" outlineLevel="0" collapsed="false">
      <c r="A1171" s="0" t="s">
        <v>652</v>
      </c>
      <c r="B1171" s="0" t="s">
        <v>647</v>
      </c>
      <c r="C1171" s="90" t="n">
        <f aca="false">C1027+1</f>
        <v>4</v>
      </c>
      <c r="D1171" s="90" t="n">
        <f aca="false">D1027</f>
        <v>1</v>
      </c>
      <c r="E1171" s="90" t="s">
        <v>353</v>
      </c>
      <c r="F1171" s="90" t="n">
        <v>3</v>
      </c>
      <c r="G1171" s="130" t="s">
        <v>321</v>
      </c>
      <c r="H1171" s="130" t="s">
        <v>322</v>
      </c>
      <c r="I1171" s="130" t="s">
        <v>322</v>
      </c>
      <c r="J1171" s="131" t="n">
        <v>41948</v>
      </c>
      <c r="K1171" s="132" t="s">
        <v>860</v>
      </c>
      <c r="L1171" s="131" t="n">
        <v>41950</v>
      </c>
      <c r="M1171" s="108" t="s">
        <v>861</v>
      </c>
      <c r="N1171" s="134" t="n">
        <v>46.3333333333333</v>
      </c>
      <c r="O1171" s="134" t="n">
        <v>40</v>
      </c>
      <c r="P1171" s="135" t="n">
        <v>0.0756666666666667</v>
      </c>
      <c r="Q1171" s="152" t="n">
        <v>671.395882564103</v>
      </c>
      <c r="R1171" s="152" t="n">
        <v>3262.37599</v>
      </c>
      <c r="S1171" s="136" t="n">
        <f aca="false">R1171-Q1171</f>
        <v>2590.9801074359</v>
      </c>
      <c r="T1171" s="137" t="n">
        <f aca="false">((S1171/1000000)*(0.473-P1171))*0.8/(0.08206*296)*1000000/(O1171*N1171)*12</f>
        <v>0.21953994538056</v>
      </c>
      <c r="U1171" s="138" t="n">
        <f aca="false">IF(N1171&lt;=48,T1171* 48,T1171* 72)</f>
        <v>10.5379173782669</v>
      </c>
      <c r="V1171" s="139" t="n">
        <v>-24.9276510202882</v>
      </c>
      <c r="W1171" s="150" t="n">
        <f aca="false">W1123</f>
        <v>-21.1954571106192</v>
      </c>
      <c r="X1171" s="141" t="s">
        <v>106</v>
      </c>
      <c r="Y1171" s="142" t="n">
        <f aca="false">((V1171/1000+1)*0.0112372)/((V1171/1000+1)*0.0112372+1)</f>
        <v>0.0108383265562969</v>
      </c>
      <c r="Z1171" s="142" t="n">
        <f aca="false">((W1171/1000+1)*0.0112372)/((W1171/1000+1)*0.0112372+1)</f>
        <v>0.0108793600839932</v>
      </c>
      <c r="AA1171" s="142" t="str">
        <f aca="false">IF(ISNUMBER(X1171),((X1171/1000+1)*0.0112372)/((X1171/1000+1)*0.0112372+1),"")</f>
        <v/>
      </c>
      <c r="AB1171" s="143" t="str">
        <f aca="false">IF(ISNUMBER(AA1171),(Y1171-Z1171)/(AA1171-Z1171),"")</f>
        <v/>
      </c>
      <c r="AC1171" s="143" t="str">
        <f aca="false">IF(ISNUMBER(AB1171),1-AB1171,"")</f>
        <v/>
      </c>
      <c r="AD1171" s="144" t="str">
        <f aca="false">IF(ISNUMBER(AB1171),AB1171*T1171,"")</f>
        <v/>
      </c>
      <c r="AE1171" s="144" t="n">
        <f aca="false">IF(ISNUMBER(AC1171),AC1171*T1171,T1171)</f>
        <v>0.21953994538056</v>
      </c>
      <c r="AF1171" s="102"/>
      <c r="AG1171" s="145" t="str">
        <f aca="false">IF(ISNUMBER(AD1171),U1171*AB1171,"")</f>
        <v/>
      </c>
      <c r="AH1171" s="146" t="n">
        <f aca="false">IF(ISNUMBER(AC1171),AC1171*U1171,U1171)</f>
        <v>10.5379173782669</v>
      </c>
      <c r="AI1171" s="102"/>
      <c r="AJ1171" s="103" t="s">
        <v>682</v>
      </c>
      <c r="AK1171" s="102"/>
      <c r="AL1171" s="102"/>
      <c r="AM1171" s="102"/>
      <c r="AN1171" s="147" t="s">
        <v>876</v>
      </c>
      <c r="AO1171" s="145" t="n">
        <f aca="false">SUMIF($AN$5:$AN$1444,$AN1171,AG$5:AG$1444)</f>
        <v>0</v>
      </c>
      <c r="AP1171" s="145" t="n">
        <f aca="false">SUMIF($AN$5:$AN$1444,$AN1171,AH$5:AH$1444)</f>
        <v>32.8536931206089</v>
      </c>
      <c r="AQ1171" s="145" t="n">
        <f aca="false">SUMIF($AN$5:$AN$1444,$AN1171,AI$5:AI$1444)</f>
        <v>0</v>
      </c>
    </row>
    <row r="1172" customFormat="false" ht="15" hidden="false" customHeight="false" outlineLevel="0" collapsed="false">
      <c r="A1172" s="0" t="s">
        <v>652</v>
      </c>
      <c r="B1172" s="0" t="s">
        <v>647</v>
      </c>
      <c r="C1172" s="90" t="n">
        <f aca="false">C1028+1</f>
        <v>4</v>
      </c>
      <c r="D1172" s="90" t="n">
        <f aca="false">D1028</f>
        <v>1</v>
      </c>
      <c r="E1172" s="90" t="s">
        <v>353</v>
      </c>
      <c r="F1172" s="90" t="n">
        <v>4</v>
      </c>
      <c r="G1172" s="130" t="s">
        <v>321</v>
      </c>
      <c r="H1172" s="130" t="s">
        <v>322</v>
      </c>
      <c r="I1172" s="130" t="s">
        <v>322</v>
      </c>
      <c r="J1172" s="131" t="n">
        <v>41948</v>
      </c>
      <c r="K1172" s="132" t="s">
        <v>860</v>
      </c>
      <c r="L1172" s="131" t="n">
        <v>41950</v>
      </c>
      <c r="M1172" s="108" t="s">
        <v>861</v>
      </c>
      <c r="N1172" s="134" t="n">
        <v>46.3333333333333</v>
      </c>
      <c r="O1172" s="134" t="n">
        <v>40</v>
      </c>
      <c r="P1172" s="135" t="n">
        <v>0.0756666666666667</v>
      </c>
      <c r="Q1172" s="152" t="n">
        <v>671.395882564103</v>
      </c>
      <c r="R1172" s="152" t="n">
        <v>2661.98995</v>
      </c>
      <c r="S1172" s="136" t="n">
        <f aca="false">R1172-Q1172</f>
        <v>1990.5940674359</v>
      </c>
      <c r="T1172" s="137" t="n">
        <f aca="false">((S1172/1000000)*(0.473-P1172))*0.8/(0.08206*296)*1000000/(O1172*N1172)*12</f>
        <v>0.168667799334139</v>
      </c>
      <c r="U1172" s="138" t="n">
        <f aca="false">IF(N1172&lt;=48,T1172* 48,T1172* 72)</f>
        <v>8.09605436803868</v>
      </c>
      <c r="V1172" s="139" t="n">
        <v>-21.4912562169226</v>
      </c>
      <c r="W1172" s="150" t="n">
        <f aca="false">W1124</f>
        <v>-21.1954571106192</v>
      </c>
      <c r="X1172" s="141" t="s">
        <v>106</v>
      </c>
      <c r="Y1172" s="142" t="n">
        <f aca="false">((V1172/1000+1)*0.0112372)/((V1172/1000+1)*0.0112372+1)</f>
        <v>0.0108761080511379</v>
      </c>
      <c r="Z1172" s="142" t="n">
        <f aca="false">((W1172/1000+1)*0.0112372)/((W1172/1000+1)*0.0112372+1)</f>
        <v>0.0108793600839932</v>
      </c>
      <c r="AA1172" s="142" t="str">
        <f aca="false">IF(ISNUMBER(X1172),((X1172/1000+1)*0.0112372)/((X1172/1000+1)*0.0112372+1),"")</f>
        <v/>
      </c>
      <c r="AB1172" s="143" t="str">
        <f aca="false">IF(ISNUMBER(AA1172),(Y1172-Z1172)/(AA1172-Z1172),"")</f>
        <v/>
      </c>
      <c r="AC1172" s="143" t="str">
        <f aca="false">IF(ISNUMBER(AB1172),1-AB1172,"")</f>
        <v/>
      </c>
      <c r="AD1172" s="144" t="str">
        <f aca="false">IF(ISNUMBER(AB1172),AB1172*T1172,"")</f>
        <v/>
      </c>
      <c r="AE1172" s="144" t="n">
        <f aca="false">IF(ISNUMBER(AC1172),AC1172*T1172,T1172)</f>
        <v>0.168667799334139</v>
      </c>
      <c r="AF1172" s="102"/>
      <c r="AG1172" s="145" t="str">
        <f aca="false">IF(ISNUMBER(AD1172),U1172*AB1172,"")</f>
        <v/>
      </c>
      <c r="AH1172" s="146" t="n">
        <f aca="false">IF(ISNUMBER(AC1172),AC1172*U1172,U1172)</f>
        <v>8.09605436803868</v>
      </c>
      <c r="AI1172" s="102"/>
      <c r="AJ1172" s="103" t="s">
        <v>684</v>
      </c>
      <c r="AK1172" s="102"/>
      <c r="AL1172" s="102"/>
      <c r="AM1172" s="102"/>
      <c r="AN1172" s="147" t="s">
        <v>877</v>
      </c>
      <c r="AO1172" s="145" t="n">
        <f aca="false">SUMIF($AN$5:$AN$1444,$AN1172,AG$5:AG$1444)</f>
        <v>0</v>
      </c>
      <c r="AP1172" s="145" t="n">
        <f aca="false">SUMIF($AN$5:$AN$1444,$AN1172,AH$5:AH$1444)</f>
        <v>27.5460036227948</v>
      </c>
      <c r="AQ1172" s="145" t="n">
        <f aca="false">SUMIF($AN$5:$AN$1444,$AN1172,AI$5:AI$1444)</f>
        <v>0</v>
      </c>
    </row>
    <row r="1173" customFormat="false" ht="15" hidden="false" customHeight="false" outlineLevel="0" collapsed="false">
      <c r="A1173" s="0" t="s">
        <v>652</v>
      </c>
      <c r="B1173" s="0" t="s">
        <v>647</v>
      </c>
      <c r="C1173" s="90" t="n">
        <f aca="false">C1029+1</f>
        <v>4</v>
      </c>
      <c r="D1173" s="90" t="n">
        <f aca="false">D1029</f>
        <v>1</v>
      </c>
      <c r="E1173" s="90" t="s">
        <v>353</v>
      </c>
      <c r="F1173" s="90" t="n">
        <v>1</v>
      </c>
      <c r="G1173" s="130" t="s">
        <v>659</v>
      </c>
      <c r="H1173" s="130" t="s">
        <v>660</v>
      </c>
      <c r="I1173" s="148" t="s">
        <v>335</v>
      </c>
      <c r="J1173" s="131" t="n">
        <v>41948</v>
      </c>
      <c r="K1173" s="132" t="s">
        <v>860</v>
      </c>
      <c r="L1173" s="131" t="n">
        <v>41950</v>
      </c>
      <c r="M1173" s="108" t="s">
        <v>861</v>
      </c>
      <c r="N1173" s="134" t="n">
        <v>46.3333333333333</v>
      </c>
      <c r="O1173" s="134" t="n">
        <v>40</v>
      </c>
      <c r="P1173" s="135" t="n">
        <v>0.0756666666666667</v>
      </c>
      <c r="Q1173" s="152" t="n">
        <v>671.395882564103</v>
      </c>
      <c r="R1173" s="152" t="n">
        <v>36220.949225</v>
      </c>
      <c r="S1173" s="136" t="n">
        <f aca="false">R1173-Q1173</f>
        <v>35549.5533424359</v>
      </c>
      <c r="T1173" s="137" t="n">
        <f aca="false">((S1173/1000000)*(0.473-P1173))*0.8/(0.08206*296)*1000000/(O1173*N1173)*12</f>
        <v>3.01219873387036</v>
      </c>
      <c r="U1173" s="138" t="n">
        <f aca="false">IF(N1173&lt;=48,T1173* 48,T1173* 72)</f>
        <v>144.585539225777</v>
      </c>
      <c r="V1173" s="139" t="n">
        <v>1115.86743252239</v>
      </c>
      <c r="W1173" s="150" t="n">
        <f aca="false">W1125</f>
        <v>-21.1954571106192</v>
      </c>
      <c r="X1173" s="141" t="n">
        <v>1356.9</v>
      </c>
      <c r="Y1173" s="142" t="n">
        <f aca="false">((V1173/1000+1)*0.0112372)/((V1173/1000+1)*0.0112372+1)</f>
        <v>0.0232242361908583</v>
      </c>
      <c r="Z1173" s="142" t="n">
        <f aca="false">((W1173/1000+1)*0.0112372)/((W1173/1000+1)*0.0112372+1)</f>
        <v>0.0108793600839932</v>
      </c>
      <c r="AA1173" s="142" t="n">
        <f aca="false">IF(ISNUMBER(X1173),((X1173/1000+1)*0.0112372)/((X1173/1000+1)*0.0112372+1),"")</f>
        <v>0.0258016023592409</v>
      </c>
      <c r="AB1173" s="143" t="n">
        <f aca="false">IF(ISNUMBER(AA1173),(Y1173-Y1169)/(AA1173-Y1169),"")</f>
        <v>0.82740320532399</v>
      </c>
      <c r="AC1173" s="143" t="n">
        <f aca="false">IF(ISNUMBER(AB1173),1-AB1173,"")</f>
        <v>0.17259679467601</v>
      </c>
      <c r="AD1173" s="144" t="n">
        <f aca="false">IF(ISNUMBER(AB1173),AB1173*T1173,"")</f>
        <v>2.4923028874772</v>
      </c>
      <c r="AE1173" s="144" t="n">
        <f aca="false">IF(ISNUMBER(AC1173),AC1173*T1173,T1173)</f>
        <v>0.51989584639316</v>
      </c>
      <c r="AF1173" s="149" t="n">
        <f aca="false">IF(ISNUMBER(AD1173),AE1173-AE1169,"")</f>
        <v>0.40860023360165</v>
      </c>
      <c r="AG1173" s="145" t="n">
        <f aca="false">IF(ISNUMBER(AD1173),U1173*AB1173,"")</f>
        <v>119.630538598905</v>
      </c>
      <c r="AH1173" s="146" t="n">
        <f aca="false">IF(ISNUMBER(AC1173),AC1173*U1173,U1173)</f>
        <v>24.9550006268717</v>
      </c>
      <c r="AI1173" s="145" t="n">
        <f aca="false">AH1173-AH1169</f>
        <v>19.6128112128792</v>
      </c>
      <c r="AJ1173" s="103" t="s">
        <v>686</v>
      </c>
      <c r="AK1173" s="102"/>
      <c r="AL1173" s="102"/>
      <c r="AM1173" s="102"/>
      <c r="AN1173" s="147" t="s">
        <v>878</v>
      </c>
      <c r="AO1173" s="145" t="n">
        <f aca="false">SUMIF($AN$5:$AN$1444,$AN1173,AG$5:AG$1444)</f>
        <v>268.410660300139</v>
      </c>
      <c r="AP1173" s="145" t="n">
        <f aca="false">SUMIF($AN$5:$AN$1444,$AN1173,AH$5:AH$1444)</f>
        <v>64.3773539515626</v>
      </c>
      <c r="AQ1173" s="145" t="n">
        <f aca="false">SUMIF($AN$5:$AN$1444,$AN1173,AI$5:AI$1444)</f>
        <v>46.1217876132083</v>
      </c>
    </row>
    <row r="1174" customFormat="false" ht="15" hidden="false" customHeight="false" outlineLevel="0" collapsed="false">
      <c r="A1174" s="0" t="s">
        <v>652</v>
      </c>
      <c r="B1174" s="0" t="s">
        <v>647</v>
      </c>
      <c r="C1174" s="90" t="n">
        <f aca="false">C1030+1</f>
        <v>4</v>
      </c>
      <c r="D1174" s="90" t="n">
        <f aca="false">D1030</f>
        <v>1</v>
      </c>
      <c r="E1174" s="90" t="s">
        <v>353</v>
      </c>
      <c r="F1174" s="90" t="n">
        <v>2</v>
      </c>
      <c r="G1174" s="130" t="s">
        <v>659</v>
      </c>
      <c r="H1174" s="130" t="s">
        <v>660</v>
      </c>
      <c r="I1174" s="148" t="s">
        <v>335</v>
      </c>
      <c r="J1174" s="131" t="n">
        <v>41948</v>
      </c>
      <c r="K1174" s="132" t="s">
        <v>860</v>
      </c>
      <c r="L1174" s="131" t="n">
        <v>41950</v>
      </c>
      <c r="M1174" s="108" t="s">
        <v>861</v>
      </c>
      <c r="N1174" s="134" t="n">
        <v>46.3333333333333</v>
      </c>
      <c r="O1174" s="134" t="n">
        <v>40</v>
      </c>
      <c r="P1174" s="135" t="n">
        <v>0.0756666666666667</v>
      </c>
      <c r="Q1174" s="152" t="n">
        <v>671.395882564103</v>
      </c>
      <c r="R1174" s="152" t="n">
        <v>45040.754625</v>
      </c>
      <c r="S1174" s="136" t="n">
        <f aca="false">R1174-Q1174</f>
        <v>44369.3587424359</v>
      </c>
      <c r="T1174" s="137" t="n">
        <f aca="false">((S1174/1000000)*(0.473-P1174))*0.8/(0.08206*296)*1000000/(O1174*N1174)*12</f>
        <v>3.75952195346056</v>
      </c>
      <c r="U1174" s="138" t="n">
        <f aca="false">IF(N1174&lt;=48,T1174* 48,T1174* 72)</f>
        <v>180.457053766107</v>
      </c>
      <c r="V1174" s="139" t="n">
        <v>1148.14813548929</v>
      </c>
      <c r="W1174" s="150" t="n">
        <f aca="false">W1126</f>
        <v>-21.1954571106192</v>
      </c>
      <c r="X1174" s="141" t="n">
        <v>1356.9</v>
      </c>
      <c r="Y1174" s="142" t="n">
        <f aca="false">((V1174/1000+1)*0.0112372)/((V1174/1000+1)*0.0112372+1)</f>
        <v>0.0235702050364341</v>
      </c>
      <c r="Z1174" s="142" t="n">
        <f aca="false">((W1174/1000+1)*0.0112372)/((W1174/1000+1)*0.0112372+1)</f>
        <v>0.0108793600839932</v>
      </c>
      <c r="AA1174" s="142" t="n">
        <f aca="false">IF(ISNUMBER(X1174),((X1174/1000+1)*0.0112372)/((X1174/1000+1)*0.0112372+1),"")</f>
        <v>0.0258016023592409</v>
      </c>
      <c r="AB1174" s="143" t="n">
        <f aca="false">IF(ISNUMBER(AA1174),(Y1174-Y1170)/(AA1174-Y1170),"")</f>
        <v>0.850663601144853</v>
      </c>
      <c r="AC1174" s="143" t="n">
        <f aca="false">IF(ISNUMBER(AB1174),1-AB1174,"")</f>
        <v>0.149336398855147</v>
      </c>
      <c r="AD1174" s="144" t="n">
        <f aca="false">IF(ISNUMBER(AB1174),AB1174*T1174,"")</f>
        <v>3.1980884835139</v>
      </c>
      <c r="AE1174" s="144" t="n">
        <f aca="false">IF(ISNUMBER(AC1174),AC1174*T1174,T1174)</f>
        <v>0.561433469946667</v>
      </c>
      <c r="AF1174" s="149" t="n">
        <f aca="false">IF(ISNUMBER(AD1174),AE1174-AE1170,"")</f>
        <v>0.389138144674724</v>
      </c>
      <c r="AG1174" s="145" t="n">
        <f aca="false">IF(ISNUMBER(AD1174),U1174*AB1174,"")</f>
        <v>153.508247208667</v>
      </c>
      <c r="AH1174" s="146" t="n">
        <f aca="false">IF(ISNUMBER(AC1174),AC1174*U1174,U1174)</f>
        <v>26.94880655744</v>
      </c>
      <c r="AI1174" s="145" t="n">
        <f aca="false">AH1174-AH1170</f>
        <v>18.6786309443867</v>
      </c>
      <c r="AJ1174" s="103" t="s">
        <v>688</v>
      </c>
      <c r="AK1174" s="102"/>
      <c r="AL1174" s="102"/>
      <c r="AM1174" s="102"/>
      <c r="AN1174" s="147" t="s">
        <v>879</v>
      </c>
      <c r="AO1174" s="145" t="n">
        <f aca="false">SUMIF($AN$5:$AN$1444,$AN1174,AG$5:AG$1444)</f>
        <v>287.037421523991</v>
      </c>
      <c r="AP1174" s="145" t="n">
        <f aca="false">SUMIF($AN$5:$AN$1444,$AN1174,AH$5:AH$1444)</f>
        <v>65.9885076288946</v>
      </c>
      <c r="AQ1174" s="145" t="n">
        <f aca="false">SUMIF($AN$5:$AN$1444,$AN1174,AI$5:AI$1444)</f>
        <v>38.6856179150789</v>
      </c>
    </row>
    <row r="1175" customFormat="false" ht="15" hidden="false" customHeight="false" outlineLevel="0" collapsed="false">
      <c r="A1175" s="0" t="s">
        <v>652</v>
      </c>
      <c r="B1175" s="0" t="s">
        <v>647</v>
      </c>
      <c r="C1175" s="90" t="n">
        <f aca="false">C1031+1</f>
        <v>4</v>
      </c>
      <c r="D1175" s="90" t="n">
        <f aca="false">D1031</f>
        <v>1</v>
      </c>
      <c r="E1175" s="90" t="s">
        <v>353</v>
      </c>
      <c r="F1175" s="90" t="n">
        <v>3</v>
      </c>
      <c r="G1175" s="130" t="s">
        <v>659</v>
      </c>
      <c r="H1175" s="130" t="s">
        <v>660</v>
      </c>
      <c r="I1175" s="148" t="s">
        <v>335</v>
      </c>
      <c r="J1175" s="131" t="n">
        <v>41948</v>
      </c>
      <c r="K1175" s="132" t="s">
        <v>860</v>
      </c>
      <c r="L1175" s="131" t="n">
        <v>41950</v>
      </c>
      <c r="M1175" s="108" t="s">
        <v>861</v>
      </c>
      <c r="N1175" s="134" t="n">
        <v>46.3333333333333</v>
      </c>
      <c r="O1175" s="134" t="n">
        <v>40</v>
      </c>
      <c r="P1175" s="135" t="n">
        <v>0.0756666666666667</v>
      </c>
      <c r="Q1175" s="152" t="n">
        <v>671.395882564103</v>
      </c>
      <c r="R1175" s="152" t="n">
        <v>41129.839025</v>
      </c>
      <c r="S1175" s="136" t="n">
        <f aca="false">R1175-Q1175</f>
        <v>40458.4431424359</v>
      </c>
      <c r="T1175" s="137" t="n">
        <f aca="false">((S1175/1000000)*(0.473-P1175))*0.8/(0.08206*296)*1000000/(O1175*N1175)*12</f>
        <v>3.42814071485211</v>
      </c>
      <c r="U1175" s="138" t="n">
        <f aca="false">IF(N1175&lt;=48,T1175* 48,T1175* 72)</f>
        <v>164.550754312901</v>
      </c>
      <c r="V1175" s="139" t="n">
        <v>1106.68153723298</v>
      </c>
      <c r="W1175" s="150" t="n">
        <f aca="false">W1127</f>
        <v>-21.1954571106192</v>
      </c>
      <c r="X1175" s="141" t="n">
        <v>1356.9</v>
      </c>
      <c r="Y1175" s="142" t="n">
        <f aca="false">((V1175/1000+1)*0.0112372)/((V1175/1000+1)*0.0112372+1)</f>
        <v>0.0231257414273006</v>
      </c>
      <c r="Z1175" s="142" t="n">
        <f aca="false">((W1175/1000+1)*0.0112372)/((W1175/1000+1)*0.0112372+1)</f>
        <v>0.0108793600839932</v>
      </c>
      <c r="AA1175" s="142" t="n">
        <f aca="false">IF(ISNUMBER(X1175),((X1175/1000+1)*0.0112372)/((X1175/1000+1)*0.0112372+1),"")</f>
        <v>0.0258016023592409</v>
      </c>
      <c r="AB1175" s="143" t="n">
        <f aca="false">IF(ISNUMBER(AA1175),(Y1175-Y1171)/(AA1175-Y1171),"")</f>
        <v>0.821171448873929</v>
      </c>
      <c r="AC1175" s="143" t="n">
        <f aca="false">IF(ISNUMBER(AB1175),1-AB1175,"")</f>
        <v>0.178828551126071</v>
      </c>
      <c r="AD1175" s="144" t="n">
        <f aca="false">IF(ISNUMBER(AB1175),AB1175*T1175,"")</f>
        <v>2.81509127775881</v>
      </c>
      <c r="AE1175" s="144" t="n">
        <f aca="false">IF(ISNUMBER(AC1175),AC1175*T1175,T1175)</f>
        <v>0.613049437093294</v>
      </c>
      <c r="AF1175" s="149" t="n">
        <f aca="false">IF(ISNUMBER(AD1175),AE1175-AE1171,"")</f>
        <v>0.393509491712734</v>
      </c>
      <c r="AG1175" s="145" t="n">
        <f aca="false">IF(ISNUMBER(AD1175),U1175*AB1175,"")</f>
        <v>135.124381332423</v>
      </c>
      <c r="AH1175" s="146" t="n">
        <f aca="false">IF(ISNUMBER(AC1175),AC1175*U1175,U1175)</f>
        <v>29.4263729804781</v>
      </c>
      <c r="AI1175" s="145" t="n">
        <f aca="false">AH1175-AH1171</f>
        <v>18.8884556022112</v>
      </c>
      <c r="AJ1175" s="103" t="s">
        <v>690</v>
      </c>
      <c r="AK1175" s="102"/>
      <c r="AL1175" s="102"/>
      <c r="AM1175" s="102"/>
      <c r="AN1175" s="147" t="s">
        <v>880</v>
      </c>
      <c r="AO1175" s="145" t="n">
        <f aca="false">SUMIF($AN$5:$AN$1444,$AN1175,AG$5:AG$1444)</f>
        <v>275.373573214564</v>
      </c>
      <c r="AP1175" s="145" t="n">
        <f aca="false">SUMIF($AN$5:$AN$1444,$AN1175,AH$5:AH$1444)</f>
        <v>81.4066824392557</v>
      </c>
      <c r="AQ1175" s="145" t="n">
        <f aca="false">SUMIF($AN$5:$AN$1444,$AN1175,AI$5:AI$1444)</f>
        <v>48.5529893186469</v>
      </c>
    </row>
    <row r="1176" customFormat="false" ht="15" hidden="false" customHeight="false" outlineLevel="0" collapsed="false">
      <c r="A1176" s="0" t="s">
        <v>652</v>
      </c>
      <c r="B1176" s="0" t="s">
        <v>647</v>
      </c>
      <c r="C1176" s="90" t="n">
        <f aca="false">C1032+1</f>
        <v>4</v>
      </c>
      <c r="D1176" s="90" t="n">
        <f aca="false">D1032</f>
        <v>1</v>
      </c>
      <c r="E1176" s="90" t="s">
        <v>353</v>
      </c>
      <c r="F1176" s="90" t="n">
        <v>4</v>
      </c>
      <c r="G1176" s="130" t="s">
        <v>659</v>
      </c>
      <c r="H1176" s="130" t="s">
        <v>660</v>
      </c>
      <c r="I1176" s="148" t="s">
        <v>335</v>
      </c>
      <c r="J1176" s="131" t="n">
        <v>41948</v>
      </c>
      <c r="K1176" s="132" t="s">
        <v>860</v>
      </c>
      <c r="L1176" s="131" t="n">
        <v>41950</v>
      </c>
      <c r="M1176" s="108" t="s">
        <v>861</v>
      </c>
      <c r="N1176" s="134" t="n">
        <v>46.3333333333333</v>
      </c>
      <c r="O1176" s="134" t="n">
        <v>40</v>
      </c>
      <c r="P1176" s="135" t="n">
        <v>0.0756666666666667</v>
      </c>
      <c r="Q1176" s="152" t="n">
        <v>671.395882564103</v>
      </c>
      <c r="R1176" s="152" t="n">
        <v>40140.201125</v>
      </c>
      <c r="S1176" s="136" t="n">
        <f aca="false">R1176-Q1176</f>
        <v>39468.8052424359</v>
      </c>
      <c r="T1176" s="137" t="n">
        <f aca="false">((S1176/1000000)*(0.473-P1176))*0.8/(0.08206*296)*1000000/(O1176*N1176)*12</f>
        <v>3.34428632712871</v>
      </c>
      <c r="U1176" s="138" t="n">
        <f aca="false">IF(N1176&lt;=48,T1176* 48,T1176* 72)</f>
        <v>160.525743702178</v>
      </c>
      <c r="V1176" s="139" t="n">
        <v>1103.252357213</v>
      </c>
      <c r="W1176" s="150" t="n">
        <f aca="false">W1128</f>
        <v>-21.1954571106192</v>
      </c>
      <c r="X1176" s="141" t="n">
        <v>1356.9</v>
      </c>
      <c r="Y1176" s="142" t="n">
        <f aca="false">((V1176/1000+1)*0.0112372)/((V1176/1000+1)*0.0112372+1)</f>
        <v>0.0230889673253949</v>
      </c>
      <c r="Z1176" s="142" t="n">
        <f aca="false">((W1176/1000+1)*0.0112372)/((W1176/1000+1)*0.0112372+1)</f>
        <v>0.0108793600839932</v>
      </c>
      <c r="AA1176" s="142" t="n">
        <f aca="false">IF(ISNUMBER(X1176),((X1176/1000+1)*0.0112372)/((X1176/1000+1)*0.0112372+1),"")</f>
        <v>0.0258016023592409</v>
      </c>
      <c r="AB1176" s="143" t="n">
        <f aca="false">IF(ISNUMBER(AA1176),(Y1176-Y1172)/(AA1176-Y1172),"")</f>
        <v>0.818254928255653</v>
      </c>
      <c r="AC1176" s="143" t="n">
        <f aca="false">IF(ISNUMBER(AB1176),1-AB1176,"")</f>
        <v>0.181745071744347</v>
      </c>
      <c r="AD1176" s="144" t="n">
        <f aca="false">IF(ISNUMBER(AB1176),AB1176*T1176,"")</f>
        <v>2.73647876867106</v>
      </c>
      <c r="AE1176" s="144" t="n">
        <f aca="false">IF(ISNUMBER(AC1176),AC1176*T1176,T1176)</f>
        <v>0.607807558457648</v>
      </c>
      <c r="AF1176" s="149" t="n">
        <f aca="false">IF(ISNUMBER(AD1176),AE1176-AE1172,"")</f>
        <v>0.439139759123509</v>
      </c>
      <c r="AG1176" s="145" t="n">
        <f aca="false">IF(ISNUMBER(AD1176),U1176*AB1176,"")</f>
        <v>131.350980896211</v>
      </c>
      <c r="AH1176" s="146" t="n">
        <f aca="false">IF(ISNUMBER(AC1176),AC1176*U1176,U1176)</f>
        <v>29.1747628059671</v>
      </c>
      <c r="AI1176" s="145" t="n">
        <f aca="false">AH1176-AH1172</f>
        <v>21.0787084379284</v>
      </c>
      <c r="AJ1176" s="103" t="s">
        <v>692</v>
      </c>
      <c r="AK1176" s="102"/>
      <c r="AL1176" s="102"/>
      <c r="AM1176" s="102"/>
      <c r="AN1176" s="147" t="s">
        <v>881</v>
      </c>
      <c r="AO1176" s="145" t="n">
        <f aca="false">SUMIF($AN$5:$AN$1444,$AN1176,AG$5:AG$1444)</f>
        <v>316.959342929654</v>
      </c>
      <c r="AP1176" s="145" t="n">
        <f aca="false">SUMIF($AN$5:$AN$1444,$AN1176,AH$5:AH$1444)</f>
        <v>79.4327885617931</v>
      </c>
      <c r="AQ1176" s="145" t="n">
        <f aca="false">SUMIF($AN$5:$AN$1444,$AN1176,AI$5:AI$1444)</f>
        <v>51.8867849389983</v>
      </c>
    </row>
    <row r="1177" customFormat="false" ht="15" hidden="false" customHeight="false" outlineLevel="0" collapsed="false">
      <c r="A1177" s="0" t="s">
        <v>652</v>
      </c>
      <c r="B1177" s="0" t="s">
        <v>647</v>
      </c>
      <c r="C1177" s="90" t="n">
        <f aca="false">C1033+1</f>
        <v>4</v>
      </c>
      <c r="D1177" s="90" t="n">
        <f aca="false">D1033</f>
        <v>1</v>
      </c>
      <c r="E1177" s="90" t="s">
        <v>353</v>
      </c>
      <c r="F1177" s="90" t="n">
        <v>1</v>
      </c>
      <c r="G1177" s="130" t="s">
        <v>669</v>
      </c>
      <c r="H1177" s="130" t="s">
        <v>660</v>
      </c>
      <c r="I1177" s="130" t="n">
        <v>10</v>
      </c>
      <c r="J1177" s="131" t="n">
        <v>41948</v>
      </c>
      <c r="K1177" s="132" t="s">
        <v>860</v>
      </c>
      <c r="L1177" s="131" t="n">
        <v>41950</v>
      </c>
      <c r="M1177" s="108" t="s">
        <v>861</v>
      </c>
      <c r="N1177" s="134" t="n">
        <v>46.3333333333333</v>
      </c>
      <c r="O1177" s="134" t="n">
        <v>40</v>
      </c>
      <c r="P1177" s="135" t="n">
        <v>0.0756666666666667</v>
      </c>
      <c r="Q1177" s="152" t="n">
        <v>671.395882564103</v>
      </c>
      <c r="R1177" s="152" t="n">
        <v>48698.008525</v>
      </c>
      <c r="S1177" s="136" t="n">
        <f aca="false">R1177-Q1177</f>
        <v>48026.6126424359</v>
      </c>
      <c r="T1177" s="137" t="n">
        <f aca="false">((S1177/1000000)*(0.473-P1177))*0.8/(0.08206*296)*1000000/(O1177*N1177)*12</f>
        <v>4.06940982915075</v>
      </c>
      <c r="U1177" s="138" t="n">
        <f aca="false">IF(N1177&lt;=48,T1177* 48,T1177* 72)</f>
        <v>195.331671799236</v>
      </c>
      <c r="V1177" s="139" t="n">
        <v>1257.5938468008</v>
      </c>
      <c r="W1177" s="150" t="n">
        <f aca="false">W1129</f>
        <v>-21.1954571106192</v>
      </c>
      <c r="X1177" s="141" t="n">
        <v>1356.9</v>
      </c>
      <c r="Y1177" s="142" t="n">
        <f aca="false">((V1177/1000+1)*0.0112372)/((V1177/1000+1)*0.0112372+1)</f>
        <v>0.0247413689555387</v>
      </c>
      <c r="Z1177" s="142" t="n">
        <f aca="false">((W1177/1000+1)*0.0112372)/((W1177/1000+1)*0.0112372+1)</f>
        <v>0.0108793600839932</v>
      </c>
      <c r="AA1177" s="142" t="n">
        <f aca="false">IF(ISNUMBER(X1177),((X1177/1000+1)*0.0112372)/((X1177/1000+1)*0.0112372+1),"")</f>
        <v>0.0258016023592409</v>
      </c>
      <c r="AB1177" s="143" t="n">
        <f aca="false">IF(ISNUMBER(AA1177),(Y1177-Y1169)/(AA1177-Y1169),"")</f>
        <v>0.9290000430159</v>
      </c>
      <c r="AC1177" s="143" t="n">
        <f aca="false">IF(ISNUMBER(AB1177),1-AB1177,"")</f>
        <v>0.0709999569841004</v>
      </c>
      <c r="AD1177" s="144" t="n">
        <f aca="false">IF(ISNUMBER(AB1177),AB1177*T1177,"")</f>
        <v>3.78048190633037</v>
      </c>
      <c r="AE1177" s="144" t="n">
        <f aca="false">IF(ISNUMBER(AC1177),AC1177*T1177,T1177)</f>
        <v>0.288927922820379</v>
      </c>
      <c r="AF1177" s="149" t="n">
        <f aca="false">IF(ISNUMBER(AD1177),AE1177-AE1169,"")</f>
        <v>0.177632310028868</v>
      </c>
      <c r="AG1177" s="145" t="n">
        <f aca="false">IF(ISNUMBER(AD1177),U1177*AB1177,"")</f>
        <v>181.463131503858</v>
      </c>
      <c r="AH1177" s="146" t="n">
        <f aca="false">IF(ISNUMBER(AC1177),AC1177*U1177,U1177)</f>
        <v>13.8685402953782</v>
      </c>
      <c r="AI1177" s="145" t="n">
        <f aca="false">AH1177-AH1169</f>
        <v>8.52635088138564</v>
      </c>
      <c r="AJ1177" s="103" t="s">
        <v>694</v>
      </c>
      <c r="AK1177" s="102"/>
      <c r="AL1177" s="102"/>
      <c r="AM1177" s="102"/>
      <c r="AN1177" s="147" t="s">
        <v>882</v>
      </c>
      <c r="AO1177" s="145" t="n">
        <f aca="false">SUMIF($AN$5:$AN$1444,$AN1177,AG$5:AG$1444)</f>
        <v>291.76493269218</v>
      </c>
      <c r="AP1177" s="145" t="n">
        <f aca="false">SUMIF($AN$5:$AN$1444,$AN1177,AH$5:AH$1444)</f>
        <v>37.1296006958757</v>
      </c>
      <c r="AQ1177" s="145" t="n">
        <f aca="false">SUMIF($AN$5:$AN$1444,$AN1177,AI$5:AI$1444)</f>
        <v>18.8740343575214</v>
      </c>
    </row>
    <row r="1178" customFormat="false" ht="15" hidden="false" customHeight="false" outlineLevel="0" collapsed="false">
      <c r="A1178" s="0" t="s">
        <v>652</v>
      </c>
      <c r="B1178" s="0" t="s">
        <v>647</v>
      </c>
      <c r="C1178" s="90" t="n">
        <f aca="false">C1034+1</f>
        <v>4</v>
      </c>
      <c r="D1178" s="90" t="n">
        <f aca="false">D1034</f>
        <v>1</v>
      </c>
      <c r="E1178" s="90" t="s">
        <v>353</v>
      </c>
      <c r="F1178" s="90" t="n">
        <v>2</v>
      </c>
      <c r="G1178" s="130" t="s">
        <v>669</v>
      </c>
      <c r="H1178" s="130" t="s">
        <v>660</v>
      </c>
      <c r="I1178" s="130" t="n">
        <v>10</v>
      </c>
      <c r="J1178" s="131" t="n">
        <v>41948</v>
      </c>
      <c r="K1178" s="132" t="s">
        <v>860</v>
      </c>
      <c r="L1178" s="131" t="n">
        <v>41950</v>
      </c>
      <c r="M1178" s="108" t="s">
        <v>861</v>
      </c>
      <c r="N1178" s="134" t="n">
        <v>46.3333333333333</v>
      </c>
      <c r="O1178" s="134" t="n">
        <v>40</v>
      </c>
      <c r="P1178" s="135" t="n">
        <v>0.0756666666666667</v>
      </c>
      <c r="Q1178" s="152" t="n">
        <v>671.395882564103</v>
      </c>
      <c r="R1178" s="152" t="n">
        <v>47102.202525</v>
      </c>
      <c r="S1178" s="136" t="n">
        <f aca="false">R1178-Q1178</f>
        <v>46430.8066424359</v>
      </c>
      <c r="T1178" s="137" t="n">
        <f aca="false">((S1178/1000000)*(0.473-P1178))*0.8/(0.08206*296)*1000000/(O1178*N1178)*12</f>
        <v>3.93419336759919</v>
      </c>
      <c r="U1178" s="138" t="n">
        <f aca="false">IF(N1178&lt;=48,T1178* 48,T1178* 72)</f>
        <v>188.841281644761</v>
      </c>
      <c r="V1178" s="139" t="n">
        <v>1243.15533399499</v>
      </c>
      <c r="W1178" s="150" t="n">
        <f aca="false">W1130</f>
        <v>-21.1954571106192</v>
      </c>
      <c r="X1178" s="141" t="n">
        <v>1356.9</v>
      </c>
      <c r="Y1178" s="142" t="n">
        <f aca="false">((V1178/1000+1)*0.0112372)/((V1178/1000+1)*0.0112372+1)</f>
        <v>0.0245870252568007</v>
      </c>
      <c r="Z1178" s="142" t="n">
        <f aca="false">((W1178/1000+1)*0.0112372)/((W1178/1000+1)*0.0112372+1)</f>
        <v>0.0108793600839932</v>
      </c>
      <c r="AA1178" s="142" t="n">
        <f aca="false">IF(ISNUMBER(X1178),((X1178/1000+1)*0.0112372)/((X1178/1000+1)*0.0112372+1),"")</f>
        <v>0.0258016023592409</v>
      </c>
      <c r="AB1178" s="143" t="n">
        <f aca="false">IF(ISNUMBER(AA1178),(Y1178-Y1170)/(AA1178-Y1170),"")</f>
        <v>0.918714355011332</v>
      </c>
      <c r="AC1178" s="143" t="n">
        <f aca="false">IF(ISNUMBER(AB1178),1-AB1178,"")</f>
        <v>0.081285644988668</v>
      </c>
      <c r="AD1178" s="144" t="n">
        <f aca="false">IF(ISNUMBER(AB1178),AB1178*T1178,"")</f>
        <v>3.61439992220375</v>
      </c>
      <c r="AE1178" s="144" t="n">
        <f aca="false">IF(ISNUMBER(AC1178),AC1178*T1178,T1178)</f>
        <v>0.319793445395439</v>
      </c>
      <c r="AF1178" s="149" t="n">
        <f aca="false">IF(ISNUMBER(AD1178),AE1178-AE1170,"")</f>
        <v>0.147498120123497</v>
      </c>
      <c r="AG1178" s="145" t="n">
        <f aca="false">IF(ISNUMBER(AD1178),U1178*AB1178,"")</f>
        <v>173.49119626578</v>
      </c>
      <c r="AH1178" s="146" t="n">
        <f aca="false">IF(ISNUMBER(AC1178),AC1178*U1178,U1178)</f>
        <v>15.3500853789811</v>
      </c>
      <c r="AI1178" s="145" t="n">
        <f aca="false">AH1178-AH1170</f>
        <v>7.07990976592785</v>
      </c>
      <c r="AJ1178" s="103" t="s">
        <v>696</v>
      </c>
      <c r="AK1178" s="102"/>
      <c r="AL1178" s="102"/>
      <c r="AM1178" s="102"/>
      <c r="AN1178" s="147" t="s">
        <v>883</v>
      </c>
      <c r="AO1178" s="145" t="n">
        <f aca="false">SUMIF($AN$5:$AN$1444,$AN1178,AG$5:AG$1444)</f>
        <v>284.077384792425</v>
      </c>
      <c r="AP1178" s="145" t="n">
        <f aca="false">SUMIF($AN$5:$AN$1444,$AN1178,AH$5:AH$1444)</f>
        <v>40.0323809009858</v>
      </c>
      <c r="AQ1178" s="145" t="n">
        <f aca="false">SUMIF($AN$5:$AN$1444,$AN1178,AI$5:AI$1444)</f>
        <v>12.7294911871701</v>
      </c>
    </row>
    <row r="1179" customFormat="false" ht="15" hidden="false" customHeight="false" outlineLevel="0" collapsed="false">
      <c r="A1179" s="0" t="s">
        <v>652</v>
      </c>
      <c r="B1179" s="0" t="s">
        <v>647</v>
      </c>
      <c r="C1179" s="90" t="n">
        <f aca="false">C1035+1</f>
        <v>4</v>
      </c>
      <c r="D1179" s="90" t="n">
        <f aca="false">D1035</f>
        <v>1</v>
      </c>
      <c r="E1179" s="90" t="s">
        <v>353</v>
      </c>
      <c r="F1179" s="90" t="n">
        <v>3</v>
      </c>
      <c r="G1179" s="130" t="s">
        <v>669</v>
      </c>
      <c r="H1179" s="130" t="s">
        <v>660</v>
      </c>
      <c r="I1179" s="130" t="n">
        <v>10</v>
      </c>
      <c r="J1179" s="131" t="n">
        <v>41948</v>
      </c>
      <c r="K1179" s="132" t="s">
        <v>860</v>
      </c>
      <c r="L1179" s="131" t="n">
        <v>41950</v>
      </c>
      <c r="M1179" s="108" t="s">
        <v>861</v>
      </c>
      <c r="N1179" s="134" t="n">
        <v>46.3333333333333</v>
      </c>
      <c r="O1179" s="134" t="n">
        <v>40</v>
      </c>
      <c r="P1179" s="135" t="n">
        <v>0.0756666666666667</v>
      </c>
      <c r="Q1179" s="152" t="n">
        <v>671.395882564103</v>
      </c>
      <c r="R1179" s="152" t="n">
        <v>42234.994225</v>
      </c>
      <c r="S1179" s="136" t="n">
        <f aca="false">R1179-Q1179</f>
        <v>41563.5983424359</v>
      </c>
      <c r="T1179" s="137" t="n">
        <f aca="false">((S1179/1000000)*(0.473-P1179))*0.8/(0.08206*296)*1000000/(O1179*N1179)*12</f>
        <v>3.52178315986692</v>
      </c>
      <c r="U1179" s="138" t="n">
        <f aca="false">IF(N1179&lt;=48,T1179* 48,T1179* 72)</f>
        <v>169.045591673612</v>
      </c>
      <c r="V1179" s="139" t="n">
        <v>1255.81196814987</v>
      </c>
      <c r="W1179" s="150" t="n">
        <f aca="false">W1131</f>
        <v>-21.1954571106192</v>
      </c>
      <c r="X1179" s="141" t="n">
        <v>1356.9</v>
      </c>
      <c r="Y1179" s="142" t="n">
        <f aca="false">((V1179/1000+1)*0.0112372)/((V1179/1000+1)*0.0112372+1)</f>
        <v>0.0247223238088954</v>
      </c>
      <c r="Z1179" s="142" t="n">
        <f aca="false">((W1179/1000+1)*0.0112372)/((W1179/1000+1)*0.0112372+1)</f>
        <v>0.0108793600839932</v>
      </c>
      <c r="AA1179" s="142" t="n">
        <f aca="false">IF(ISNUMBER(X1179),((X1179/1000+1)*0.0112372)/((X1179/1000+1)*0.0112372+1),"")</f>
        <v>0.0258016023592409</v>
      </c>
      <c r="AB1179" s="143" t="n">
        <f aca="false">IF(ISNUMBER(AA1179),(Y1179-Y1171)/(AA1179-Y1171),"")</f>
        <v>0.927871505908275</v>
      </c>
      <c r="AC1179" s="143" t="n">
        <f aca="false">IF(ISNUMBER(AB1179),1-AB1179,"")</f>
        <v>0.0721284940917251</v>
      </c>
      <c r="AD1179" s="144" t="n">
        <f aca="false">IF(ISNUMBER(AB1179),AB1179*T1179,"")</f>
        <v>3.26776224402812</v>
      </c>
      <c r="AE1179" s="144" t="n">
        <f aca="false">IF(ISNUMBER(AC1179),AC1179*T1179,T1179)</f>
        <v>0.254020915838798</v>
      </c>
      <c r="AF1179" s="149" t="n">
        <f aca="false">IF(ISNUMBER(AD1179),AE1179-AE1171,"")</f>
        <v>0.0344809704582379</v>
      </c>
      <c r="AG1179" s="145" t="n">
        <f aca="false">IF(ISNUMBER(AD1179),U1179*AB1179,"")</f>
        <v>156.85258771335</v>
      </c>
      <c r="AH1179" s="146" t="n">
        <f aca="false">IF(ISNUMBER(AC1179),AC1179*U1179,U1179)</f>
        <v>12.1930039602623</v>
      </c>
      <c r="AI1179" s="145" t="n">
        <f aca="false">AH1179-AH1171</f>
        <v>1.65508658199542</v>
      </c>
      <c r="AJ1179" s="103" t="s">
        <v>698</v>
      </c>
      <c r="AK1179" s="102"/>
      <c r="AL1179" s="102"/>
      <c r="AM1179" s="102"/>
      <c r="AN1179" s="147" t="s">
        <v>884</v>
      </c>
      <c r="AO1179" s="145" t="n">
        <f aca="false">SUMIF($AN$5:$AN$1444,$AN1179,AG$5:AG$1444)</f>
        <v>305.123148168809</v>
      </c>
      <c r="AP1179" s="145" t="n">
        <f aca="false">SUMIF($AN$5:$AN$1444,$AN1179,AH$5:AH$1444)</f>
        <v>43.3334987521348</v>
      </c>
      <c r="AQ1179" s="145" t="n">
        <f aca="false">SUMIF($AN$5:$AN$1444,$AN1179,AI$5:AI$1444)</f>
        <v>10.4798056315259</v>
      </c>
    </row>
    <row r="1180" customFormat="false" ht="15" hidden="false" customHeight="false" outlineLevel="0" collapsed="false">
      <c r="A1180" s="0" t="s">
        <v>652</v>
      </c>
      <c r="B1180" s="0" t="s">
        <v>647</v>
      </c>
      <c r="C1180" s="90" t="n">
        <f aca="false">C1036+1</f>
        <v>4</v>
      </c>
      <c r="D1180" s="90" t="n">
        <f aca="false">D1036</f>
        <v>1</v>
      </c>
      <c r="E1180" s="90" t="s">
        <v>353</v>
      </c>
      <c r="F1180" s="90" t="n">
        <v>4</v>
      </c>
      <c r="G1180" s="130" t="s">
        <v>669</v>
      </c>
      <c r="H1180" s="130" t="s">
        <v>660</v>
      </c>
      <c r="I1180" s="130" t="n">
        <v>10</v>
      </c>
      <c r="J1180" s="131" t="n">
        <v>41948</v>
      </c>
      <c r="K1180" s="132" t="s">
        <v>860</v>
      </c>
      <c r="L1180" s="131" t="n">
        <v>41950</v>
      </c>
      <c r="M1180" s="108" t="s">
        <v>861</v>
      </c>
      <c r="N1180" s="134" t="n">
        <v>46.3333333333333</v>
      </c>
      <c r="O1180" s="134" t="n">
        <v>40</v>
      </c>
      <c r="P1180" s="135" t="n">
        <v>0.0756666666666667</v>
      </c>
      <c r="Q1180" s="152" t="n">
        <v>671.395882564103</v>
      </c>
      <c r="R1180" s="152" t="n">
        <v>55228.904125</v>
      </c>
      <c r="S1180" s="136" t="n">
        <f aca="false">R1180-Q1180</f>
        <v>54557.5082424359</v>
      </c>
      <c r="T1180" s="137" t="n">
        <f aca="false">((S1180/1000000)*(0.473-P1180))*0.8/(0.08206*296)*1000000/(O1180*N1180)*12</f>
        <v>4.62278824344088</v>
      </c>
      <c r="U1180" s="138" t="n">
        <f aca="false">IF(N1180&lt;=48,T1180* 48,T1180* 72)</f>
        <v>221.893835685162</v>
      </c>
      <c r="V1180" s="139" t="n">
        <v>1257.00997151041</v>
      </c>
      <c r="W1180" s="150" t="n">
        <f aca="false">W1132</f>
        <v>-21.1954571106192</v>
      </c>
      <c r="X1180" s="141" t="n">
        <v>1356.9</v>
      </c>
      <c r="Y1180" s="142" t="n">
        <f aca="false">((V1180/1000+1)*0.0112372)/((V1180/1000+1)*0.0112372+1)</f>
        <v>0.0247351284382485</v>
      </c>
      <c r="Z1180" s="142" t="n">
        <f aca="false">((W1180/1000+1)*0.0112372)/((W1180/1000+1)*0.0112372+1)</f>
        <v>0.0108793600839932</v>
      </c>
      <c r="AA1180" s="142" t="n">
        <f aca="false">IF(ISNUMBER(X1180),((X1180/1000+1)*0.0112372)/((X1180/1000+1)*0.0112372+1),"")</f>
        <v>0.0258016023592409</v>
      </c>
      <c r="AB1180" s="143" t="n">
        <f aca="false">IF(ISNUMBER(AA1180),(Y1180-Y1172)/(AA1180-Y1172),"")</f>
        <v>0.928546827396302</v>
      </c>
      <c r="AC1180" s="143" t="n">
        <f aca="false">IF(ISNUMBER(AB1180),1-AB1180,"")</f>
        <v>0.0714531726036975</v>
      </c>
      <c r="AD1180" s="144" t="n">
        <f aca="false">IF(ISNUMBER(AB1180),AB1180*T1180,"")</f>
        <v>4.29247535717195</v>
      </c>
      <c r="AE1180" s="144" t="n">
        <f aca="false">IF(ISNUMBER(AC1180),AC1180*T1180,T1180)</f>
        <v>0.330312886268925</v>
      </c>
      <c r="AF1180" s="149" t="n">
        <f aca="false">IF(ISNUMBER(AD1180),AE1180-AE1172,"")</f>
        <v>0.161645086934786</v>
      </c>
      <c r="AG1180" s="145" t="n">
        <f aca="false">IF(ISNUMBER(AD1180),U1180*AB1180,"")</f>
        <v>206.038817144254</v>
      </c>
      <c r="AH1180" s="146" t="n">
        <f aca="false">IF(ISNUMBER(AC1180),AC1180*U1180,U1180)</f>
        <v>15.8550185409084</v>
      </c>
      <c r="AI1180" s="145" t="n">
        <f aca="false">AH1180-AH1172</f>
        <v>7.75896417286973</v>
      </c>
      <c r="AJ1180" s="103" t="s">
        <v>700</v>
      </c>
      <c r="AK1180" s="102"/>
      <c r="AL1180" s="102"/>
      <c r="AM1180" s="102"/>
      <c r="AN1180" s="147" t="s">
        <v>885</v>
      </c>
      <c r="AO1180" s="145" t="n">
        <f aca="false">SUMIF($AN$5:$AN$1444,$AN1180,AG$5:AG$1444)</f>
        <v>338.768064463465</v>
      </c>
      <c r="AP1180" s="145" t="n">
        <f aca="false">SUMIF($AN$5:$AN$1444,$AN1180,AH$5:AH$1444)</f>
        <v>40.7853884157997</v>
      </c>
      <c r="AQ1180" s="145" t="n">
        <f aca="false">SUMIF($AN$5:$AN$1444,$AN1180,AI$5:AI$1444)</f>
        <v>13.239384793005</v>
      </c>
    </row>
    <row r="1181" customFormat="false" ht="15" hidden="false" customHeight="false" outlineLevel="0" collapsed="false">
      <c r="A1181" s="0" t="s">
        <v>652</v>
      </c>
      <c r="B1181" s="0" t="s">
        <v>647</v>
      </c>
      <c r="C1181" s="90" t="n">
        <f aca="false">C1037+1</f>
        <v>4</v>
      </c>
      <c r="D1181" s="90" t="n">
        <f aca="false">D1037</f>
        <v>1</v>
      </c>
      <c r="E1181" s="92" t="s">
        <v>378</v>
      </c>
      <c r="F1181" s="90" t="n">
        <v>1</v>
      </c>
      <c r="G1181" s="130" t="s">
        <v>321</v>
      </c>
      <c r="H1181" s="130" t="s">
        <v>322</v>
      </c>
      <c r="I1181" s="130" t="s">
        <v>322</v>
      </c>
      <c r="J1181" s="131" t="n">
        <v>41948</v>
      </c>
      <c r="K1181" s="132" t="s">
        <v>860</v>
      </c>
      <c r="L1181" s="131" t="n">
        <v>41950</v>
      </c>
      <c r="M1181" s="108" t="s">
        <v>861</v>
      </c>
      <c r="N1181" s="134" t="n">
        <v>46.3333333333333</v>
      </c>
      <c r="O1181" s="134" t="n">
        <v>40</v>
      </c>
      <c r="P1181" s="135" t="n">
        <v>0.04875</v>
      </c>
      <c r="Q1181" s="152" t="n">
        <v>671.395882564103</v>
      </c>
      <c r="R1181" s="152" t="n">
        <v>1393.92566</v>
      </c>
      <c r="S1181" s="136" t="n">
        <f aca="false">R1181-Q1181</f>
        <v>722.529777435897</v>
      </c>
      <c r="T1181" s="137" t="n">
        <f aca="false">((S1181/1000000)*(0.473-P1181))*0.8/(0.08206*296)*1000000/(O1181*N1181)*12</f>
        <v>0.0653690349898488</v>
      </c>
      <c r="U1181" s="138" t="n">
        <f aca="false">IF(N1181&lt;=48,T1181* 48,T1181* 72)</f>
        <v>3.13771367951274</v>
      </c>
      <c r="V1181" s="139" t="n">
        <v>-0.269465968533271</v>
      </c>
      <c r="W1181" s="150" t="n">
        <f aca="false">W1133</f>
        <v>-16.6005784878389</v>
      </c>
      <c r="X1181" s="141" t="s">
        <v>106</v>
      </c>
      <c r="Y1181" s="142" t="n">
        <f aca="false">((V1181/1000+1)*0.0112372)/((V1181/1000+1)*0.0112372+1)</f>
        <v>0.0111093674131652</v>
      </c>
      <c r="Z1181" s="142" t="n">
        <f aca="false">((W1181/1000+1)*0.0112372)/((W1181/1000+1)*0.0112372+1)</f>
        <v>0.0109298737052018</v>
      </c>
      <c r="AA1181" s="142" t="str">
        <f aca="false">IF(ISNUMBER(X1181),((X1181/1000+1)*0.0112372)/((X1181/1000+1)*0.0112372+1),"")</f>
        <v/>
      </c>
      <c r="AB1181" s="143" t="str">
        <f aca="false">IF(ISNUMBER(AA1181),(Y1181-Z1181)/(AA1181-Z1181),"")</f>
        <v/>
      </c>
      <c r="AC1181" s="143" t="str">
        <f aca="false">IF(ISNUMBER(AB1181),1-AB1181,"")</f>
        <v/>
      </c>
      <c r="AD1181" s="144" t="str">
        <f aca="false">IF(ISNUMBER(AB1181),AB1181*T1181,"")</f>
        <v/>
      </c>
      <c r="AE1181" s="144" t="n">
        <f aca="false">IF(ISNUMBER(AC1181),AC1181*T1181,T1181)</f>
        <v>0.0653690349898488</v>
      </c>
      <c r="AF1181" s="102"/>
      <c r="AG1181" s="145" t="str">
        <f aca="false">IF(ISNUMBER(AD1181),U1181*AB1181,"")</f>
        <v/>
      </c>
      <c r="AH1181" s="146" t="n">
        <f aca="false">IF(ISNUMBER(AC1181),AC1181*U1181,U1181)</f>
        <v>3.13771367951274</v>
      </c>
      <c r="AI1181" s="102"/>
      <c r="AJ1181" s="103" t="s">
        <v>702</v>
      </c>
      <c r="AK1181" s="102"/>
      <c r="AL1181" s="102"/>
      <c r="AM1181" s="102"/>
      <c r="AN1181" s="147" t="s">
        <v>886</v>
      </c>
      <c r="AO1181" s="145" t="n">
        <f aca="false">SUMIF($AN$5:$AN$1444,$AN1181,AG$5:AG$1444)</f>
        <v>0</v>
      </c>
      <c r="AP1181" s="145" t="n">
        <f aca="false">SUMIF($AN$5:$AN$1444,$AN1181,AH$5:AH$1444)</f>
        <v>10.5196052989299</v>
      </c>
      <c r="AQ1181" s="145" t="n">
        <f aca="false">SUMIF($AN$5:$AN$1444,$AN1181,AI$5:AI$1444)</f>
        <v>0</v>
      </c>
    </row>
    <row r="1182" customFormat="false" ht="15" hidden="false" customHeight="false" outlineLevel="0" collapsed="false">
      <c r="A1182" s="0" t="s">
        <v>652</v>
      </c>
      <c r="B1182" s="0" t="s">
        <v>647</v>
      </c>
      <c r="C1182" s="90" t="n">
        <f aca="false">C1038+1</f>
        <v>4</v>
      </c>
      <c r="D1182" s="90" t="n">
        <f aca="false">D1038</f>
        <v>1</v>
      </c>
      <c r="E1182" s="90" t="s">
        <v>378</v>
      </c>
      <c r="F1182" s="90" t="n">
        <v>2</v>
      </c>
      <c r="G1182" s="130" t="s">
        <v>321</v>
      </c>
      <c r="H1182" s="130" t="s">
        <v>322</v>
      </c>
      <c r="I1182" s="130" t="s">
        <v>322</v>
      </c>
      <c r="J1182" s="131" t="n">
        <v>41948</v>
      </c>
      <c r="K1182" s="132" t="s">
        <v>860</v>
      </c>
      <c r="L1182" s="131" t="n">
        <v>41950</v>
      </c>
      <c r="M1182" s="108" t="s">
        <v>861</v>
      </c>
      <c r="N1182" s="134" t="n">
        <v>46.3333333333333</v>
      </c>
      <c r="O1182" s="134" t="n">
        <v>40</v>
      </c>
      <c r="P1182" s="135" t="n">
        <v>0.04875</v>
      </c>
      <c r="Q1182" s="152" t="n">
        <v>671.395882564103</v>
      </c>
      <c r="R1182" s="152" t="n">
        <v>1286.9525</v>
      </c>
      <c r="S1182" s="136" t="n">
        <f aca="false">R1182-Q1182</f>
        <v>615.556617435897</v>
      </c>
      <c r="T1182" s="137" t="n">
        <f aca="false">((S1182/1000000)*(0.473-P1182))*0.8/(0.08206*296)*1000000/(O1182*N1182)*12</f>
        <v>0.0556909117381948</v>
      </c>
      <c r="U1182" s="138" t="n">
        <f aca="false">IF(N1182&lt;=48,T1182* 48,T1182* 72)</f>
        <v>2.67316376343335</v>
      </c>
      <c r="V1182" s="139" t="n">
        <v>1.99550800747752</v>
      </c>
      <c r="W1182" s="150" t="n">
        <f aca="false">W1134</f>
        <v>-16.6005784878389</v>
      </c>
      <c r="X1182" s="141" t="s">
        <v>106</v>
      </c>
      <c r="Y1182" s="142" t="n">
        <f aca="false">((V1182/1000+1)*0.0112372)/((V1182/1000+1)*0.0112372+1)</f>
        <v>0.0111342563830509</v>
      </c>
      <c r="Z1182" s="142" t="n">
        <f aca="false">((W1182/1000+1)*0.0112372)/((W1182/1000+1)*0.0112372+1)</f>
        <v>0.0109298737052018</v>
      </c>
      <c r="AA1182" s="142" t="str">
        <f aca="false">IF(ISNUMBER(X1182),((X1182/1000+1)*0.0112372)/((X1182/1000+1)*0.0112372+1),"")</f>
        <v/>
      </c>
      <c r="AB1182" s="143" t="str">
        <f aca="false">IF(ISNUMBER(AA1182),(Y1182-Z1182)/(AA1182-Z1182),"")</f>
        <v/>
      </c>
      <c r="AC1182" s="143" t="str">
        <f aca="false">IF(ISNUMBER(AB1182),1-AB1182,"")</f>
        <v/>
      </c>
      <c r="AD1182" s="144" t="str">
        <f aca="false">IF(ISNUMBER(AB1182),AB1182*T1182,"")</f>
        <v/>
      </c>
      <c r="AE1182" s="144" t="n">
        <f aca="false">IF(ISNUMBER(AC1182),AC1182*T1182,T1182)</f>
        <v>0.0556909117381948</v>
      </c>
      <c r="AF1182" s="102"/>
      <c r="AG1182" s="145" t="str">
        <f aca="false">IF(ISNUMBER(AD1182),U1182*AB1182,"")</f>
        <v/>
      </c>
      <c r="AH1182" s="146" t="n">
        <f aca="false">IF(ISNUMBER(AC1182),AC1182*U1182,U1182)</f>
        <v>2.67316376343335</v>
      </c>
      <c r="AI1182" s="102"/>
      <c r="AJ1182" s="103" t="s">
        <v>704</v>
      </c>
      <c r="AK1182" s="102"/>
      <c r="AL1182" s="102"/>
      <c r="AM1182" s="102"/>
      <c r="AN1182" s="147" t="s">
        <v>887</v>
      </c>
      <c r="AO1182" s="145" t="n">
        <f aca="false">SUMIF($AN$5:$AN$1444,$AN1182,AG$5:AG$1444)</f>
        <v>0</v>
      </c>
      <c r="AP1182" s="145" t="n">
        <f aca="false">SUMIF($AN$5:$AN$1444,$AN1182,AH$5:AH$1444)</f>
        <v>9.33583407741645</v>
      </c>
      <c r="AQ1182" s="145" t="n">
        <f aca="false">SUMIF($AN$5:$AN$1444,$AN1182,AI$5:AI$1444)</f>
        <v>0</v>
      </c>
    </row>
    <row r="1183" customFormat="false" ht="15" hidden="false" customHeight="false" outlineLevel="0" collapsed="false">
      <c r="A1183" s="0" t="s">
        <v>652</v>
      </c>
      <c r="B1183" s="0" t="s">
        <v>647</v>
      </c>
      <c r="C1183" s="90" t="n">
        <f aca="false">C1039+1</f>
        <v>4</v>
      </c>
      <c r="D1183" s="90" t="n">
        <f aca="false">D1039</f>
        <v>1</v>
      </c>
      <c r="E1183" s="90" t="s">
        <v>378</v>
      </c>
      <c r="F1183" s="90" t="n">
        <v>3</v>
      </c>
      <c r="G1183" s="130" t="s">
        <v>321</v>
      </c>
      <c r="H1183" s="130" t="s">
        <v>322</v>
      </c>
      <c r="I1183" s="130" t="s">
        <v>322</v>
      </c>
      <c r="J1183" s="131" t="n">
        <v>41948</v>
      </c>
      <c r="K1183" s="132" t="s">
        <v>860</v>
      </c>
      <c r="L1183" s="131" t="n">
        <v>41950</v>
      </c>
      <c r="M1183" s="108" t="s">
        <v>861</v>
      </c>
      <c r="N1183" s="134" t="n">
        <v>46.3333333333333</v>
      </c>
      <c r="O1183" s="134" t="n">
        <v>40</v>
      </c>
      <c r="P1183" s="135" t="n">
        <v>0.04875</v>
      </c>
      <c r="Q1183" s="152" t="n">
        <v>671.395882564103</v>
      </c>
      <c r="R1183" s="152" t="n">
        <v>1116.47366</v>
      </c>
      <c r="S1183" s="136" t="n">
        <f aca="false">R1183-Q1183</f>
        <v>445.077777435897</v>
      </c>
      <c r="T1183" s="137" t="n">
        <f aca="false">((S1183/1000000)*(0.473-P1183))*0.8/(0.08206*296)*1000000/(O1183*N1183)*12</f>
        <v>0.040267274394781</v>
      </c>
      <c r="U1183" s="138" t="n">
        <f aca="false">IF(N1183&lt;=48,T1183* 48,T1183* 72)</f>
        <v>1.93282917094949</v>
      </c>
      <c r="V1183" s="139" t="n">
        <v>-0.359259686502597</v>
      </c>
      <c r="W1183" s="150" t="n">
        <f aca="false">W1135</f>
        <v>-16.6005784878389</v>
      </c>
      <c r="X1183" s="141" t="s">
        <v>106</v>
      </c>
      <c r="Y1183" s="142" t="n">
        <f aca="false">((V1183/1000+1)*0.0112372)/((V1183/1000+1)*0.0112372+1)</f>
        <v>0.0111083806770498</v>
      </c>
      <c r="Z1183" s="142" t="n">
        <f aca="false">((W1183/1000+1)*0.0112372)/((W1183/1000+1)*0.0112372+1)</f>
        <v>0.0109298737052018</v>
      </c>
      <c r="AA1183" s="142" t="str">
        <f aca="false">IF(ISNUMBER(X1183),((X1183/1000+1)*0.0112372)/((X1183/1000+1)*0.0112372+1),"")</f>
        <v/>
      </c>
      <c r="AB1183" s="143" t="str">
        <f aca="false">IF(ISNUMBER(AA1183),(Y1183-Z1183)/(AA1183-Z1183),"")</f>
        <v/>
      </c>
      <c r="AC1183" s="143" t="str">
        <f aca="false">IF(ISNUMBER(AB1183),1-AB1183,"")</f>
        <v/>
      </c>
      <c r="AD1183" s="144" t="str">
        <f aca="false">IF(ISNUMBER(AB1183),AB1183*T1183,"")</f>
        <v/>
      </c>
      <c r="AE1183" s="144" t="n">
        <f aca="false">IF(ISNUMBER(AC1183),AC1183*T1183,T1183)</f>
        <v>0.040267274394781</v>
      </c>
      <c r="AF1183" s="102"/>
      <c r="AG1183" s="145" t="str">
        <f aca="false">IF(ISNUMBER(AD1183),U1183*AB1183,"")</f>
        <v/>
      </c>
      <c r="AH1183" s="146" t="n">
        <f aca="false">IF(ISNUMBER(AC1183),AC1183*U1183,U1183)</f>
        <v>1.93282917094949</v>
      </c>
      <c r="AI1183" s="102"/>
      <c r="AJ1183" s="103" t="s">
        <v>706</v>
      </c>
      <c r="AK1183" s="102"/>
      <c r="AL1183" s="102"/>
      <c r="AM1183" s="102"/>
      <c r="AN1183" s="147" t="s">
        <v>888</v>
      </c>
      <c r="AO1183" s="145" t="n">
        <f aca="false">SUMIF($AN$5:$AN$1444,$AN1183,AG$5:AG$1444)</f>
        <v>0</v>
      </c>
      <c r="AP1183" s="145" t="n">
        <f aca="false">SUMIF($AN$5:$AN$1444,$AN1183,AH$5:AH$1444)</f>
        <v>9.2246825908652</v>
      </c>
      <c r="AQ1183" s="145" t="n">
        <f aca="false">SUMIF($AN$5:$AN$1444,$AN1183,AI$5:AI$1444)</f>
        <v>0</v>
      </c>
    </row>
    <row r="1184" customFormat="false" ht="15" hidden="false" customHeight="false" outlineLevel="0" collapsed="false">
      <c r="A1184" s="0" t="s">
        <v>652</v>
      </c>
      <c r="B1184" s="0" t="s">
        <v>647</v>
      </c>
      <c r="C1184" s="90" t="n">
        <f aca="false">C1040+1</f>
        <v>4</v>
      </c>
      <c r="D1184" s="90" t="n">
        <f aca="false">D1040</f>
        <v>1</v>
      </c>
      <c r="E1184" s="90" t="s">
        <v>378</v>
      </c>
      <c r="F1184" s="90" t="n">
        <v>4</v>
      </c>
      <c r="G1184" s="130" t="s">
        <v>321</v>
      </c>
      <c r="H1184" s="130" t="s">
        <v>322</v>
      </c>
      <c r="I1184" s="130" t="s">
        <v>322</v>
      </c>
      <c r="J1184" s="131" t="n">
        <v>41948</v>
      </c>
      <c r="K1184" s="132" t="s">
        <v>860</v>
      </c>
      <c r="L1184" s="131" t="n">
        <v>41950</v>
      </c>
      <c r="M1184" s="108" t="s">
        <v>861</v>
      </c>
      <c r="N1184" s="134" t="n">
        <v>46.3333333333333</v>
      </c>
      <c r="O1184" s="134" t="n">
        <v>40</v>
      </c>
      <c r="P1184" s="135" t="n">
        <v>0.04875</v>
      </c>
      <c r="Q1184" s="152" t="n">
        <v>671.395882564103</v>
      </c>
      <c r="R1184" s="152" t="n">
        <v>1487.8483</v>
      </c>
      <c r="S1184" s="136" t="n">
        <f aca="false">R1184-Q1184</f>
        <v>816.452417435897</v>
      </c>
      <c r="T1184" s="137" t="n">
        <f aca="false">((S1184/1000000)*(0.473-P1184))*0.8/(0.08206*296)*1000000/(O1184*N1184)*12</f>
        <v>0.0738664457986977</v>
      </c>
      <c r="U1184" s="138" t="n">
        <f aca="false">IF(N1184&lt;=48,T1184* 48,T1184* 72)</f>
        <v>3.54558939833749</v>
      </c>
      <c r="V1184" s="139" t="n">
        <v>-5.09598931217269</v>
      </c>
      <c r="W1184" s="150" t="n">
        <f aca="false">W1136</f>
        <v>-16.6005784878389</v>
      </c>
      <c r="X1184" s="141" t="s">
        <v>106</v>
      </c>
      <c r="Y1184" s="142" t="n">
        <f aca="false">((V1184/1000+1)*0.0112372)/((V1184/1000+1)*0.0112372+1)</f>
        <v>0.0110563263352765</v>
      </c>
      <c r="Z1184" s="142" t="n">
        <f aca="false">((W1184/1000+1)*0.0112372)/((W1184/1000+1)*0.0112372+1)</f>
        <v>0.0109298737052018</v>
      </c>
      <c r="AA1184" s="142" t="str">
        <f aca="false">IF(ISNUMBER(X1184),((X1184/1000+1)*0.0112372)/((X1184/1000+1)*0.0112372+1),"")</f>
        <v/>
      </c>
      <c r="AB1184" s="143" t="str">
        <f aca="false">IF(ISNUMBER(AA1184),(Y1184-Z1184)/(AA1184-Z1184),"")</f>
        <v/>
      </c>
      <c r="AC1184" s="143" t="str">
        <f aca="false">IF(ISNUMBER(AB1184),1-AB1184,"")</f>
        <v/>
      </c>
      <c r="AD1184" s="144" t="str">
        <f aca="false">IF(ISNUMBER(AB1184),AB1184*T1184,"")</f>
        <v/>
      </c>
      <c r="AE1184" s="144" t="n">
        <f aca="false">IF(ISNUMBER(AC1184),AC1184*T1184,T1184)</f>
        <v>0.0738664457986977</v>
      </c>
      <c r="AF1184" s="102"/>
      <c r="AG1184" s="145" t="str">
        <f aca="false">IF(ISNUMBER(AD1184),U1184*AB1184,"")</f>
        <v/>
      </c>
      <c r="AH1184" s="146" t="n">
        <f aca="false">IF(ISNUMBER(AC1184),AC1184*U1184,U1184)</f>
        <v>3.54558939833749</v>
      </c>
      <c r="AI1184" s="102"/>
      <c r="AJ1184" s="103" t="s">
        <v>708</v>
      </c>
      <c r="AK1184" s="102"/>
      <c r="AL1184" s="102"/>
      <c r="AM1184" s="102"/>
      <c r="AN1184" s="147" t="s">
        <v>889</v>
      </c>
      <c r="AO1184" s="145" t="n">
        <f aca="false">SUMIF($AN$5:$AN$1444,$AN1184,AG$5:AG$1444)</f>
        <v>0</v>
      </c>
      <c r="AP1184" s="145" t="n">
        <f aca="false">SUMIF($AN$5:$AN$1444,$AN1184,AH$5:AH$1444)</f>
        <v>12.0466780269189</v>
      </c>
      <c r="AQ1184" s="145" t="n">
        <f aca="false">SUMIF($AN$5:$AN$1444,$AN1184,AI$5:AI$1444)</f>
        <v>0</v>
      </c>
    </row>
    <row r="1185" customFormat="false" ht="15" hidden="false" customHeight="false" outlineLevel="0" collapsed="false">
      <c r="A1185" s="0" t="s">
        <v>652</v>
      </c>
      <c r="B1185" s="0" t="s">
        <v>647</v>
      </c>
      <c r="C1185" s="90" t="n">
        <f aca="false">C1041+1</f>
        <v>4</v>
      </c>
      <c r="D1185" s="90" t="n">
        <f aca="false">D1041</f>
        <v>1</v>
      </c>
      <c r="E1185" s="90" t="s">
        <v>378</v>
      </c>
      <c r="F1185" s="90" t="n">
        <v>1</v>
      </c>
      <c r="G1185" s="130" t="s">
        <v>659</v>
      </c>
      <c r="H1185" s="130" t="s">
        <v>660</v>
      </c>
      <c r="I1185" s="148" t="s">
        <v>335</v>
      </c>
      <c r="J1185" s="131" t="n">
        <v>41948</v>
      </c>
      <c r="K1185" s="132" t="s">
        <v>860</v>
      </c>
      <c r="L1185" s="131" t="n">
        <v>41950</v>
      </c>
      <c r="M1185" s="108" t="s">
        <v>861</v>
      </c>
      <c r="N1185" s="134" t="n">
        <v>46.3333333333333</v>
      </c>
      <c r="O1185" s="134" t="n">
        <v>40</v>
      </c>
      <c r="P1185" s="135" t="n">
        <v>0.04875</v>
      </c>
      <c r="Q1185" s="152" t="n">
        <v>671.395882564103</v>
      </c>
      <c r="R1185" s="152" t="n">
        <v>38850.456425</v>
      </c>
      <c r="S1185" s="136" t="n">
        <f aca="false">R1185-Q1185</f>
        <v>38179.0605424359</v>
      </c>
      <c r="T1185" s="137" t="n">
        <f aca="false">((S1185/1000000)*(0.473-P1185))*0.8/(0.08206*296)*1000000/(O1185*N1185)*12</f>
        <v>3.45415292548198</v>
      </c>
      <c r="U1185" s="138" t="n">
        <f aca="false">IF(N1185&lt;=48,T1185* 48,T1185* 72)</f>
        <v>165.799340423135</v>
      </c>
      <c r="V1185" s="139" t="n">
        <v>1157.46826201083</v>
      </c>
      <c r="W1185" s="150" t="n">
        <f aca="false">W1137</f>
        <v>-16.6005784878389</v>
      </c>
      <c r="X1185" s="141" t="n">
        <v>1356.9</v>
      </c>
      <c r="Y1185" s="142" t="n">
        <f aca="false">((V1185/1000+1)*0.0112372)/((V1185/1000+1)*0.0112372+1)</f>
        <v>0.0236700480209371</v>
      </c>
      <c r="Z1185" s="142" t="n">
        <f aca="false">((W1185/1000+1)*0.0112372)/((W1185/1000+1)*0.0112372+1)</f>
        <v>0.0109298737052018</v>
      </c>
      <c r="AA1185" s="142" t="n">
        <f aca="false">IF(ISNUMBER(X1185),((X1185/1000+1)*0.0112372)/((X1185/1000+1)*0.0112372+1),"")</f>
        <v>0.0258016023592409</v>
      </c>
      <c r="AB1185" s="143" t="n">
        <f aca="false">IF(ISNUMBER(AA1185),(Y1185-Y1181)/(AA1185-Y1181),"")</f>
        <v>0.854919667012737</v>
      </c>
      <c r="AC1185" s="143" t="n">
        <f aca="false">IF(ISNUMBER(AB1185),1-AB1185,"")</f>
        <v>0.145080332987263</v>
      </c>
      <c r="AD1185" s="144" t="n">
        <f aca="false">IF(ISNUMBER(AB1185),AB1185*T1185,"")</f>
        <v>2.95302326886413</v>
      </c>
      <c r="AE1185" s="144" t="n">
        <f aca="false">IF(ISNUMBER(AC1185),AC1185*T1185,T1185)</f>
        <v>0.501129656617855</v>
      </c>
      <c r="AF1185" s="149" t="n">
        <f aca="false">IF(ISNUMBER(AD1185),AE1185-AE1181,"")</f>
        <v>0.435760621628007</v>
      </c>
      <c r="AG1185" s="145" t="n">
        <f aca="false">IF(ISNUMBER(AD1185),U1185*AB1185,"")</f>
        <v>141.745116905478</v>
      </c>
      <c r="AH1185" s="146" t="n">
        <f aca="false">IF(ISNUMBER(AC1185),AC1185*U1185,U1185)</f>
        <v>24.054223517657</v>
      </c>
      <c r="AI1185" s="145" t="n">
        <f aca="false">AH1185-AH1181</f>
        <v>20.9165098381443</v>
      </c>
      <c r="AJ1185" s="103" t="s">
        <v>710</v>
      </c>
      <c r="AK1185" s="102"/>
      <c r="AL1185" s="102"/>
      <c r="AM1185" s="102"/>
      <c r="AN1185" s="147" t="s">
        <v>890</v>
      </c>
      <c r="AO1185" s="145" t="n">
        <f aca="false">SUMIF($AN$5:$AN$1444,$AN1185,AG$5:AG$1444)</f>
        <v>276.908125772619</v>
      </c>
      <c r="AP1185" s="145" t="n">
        <f aca="false">SUMIF($AN$5:$AN$1444,$AN1185,AH$5:AH$1444)</f>
        <v>60.7439132697186</v>
      </c>
      <c r="AQ1185" s="145" t="n">
        <f aca="false">SUMIF($AN$5:$AN$1444,$AN1185,AI$5:AI$1444)</f>
        <v>50.2243079707887</v>
      </c>
    </row>
    <row r="1186" customFormat="false" ht="15" hidden="false" customHeight="false" outlineLevel="0" collapsed="false">
      <c r="A1186" s="0" t="s">
        <v>652</v>
      </c>
      <c r="B1186" s="0" t="s">
        <v>647</v>
      </c>
      <c r="C1186" s="90" t="n">
        <f aca="false">C1042+1</f>
        <v>4</v>
      </c>
      <c r="D1186" s="90" t="n">
        <f aca="false">D1042</f>
        <v>1</v>
      </c>
      <c r="E1186" s="90" t="s">
        <v>378</v>
      </c>
      <c r="F1186" s="90" t="n">
        <v>2</v>
      </c>
      <c r="G1186" s="130" t="s">
        <v>659</v>
      </c>
      <c r="H1186" s="130" t="s">
        <v>660</v>
      </c>
      <c r="I1186" s="148" t="s">
        <v>335</v>
      </c>
      <c r="J1186" s="131" t="n">
        <v>41948</v>
      </c>
      <c r="K1186" s="132" t="s">
        <v>860</v>
      </c>
      <c r="L1186" s="131" t="n">
        <v>41950</v>
      </c>
      <c r="M1186" s="108" t="s">
        <v>861</v>
      </c>
      <c r="N1186" s="134" t="n">
        <v>46.3333333333333</v>
      </c>
      <c r="O1186" s="134" t="n">
        <v>40</v>
      </c>
      <c r="P1186" s="135" t="n">
        <v>0.04875</v>
      </c>
      <c r="Q1186" s="152" t="n">
        <v>671.395882564103</v>
      </c>
      <c r="R1186" s="152" t="n">
        <v>29162.484925</v>
      </c>
      <c r="S1186" s="136" t="n">
        <f aca="false">R1186-Q1186</f>
        <v>28491.0890424359</v>
      </c>
      <c r="T1186" s="137" t="n">
        <f aca="false">((S1186/1000000)*(0.473-P1186))*0.8/(0.08206*296)*1000000/(O1186*N1186)*12</f>
        <v>2.57765846429648</v>
      </c>
      <c r="U1186" s="138" t="n">
        <f aca="false">IF(N1186&lt;=48,T1186* 48,T1186* 72)</f>
        <v>123.727606286231</v>
      </c>
      <c r="V1186" s="139" t="n">
        <v>1183.80447873504</v>
      </c>
      <c r="W1186" s="150" t="n">
        <f aca="false">W1138</f>
        <v>-16.6005784878389</v>
      </c>
      <c r="X1186" s="141" t="n">
        <v>1356.9</v>
      </c>
      <c r="Y1186" s="142" t="n">
        <f aca="false">((V1186/1000+1)*0.0112372)/((V1186/1000+1)*0.0112372+1)</f>
        <v>0.0239520675977689</v>
      </c>
      <c r="Z1186" s="142" t="n">
        <f aca="false">((W1186/1000+1)*0.0112372)/((W1186/1000+1)*0.0112372+1)</f>
        <v>0.0109298737052018</v>
      </c>
      <c r="AA1186" s="142" t="n">
        <f aca="false">IF(ISNUMBER(X1186),((X1186/1000+1)*0.0112372)/((X1186/1000+1)*0.0112372+1),"")</f>
        <v>0.0258016023592409</v>
      </c>
      <c r="AB1186" s="143" t="n">
        <f aca="false">IF(ISNUMBER(AA1186),(Y1186-Y1182)/(AA1186-Y1182),"")</f>
        <v>0.873901197634909</v>
      </c>
      <c r="AC1186" s="143" t="n">
        <f aca="false">IF(ISNUMBER(AB1186),1-AB1186,"")</f>
        <v>0.126098802365091</v>
      </c>
      <c r="AD1186" s="144" t="n">
        <f aca="false">IF(ISNUMBER(AB1186),AB1186*T1186,"")</f>
        <v>2.25261881904245</v>
      </c>
      <c r="AE1186" s="144" t="n">
        <f aca="false">IF(ISNUMBER(AC1186),AC1186*T1186,T1186)</f>
        <v>0.325039645254025</v>
      </c>
      <c r="AF1186" s="149" t="n">
        <f aca="false">IF(ISNUMBER(AD1186),AE1186-AE1182,"")</f>
        <v>0.26934873351583</v>
      </c>
      <c r="AG1186" s="145" t="n">
        <f aca="false">IF(ISNUMBER(AD1186),U1186*AB1186,"")</f>
        <v>108.125703314038</v>
      </c>
      <c r="AH1186" s="146" t="n">
        <f aca="false">IF(ISNUMBER(AC1186),AC1186*U1186,U1186)</f>
        <v>15.6019029721932</v>
      </c>
      <c r="AI1186" s="145" t="n">
        <f aca="false">AH1186-AH1182</f>
        <v>12.9287392087599</v>
      </c>
      <c r="AJ1186" s="103" t="s">
        <v>712</v>
      </c>
      <c r="AK1186" s="102"/>
      <c r="AL1186" s="102"/>
      <c r="AM1186" s="102"/>
      <c r="AN1186" s="147" t="s">
        <v>891</v>
      </c>
      <c r="AO1186" s="145" t="n">
        <f aca="false">SUMIF($AN$5:$AN$1444,$AN1186,AG$5:AG$1444)</f>
        <v>303.747938132076</v>
      </c>
      <c r="AP1186" s="145" t="n">
        <f aca="false">SUMIF($AN$5:$AN$1444,$AN1186,AH$5:AH$1444)</f>
        <v>44.2368144189979</v>
      </c>
      <c r="AQ1186" s="145" t="n">
        <f aca="false">SUMIF($AN$5:$AN$1444,$AN1186,AI$5:AI$1444)</f>
        <v>34.9009803415815</v>
      </c>
    </row>
    <row r="1187" customFormat="false" ht="15" hidden="false" customHeight="false" outlineLevel="0" collapsed="false">
      <c r="A1187" s="0" t="s">
        <v>652</v>
      </c>
      <c r="B1187" s="0" t="s">
        <v>647</v>
      </c>
      <c r="C1187" s="90" t="n">
        <f aca="false">C1043+1</f>
        <v>4</v>
      </c>
      <c r="D1187" s="90" t="n">
        <f aca="false">D1043</f>
        <v>1</v>
      </c>
      <c r="E1187" s="90" t="s">
        <v>378</v>
      </c>
      <c r="F1187" s="90" t="n">
        <v>3</v>
      </c>
      <c r="G1187" s="130" t="s">
        <v>659</v>
      </c>
      <c r="H1187" s="130" t="s">
        <v>660</v>
      </c>
      <c r="I1187" s="148" t="s">
        <v>335</v>
      </c>
      <c r="J1187" s="131" t="n">
        <v>41948</v>
      </c>
      <c r="K1187" s="132" t="s">
        <v>860</v>
      </c>
      <c r="L1187" s="131" t="n">
        <v>41950</v>
      </c>
      <c r="M1187" s="108" t="s">
        <v>861</v>
      </c>
      <c r="N1187" s="134" t="n">
        <v>46.3333333333333</v>
      </c>
      <c r="O1187" s="134" t="n">
        <v>40</v>
      </c>
      <c r="P1187" s="135" t="n">
        <v>0.04875</v>
      </c>
      <c r="Q1187" s="152" t="n">
        <v>671.395882564103</v>
      </c>
      <c r="R1187" s="152" t="n">
        <v>33765.313425</v>
      </c>
      <c r="S1187" s="136" t="n">
        <f aca="false">R1187-Q1187</f>
        <v>33093.9175424359</v>
      </c>
      <c r="T1187" s="137" t="n">
        <f aca="false">((S1187/1000000)*(0.473-P1187))*0.8/(0.08206*296)*1000000/(O1187*N1187)*12</f>
        <v>2.99408760903919</v>
      </c>
      <c r="U1187" s="138" t="n">
        <f aca="false">IF(N1187&lt;=48,T1187* 48,T1187* 72)</f>
        <v>143.716205233881</v>
      </c>
      <c r="V1187" s="139" t="n">
        <v>1200.80841381987</v>
      </c>
      <c r="W1187" s="150" t="n">
        <f aca="false">W1139</f>
        <v>-16.6005784878389</v>
      </c>
      <c r="X1187" s="141" t="n">
        <v>1356.9</v>
      </c>
      <c r="Y1187" s="142" t="n">
        <f aca="false">((V1187/1000+1)*0.0112372)/((V1187/1000+1)*0.0112372+1)</f>
        <v>0.0241340665350592</v>
      </c>
      <c r="Z1187" s="142" t="n">
        <f aca="false">((W1187/1000+1)*0.0112372)/((W1187/1000+1)*0.0112372+1)</f>
        <v>0.0109298737052018</v>
      </c>
      <c r="AA1187" s="142" t="n">
        <f aca="false">IF(ISNUMBER(X1187),((X1187/1000+1)*0.0112372)/((X1187/1000+1)*0.0112372+1),"")</f>
        <v>0.0258016023592409</v>
      </c>
      <c r="AB1187" s="143" t="n">
        <f aca="false">IF(ISNUMBER(AA1187),(Y1187-Y1183)/(AA1187-Y1183),"")</f>
        <v>0.886509857385271</v>
      </c>
      <c r="AC1187" s="143" t="n">
        <f aca="false">IF(ISNUMBER(AB1187),1-AB1187,"")</f>
        <v>0.113490142614729</v>
      </c>
      <c r="AD1187" s="144" t="n">
        <f aca="false">IF(ISNUMBER(AB1187),AB1187*T1187,"")</f>
        <v>2.65428817928834</v>
      </c>
      <c r="AE1187" s="144" t="n">
        <f aca="false">IF(ISNUMBER(AC1187),AC1187*T1187,T1187)</f>
        <v>0.339799429750851</v>
      </c>
      <c r="AF1187" s="149" t="n">
        <f aca="false">IF(ISNUMBER(AD1187),AE1187-AE1183,"")</f>
        <v>0.29953215535607</v>
      </c>
      <c r="AG1187" s="145" t="n">
        <f aca="false">IF(ISNUMBER(AD1187),U1187*AB1187,"")</f>
        <v>127.40583260584</v>
      </c>
      <c r="AH1187" s="146" t="n">
        <f aca="false">IF(ISNUMBER(AC1187),AC1187*U1187,U1187)</f>
        <v>16.3103726280409</v>
      </c>
      <c r="AI1187" s="145" t="n">
        <f aca="false">AH1187-AH1183</f>
        <v>14.3775434570914</v>
      </c>
      <c r="AJ1187" s="103" t="s">
        <v>714</v>
      </c>
      <c r="AK1187" s="102"/>
      <c r="AL1187" s="102"/>
      <c r="AM1187" s="102"/>
      <c r="AN1187" s="147" t="s">
        <v>892</v>
      </c>
      <c r="AO1187" s="145" t="n">
        <f aca="false">SUMIF($AN$5:$AN$1444,$AN1187,AG$5:AG$1444)</f>
        <v>310.947450642451</v>
      </c>
      <c r="AP1187" s="145" t="n">
        <f aca="false">SUMIF($AN$5:$AN$1444,$AN1187,AH$5:AH$1444)</f>
        <v>46.3785586304483</v>
      </c>
      <c r="AQ1187" s="145" t="n">
        <f aca="false">SUMIF($AN$5:$AN$1444,$AN1187,AI$5:AI$1444)</f>
        <v>37.1538760395831</v>
      </c>
    </row>
    <row r="1188" customFormat="false" ht="15" hidden="false" customHeight="false" outlineLevel="0" collapsed="false">
      <c r="A1188" s="0" t="s">
        <v>652</v>
      </c>
      <c r="B1188" s="0" t="s">
        <v>647</v>
      </c>
      <c r="C1188" s="90" t="n">
        <f aca="false">C1044+1</f>
        <v>4</v>
      </c>
      <c r="D1188" s="90" t="n">
        <f aca="false">D1044</f>
        <v>1</v>
      </c>
      <c r="E1188" s="90" t="s">
        <v>378</v>
      </c>
      <c r="F1188" s="90" t="n">
        <v>4</v>
      </c>
      <c r="G1188" s="130" t="s">
        <v>659</v>
      </c>
      <c r="H1188" s="130" t="s">
        <v>660</v>
      </c>
      <c r="I1188" s="148" t="s">
        <v>335</v>
      </c>
      <c r="J1188" s="131" t="n">
        <v>41948</v>
      </c>
      <c r="K1188" s="132" t="s">
        <v>860</v>
      </c>
      <c r="L1188" s="131" t="n">
        <v>41950</v>
      </c>
      <c r="M1188" s="108" t="s">
        <v>861</v>
      </c>
      <c r="N1188" s="134" t="n">
        <v>46.3333333333333</v>
      </c>
      <c r="O1188" s="134" t="n">
        <v>40</v>
      </c>
      <c r="P1188" s="135" t="n">
        <v>0.04875</v>
      </c>
      <c r="Q1188" s="152" t="n">
        <v>671.395882564103</v>
      </c>
      <c r="R1188" s="152" t="n">
        <v>32449.368925</v>
      </c>
      <c r="S1188" s="136" t="n">
        <f aca="false">R1188-Q1188</f>
        <v>31777.9730424359</v>
      </c>
      <c r="T1188" s="137" t="n">
        <f aca="false">((S1188/1000000)*(0.473-P1188))*0.8/(0.08206*296)*1000000/(O1188*N1188)*12</f>
        <v>2.87503089365997</v>
      </c>
      <c r="U1188" s="138" t="n">
        <f aca="false">IF(N1188&lt;=48,T1188* 48,T1188* 72)</f>
        <v>138.001482895678</v>
      </c>
      <c r="V1188" s="139" t="n">
        <v>1157.51556502922</v>
      </c>
      <c r="W1188" s="150" t="n">
        <f aca="false">W1140</f>
        <v>-16.6005784878389</v>
      </c>
      <c r="X1188" s="141" t="n">
        <v>1356.9</v>
      </c>
      <c r="Y1188" s="142" t="n">
        <f aca="false">((V1188/1000+1)*0.0112372)/((V1188/1000+1)*0.0112372+1)</f>
        <v>0.0236705547081738</v>
      </c>
      <c r="Z1188" s="142" t="n">
        <f aca="false">((W1188/1000+1)*0.0112372)/((W1188/1000+1)*0.0112372+1)</f>
        <v>0.0109298737052018</v>
      </c>
      <c r="AA1188" s="142" t="n">
        <f aca="false">IF(ISNUMBER(X1188),((X1188/1000+1)*0.0112372)/((X1188/1000+1)*0.0112372+1),"")</f>
        <v>0.0258016023592409</v>
      </c>
      <c r="AB1188" s="143" t="n">
        <f aca="false">IF(ISNUMBER(AA1188),(Y1188-Y1184)/(AA1188-Y1184),"")</f>
        <v>0.855475906479898</v>
      </c>
      <c r="AC1188" s="143" t="n">
        <f aca="false">IF(ISNUMBER(AB1188),1-AB1188,"")</f>
        <v>0.144524093520102</v>
      </c>
      <c r="AD1188" s="144" t="n">
        <f aca="false">IF(ISNUMBER(AB1188),AB1188*T1188,"")</f>
        <v>2.45951965991147</v>
      </c>
      <c r="AE1188" s="144" t="n">
        <f aca="false">IF(ISNUMBER(AC1188),AC1188*T1188,T1188)</f>
        <v>0.415511233748495</v>
      </c>
      <c r="AF1188" s="149" t="n">
        <f aca="false">IF(ISNUMBER(AD1188),AE1188-AE1184,"")</f>
        <v>0.341644787949798</v>
      </c>
      <c r="AG1188" s="145" t="n">
        <f aca="false">IF(ISNUMBER(AD1188),U1188*AB1188,"")</f>
        <v>118.056943675751</v>
      </c>
      <c r="AH1188" s="146" t="n">
        <f aca="false">IF(ISNUMBER(AC1188),AC1188*U1188,U1188)</f>
        <v>19.9445392199278</v>
      </c>
      <c r="AI1188" s="145" t="n">
        <f aca="false">AH1188-AH1184</f>
        <v>16.3989498215903</v>
      </c>
      <c r="AJ1188" s="103" t="s">
        <v>716</v>
      </c>
      <c r="AK1188" s="102"/>
      <c r="AL1188" s="102"/>
      <c r="AM1188" s="102"/>
      <c r="AN1188" s="147" t="s">
        <v>893</v>
      </c>
      <c r="AO1188" s="145" t="n">
        <f aca="false">SUMIF($AN$5:$AN$1444,$AN1188,AG$5:AG$1444)</f>
        <v>315.685473103105</v>
      </c>
      <c r="AP1188" s="145" t="n">
        <f aca="false">SUMIF($AN$5:$AN$1444,$AN1188,AH$5:AH$1444)</f>
        <v>56.4409466772112</v>
      </c>
      <c r="AQ1188" s="145" t="n">
        <f aca="false">SUMIF($AN$5:$AN$1444,$AN1188,AI$5:AI$1444)</f>
        <v>44.3942686502923</v>
      </c>
    </row>
    <row r="1189" customFormat="false" ht="15" hidden="false" customHeight="false" outlineLevel="0" collapsed="false">
      <c r="A1189" s="0" t="s">
        <v>652</v>
      </c>
      <c r="B1189" s="0" t="s">
        <v>647</v>
      </c>
      <c r="C1189" s="90" t="n">
        <f aca="false">C1045+1</f>
        <v>4</v>
      </c>
      <c r="D1189" s="90" t="n">
        <f aca="false">D1045</f>
        <v>1</v>
      </c>
      <c r="E1189" s="90" t="s">
        <v>378</v>
      </c>
      <c r="F1189" s="90" t="n">
        <v>1</v>
      </c>
      <c r="G1189" s="130" t="s">
        <v>669</v>
      </c>
      <c r="H1189" s="130" t="s">
        <v>660</v>
      </c>
      <c r="I1189" s="130" t="n">
        <v>10</v>
      </c>
      <c r="J1189" s="131" t="n">
        <v>41948</v>
      </c>
      <c r="K1189" s="132" t="s">
        <v>860</v>
      </c>
      <c r="L1189" s="131" t="n">
        <v>41950</v>
      </c>
      <c r="M1189" s="108" t="s">
        <v>861</v>
      </c>
      <c r="N1189" s="134" t="n">
        <v>46.3333333333333</v>
      </c>
      <c r="O1189" s="134" t="n">
        <v>40</v>
      </c>
      <c r="P1189" s="135" t="n">
        <v>0.04875</v>
      </c>
      <c r="Q1189" s="152" t="n">
        <v>671.395882564103</v>
      </c>
      <c r="R1189" s="152" t="n">
        <v>44498.50745</v>
      </c>
      <c r="S1189" s="136" t="n">
        <f aca="false">R1189-Q1189</f>
        <v>43827.1115674359</v>
      </c>
      <c r="T1189" s="137" t="n">
        <f aca="false">((S1189/1000000)*(0.473-P1189))*0.8/(0.08206*296)*1000000/(O1189*N1189)*12</f>
        <v>3.96514590682029</v>
      </c>
      <c r="U1189" s="138" t="n">
        <f aca="false">IF(N1189&lt;=48,T1189* 48,T1189* 72)</f>
        <v>190.327003527374</v>
      </c>
      <c r="V1189" s="139" t="n">
        <v>1285.84635281126</v>
      </c>
      <c r="W1189" s="150" t="n">
        <f aca="false">W1141</f>
        <v>-16.6005784878389</v>
      </c>
      <c r="X1189" s="141" t="n">
        <v>1356.9</v>
      </c>
      <c r="Y1189" s="142" t="n">
        <f aca="false">((V1189/1000+1)*0.0112372)/((V1189/1000+1)*0.0112372+1)</f>
        <v>0.0250432391567687</v>
      </c>
      <c r="Z1189" s="142" t="n">
        <f aca="false">((W1189/1000+1)*0.0112372)/((W1189/1000+1)*0.0112372+1)</f>
        <v>0.0109298737052018</v>
      </c>
      <c r="AA1189" s="142" t="n">
        <f aca="false">IF(ISNUMBER(X1189),((X1189/1000+1)*0.0112372)/((X1189/1000+1)*0.0112372+1),"")</f>
        <v>0.0258016023592409</v>
      </c>
      <c r="AB1189" s="143" t="n">
        <f aca="false">IF(ISNUMBER(AA1189),(Y1189-Y1181)/(AA1189-Y1181),"")</f>
        <v>0.948383400806236</v>
      </c>
      <c r="AC1189" s="143" t="n">
        <f aca="false">IF(ISNUMBER(AB1189),1-AB1189,"")</f>
        <v>0.0516165991937639</v>
      </c>
      <c r="AD1189" s="144" t="n">
        <f aca="false">IF(ISNUMBER(AB1189),AB1189*T1189,"")</f>
        <v>3.76047855980316</v>
      </c>
      <c r="AE1189" s="144" t="n">
        <f aca="false">IF(ISNUMBER(AC1189),AC1189*T1189,T1189)</f>
        <v>0.204667347017137</v>
      </c>
      <c r="AF1189" s="149" t="n">
        <f aca="false">IF(ISNUMBER(AD1189),AE1189-AE1181,"")</f>
        <v>0.139298312027288</v>
      </c>
      <c r="AG1189" s="145" t="n">
        <f aca="false">IF(ISNUMBER(AD1189),U1189*AB1189,"")</f>
        <v>180.502970870552</v>
      </c>
      <c r="AH1189" s="146" t="n">
        <f aca="false">IF(ISNUMBER(AC1189),AC1189*U1189,U1189)</f>
        <v>9.82403265682256</v>
      </c>
      <c r="AI1189" s="145" t="n">
        <f aca="false">AH1189-AH1181</f>
        <v>6.68631897730984</v>
      </c>
      <c r="AJ1189" s="103" t="s">
        <v>718</v>
      </c>
      <c r="AK1189" s="102"/>
      <c r="AL1189" s="102"/>
      <c r="AM1189" s="102"/>
      <c r="AN1189" s="147" t="s">
        <v>894</v>
      </c>
      <c r="AO1189" s="145" t="n">
        <f aca="false">SUMIF($AN$5:$AN$1444,$AN1189,AG$5:AG$1444)</f>
        <v>328.38317250513</v>
      </c>
      <c r="AP1189" s="145" t="n">
        <f aca="false">SUMIF($AN$5:$AN$1444,$AN1189,AH$5:AH$1444)</f>
        <v>26.7532609897295</v>
      </c>
      <c r="AQ1189" s="145" t="n">
        <f aca="false">SUMIF($AN$5:$AN$1444,$AN1189,AI$5:AI$1444)</f>
        <v>16.2336556907996</v>
      </c>
    </row>
    <row r="1190" customFormat="false" ht="15" hidden="false" customHeight="false" outlineLevel="0" collapsed="false">
      <c r="A1190" s="0" t="s">
        <v>652</v>
      </c>
      <c r="B1190" s="0" t="s">
        <v>647</v>
      </c>
      <c r="C1190" s="90" t="n">
        <f aca="false">C1046+1</f>
        <v>4</v>
      </c>
      <c r="D1190" s="90" t="n">
        <f aca="false">D1046</f>
        <v>1</v>
      </c>
      <c r="E1190" s="90" t="s">
        <v>378</v>
      </c>
      <c r="F1190" s="90" t="n">
        <v>2</v>
      </c>
      <c r="G1190" s="130" t="s">
        <v>669</v>
      </c>
      <c r="H1190" s="130" t="s">
        <v>660</v>
      </c>
      <c r="I1190" s="130" t="n">
        <v>10</v>
      </c>
      <c r="J1190" s="131" t="n">
        <v>41948</v>
      </c>
      <c r="K1190" s="132" t="s">
        <v>860</v>
      </c>
      <c r="L1190" s="131" t="n">
        <v>41950</v>
      </c>
      <c r="M1190" s="108" t="s">
        <v>861</v>
      </c>
      <c r="N1190" s="134" t="n">
        <v>46.3333333333333</v>
      </c>
      <c r="O1190" s="134" t="n">
        <v>40</v>
      </c>
      <c r="P1190" s="135" t="n">
        <v>0.04875</v>
      </c>
      <c r="Q1190" s="152" t="n">
        <v>671.395882564103</v>
      </c>
      <c r="R1190" s="152" t="n">
        <v>50496.25425</v>
      </c>
      <c r="S1190" s="136" t="n">
        <f aca="false">R1190-Q1190</f>
        <v>49824.8583674359</v>
      </c>
      <c r="T1190" s="137" t="n">
        <f aca="false">((S1190/1000000)*(0.473-P1190))*0.8/(0.08206*296)*1000000/(O1190*N1190)*12</f>
        <v>4.50777671965795</v>
      </c>
      <c r="U1190" s="138" t="n">
        <f aca="false">IF(N1190&lt;=48,T1190* 48,T1190* 72)</f>
        <v>216.373282543582</v>
      </c>
      <c r="V1190" s="139" t="n">
        <v>1313.48119882984</v>
      </c>
      <c r="W1190" s="150" t="n">
        <f aca="false">W1142</f>
        <v>-16.6005784878389</v>
      </c>
      <c r="X1190" s="141" t="n">
        <v>1356.9</v>
      </c>
      <c r="Y1190" s="142" t="n">
        <f aca="false">((V1190/1000+1)*0.0112372)/((V1190/1000+1)*0.0112372+1)</f>
        <v>0.0253383290955755</v>
      </c>
      <c r="Z1190" s="142" t="n">
        <f aca="false">((W1190/1000+1)*0.0112372)/((W1190/1000+1)*0.0112372+1)</f>
        <v>0.0109298737052018</v>
      </c>
      <c r="AA1190" s="142" t="n">
        <f aca="false">IF(ISNUMBER(X1190),((X1190/1000+1)*0.0112372)/((X1190/1000+1)*0.0112372+1),"")</f>
        <v>0.0258016023592409</v>
      </c>
      <c r="AB1190" s="143" t="n">
        <f aca="false">IF(ISNUMBER(AA1190),(Y1190-Y1182)/(AA1190-Y1182),"")</f>
        <v>0.968414649493001</v>
      </c>
      <c r="AC1190" s="143" t="n">
        <f aca="false">IF(ISNUMBER(AB1190),1-AB1190,"")</f>
        <v>0.0315853505069994</v>
      </c>
      <c r="AD1190" s="144" t="n">
        <f aca="false">IF(ISNUMBER(AB1190),AB1190*T1190,"")</f>
        <v>4.36539701196026</v>
      </c>
      <c r="AE1190" s="144" t="n">
        <f aca="false">IF(ISNUMBER(AC1190),AC1190*T1190,T1190)</f>
        <v>0.142379707697688</v>
      </c>
      <c r="AF1190" s="149" t="n">
        <f aca="false">IF(ISNUMBER(AD1190),AE1190-AE1182,"")</f>
        <v>0.086688795959494</v>
      </c>
      <c r="AG1190" s="145" t="n">
        <f aca="false">IF(ISNUMBER(AD1190),U1190*AB1190,"")</f>
        <v>209.539056574093</v>
      </c>
      <c r="AH1190" s="146" t="n">
        <f aca="false">IF(ISNUMBER(AC1190),AC1190*U1190,U1190)</f>
        <v>6.83422596948904</v>
      </c>
      <c r="AI1190" s="145" t="n">
        <f aca="false">AH1190-AH1182</f>
        <v>4.16106220605571</v>
      </c>
      <c r="AJ1190" s="103" t="s">
        <v>720</v>
      </c>
      <c r="AK1190" s="102"/>
      <c r="AL1190" s="102"/>
      <c r="AM1190" s="102"/>
      <c r="AN1190" s="147" t="s">
        <v>895</v>
      </c>
      <c r="AO1190" s="145" t="n">
        <f aca="false">SUMIF($AN$5:$AN$1444,$AN1190,AG$5:AG$1444)</f>
        <v>319.355134260731</v>
      </c>
      <c r="AP1190" s="145" t="n">
        <f aca="false">SUMIF($AN$5:$AN$1444,$AN1190,AH$5:AH$1444)</f>
        <v>16.4990154089189</v>
      </c>
      <c r="AQ1190" s="145" t="n">
        <f aca="false">SUMIF($AN$5:$AN$1444,$AN1190,AI$5:AI$1444)</f>
        <v>7.16318133150251</v>
      </c>
    </row>
    <row r="1191" customFormat="false" ht="15" hidden="false" customHeight="false" outlineLevel="0" collapsed="false">
      <c r="A1191" s="0" t="s">
        <v>652</v>
      </c>
      <c r="B1191" s="0" t="s">
        <v>647</v>
      </c>
      <c r="C1191" s="90" t="n">
        <f aca="false">C1047+1</f>
        <v>4</v>
      </c>
      <c r="D1191" s="90" t="n">
        <f aca="false">D1047</f>
        <v>1</v>
      </c>
      <c r="E1191" s="90" t="s">
        <v>378</v>
      </c>
      <c r="F1191" s="90" t="n">
        <v>3</v>
      </c>
      <c r="G1191" s="130" t="s">
        <v>669</v>
      </c>
      <c r="H1191" s="130" t="s">
        <v>660</v>
      </c>
      <c r="I1191" s="130" t="n">
        <v>10</v>
      </c>
      <c r="J1191" s="131" t="n">
        <v>41948</v>
      </c>
      <c r="K1191" s="132" t="s">
        <v>860</v>
      </c>
      <c r="L1191" s="131" t="n">
        <v>41950</v>
      </c>
      <c r="M1191" s="108" t="s">
        <v>861</v>
      </c>
      <c r="N1191" s="134" t="n">
        <v>46.3333333333333</v>
      </c>
      <c r="O1191" s="134" t="n">
        <v>40</v>
      </c>
      <c r="P1191" s="135" t="n">
        <v>0.04875</v>
      </c>
      <c r="Q1191" s="152" t="n">
        <v>671.395882564103</v>
      </c>
      <c r="R1191" s="152" t="n">
        <v>34627.46505</v>
      </c>
      <c r="S1191" s="136" t="n">
        <f aca="false">R1191-Q1191</f>
        <v>33956.0691674359</v>
      </c>
      <c r="T1191" s="137" t="n">
        <f aca="false">((S1191/1000000)*(0.473-P1191))*0.8/(0.08206*296)*1000000/(O1191*N1191)*12</f>
        <v>3.07208857384535</v>
      </c>
      <c r="U1191" s="138" t="n">
        <f aca="false">IF(N1191&lt;=48,T1191* 48,T1191* 72)</f>
        <v>147.460251544577</v>
      </c>
      <c r="V1191" s="139" t="n">
        <v>1303.03975032073</v>
      </c>
      <c r="W1191" s="150" t="n">
        <f aca="false">W1143</f>
        <v>-16.6005784878389</v>
      </c>
      <c r="X1191" s="141" t="n">
        <v>1356.9</v>
      </c>
      <c r="Y1191" s="142" t="n">
        <f aca="false">((V1191/1000+1)*0.0112372)/((V1191/1000+1)*0.0112372+1)</f>
        <v>0.0252268543973519</v>
      </c>
      <c r="Z1191" s="142" t="n">
        <f aca="false">((W1191/1000+1)*0.0112372)/((W1191/1000+1)*0.0112372+1)</f>
        <v>0.0109298737052018</v>
      </c>
      <c r="AA1191" s="142" t="n">
        <f aca="false">IF(ISNUMBER(X1191),((X1191/1000+1)*0.0112372)/((X1191/1000+1)*0.0112372+1),"")</f>
        <v>0.0258016023592409</v>
      </c>
      <c r="AB1191" s="143" t="n">
        <f aca="false">IF(ISNUMBER(AA1191),(Y1191-Y1183)/(AA1191-Y1183),"")</f>
        <v>0.96088346216231</v>
      </c>
      <c r="AC1191" s="143" t="n">
        <f aca="false">IF(ISNUMBER(AB1191),1-AB1191,"")</f>
        <v>0.0391165378376902</v>
      </c>
      <c r="AD1191" s="144" t="n">
        <f aca="false">IF(ISNUMBER(AB1191),AB1191*T1191,"")</f>
        <v>2.95191910490579</v>
      </c>
      <c r="AE1191" s="144" t="n">
        <f aca="false">IF(ISNUMBER(AC1191),AC1191*T1191,T1191)</f>
        <v>0.120169468939557</v>
      </c>
      <c r="AF1191" s="149" t="n">
        <f aca="false">IF(ISNUMBER(AD1191),AE1191-AE1183,"")</f>
        <v>0.0799021945447767</v>
      </c>
      <c r="AG1191" s="145" t="n">
        <f aca="false">IF(ISNUMBER(AD1191),U1191*AB1191,"")</f>
        <v>141.692117035478</v>
      </c>
      <c r="AH1191" s="146" t="n">
        <f aca="false">IF(ISNUMBER(AC1191),AC1191*U1191,U1191)</f>
        <v>5.76813450909875</v>
      </c>
      <c r="AI1191" s="145" t="n">
        <f aca="false">AH1191-AH1183</f>
        <v>3.83530533814928</v>
      </c>
      <c r="AJ1191" s="103" t="s">
        <v>722</v>
      </c>
      <c r="AK1191" s="102"/>
      <c r="AL1191" s="102"/>
      <c r="AM1191" s="102"/>
      <c r="AN1191" s="147" t="s">
        <v>896</v>
      </c>
      <c r="AO1191" s="145" t="n">
        <f aca="false">SUMIF($AN$5:$AN$1444,$AN1191,AG$5:AG$1444)</f>
        <v>329.843491050647</v>
      </c>
      <c r="AP1191" s="145" t="n">
        <f aca="false">SUMIF($AN$5:$AN$1444,$AN1191,AH$5:AH$1444)</f>
        <v>19.8548631998902</v>
      </c>
      <c r="AQ1191" s="145" t="n">
        <f aca="false">SUMIF($AN$5:$AN$1444,$AN1191,AI$5:AI$1444)</f>
        <v>10.630180609025</v>
      </c>
    </row>
    <row r="1192" customFormat="false" ht="15" hidden="false" customHeight="false" outlineLevel="0" collapsed="false">
      <c r="A1192" s="0" t="s">
        <v>652</v>
      </c>
      <c r="B1192" s="0" t="s">
        <v>647</v>
      </c>
      <c r="C1192" s="90" t="n">
        <f aca="false">C1048+1</f>
        <v>4</v>
      </c>
      <c r="D1192" s="90" t="n">
        <f aca="false">D1048</f>
        <v>1</v>
      </c>
      <c r="E1192" s="90" t="s">
        <v>378</v>
      </c>
      <c r="F1192" s="90" t="n">
        <v>4</v>
      </c>
      <c r="G1192" s="130" t="s">
        <v>669</v>
      </c>
      <c r="H1192" s="130" t="s">
        <v>660</v>
      </c>
      <c r="I1192" s="130" t="n">
        <v>10</v>
      </c>
      <c r="J1192" s="131" t="n">
        <v>41948</v>
      </c>
      <c r="K1192" s="132" t="s">
        <v>860</v>
      </c>
      <c r="L1192" s="131" t="n">
        <v>41950</v>
      </c>
      <c r="M1192" s="108" t="s">
        <v>861</v>
      </c>
      <c r="N1192" s="134" t="n">
        <v>46.3333333333333</v>
      </c>
      <c r="O1192" s="134" t="n">
        <v>40</v>
      </c>
      <c r="P1192" s="135" t="n">
        <v>0.04875</v>
      </c>
      <c r="Q1192" s="152" t="n">
        <v>671.395882564103</v>
      </c>
      <c r="R1192" s="152" t="n">
        <v>51467.56865</v>
      </c>
      <c r="S1192" s="136" t="n">
        <f aca="false">R1192-Q1192</f>
        <v>50796.1727674359</v>
      </c>
      <c r="T1192" s="137" t="n">
        <f aca="false">((S1192/1000000)*(0.473-P1192))*0.8/(0.08206*296)*1000000/(O1192*N1192)*12</f>
        <v>4.59565390753673</v>
      </c>
      <c r="U1192" s="138" t="n">
        <f aca="false">IF(N1192&lt;=48,T1192* 48,T1192* 72)</f>
        <v>220.591387561763</v>
      </c>
      <c r="V1192" s="139" t="n">
        <v>1312.07807703933</v>
      </c>
      <c r="W1192" s="150" t="n">
        <f aca="false">W1144</f>
        <v>-16.6005784878389</v>
      </c>
      <c r="X1192" s="141" t="n">
        <v>1356.9</v>
      </c>
      <c r="Y1192" s="142" t="n">
        <f aca="false">((V1192/1000+1)*0.0112372)/((V1192/1000+1)*0.0112372+1)</f>
        <v>0.02532335060919</v>
      </c>
      <c r="Z1192" s="142" t="n">
        <f aca="false">((W1192/1000+1)*0.0112372)/((W1192/1000+1)*0.0112372+1)</f>
        <v>0.0109298737052018</v>
      </c>
      <c r="AA1192" s="142" t="n">
        <f aca="false">IF(ISNUMBER(X1192),((X1192/1000+1)*0.0112372)/((X1192/1000+1)*0.0112372+1),"")</f>
        <v>0.0258016023592409</v>
      </c>
      <c r="AB1192" s="143" t="n">
        <f aca="false">IF(ISNUMBER(AA1192),(Y1192-Y1184)/(AA1192-Y1184),"")</f>
        <v>0.967565764840643</v>
      </c>
      <c r="AC1192" s="143" t="n">
        <f aca="false">IF(ISNUMBER(AB1192),1-AB1192,"")</f>
        <v>0.0324342351593574</v>
      </c>
      <c r="AD1192" s="144" t="n">
        <f aca="false">IF(ISNUMBER(AB1192),AB1192*T1192,"")</f>
        <v>4.44659738798866</v>
      </c>
      <c r="AE1192" s="144" t="n">
        <f aca="false">IF(ISNUMBER(AC1192),AC1192*T1192,T1192)</f>
        <v>0.149056519548066</v>
      </c>
      <c r="AF1192" s="149" t="n">
        <f aca="false">IF(ISNUMBER(AD1192),AE1192-AE1184,"")</f>
        <v>0.0751900737493692</v>
      </c>
      <c r="AG1192" s="145" t="n">
        <f aca="false">IF(ISNUMBER(AD1192),U1192*AB1192,"")</f>
        <v>213.436674623456</v>
      </c>
      <c r="AH1192" s="146" t="n">
        <f aca="false">IF(ISNUMBER(AC1192),AC1192*U1192,U1192)</f>
        <v>7.15471293830716</v>
      </c>
      <c r="AI1192" s="145" t="n">
        <f aca="false">AH1192-AH1184</f>
        <v>3.60912353996972</v>
      </c>
      <c r="AJ1192" s="103" t="s">
        <v>724</v>
      </c>
      <c r="AK1192" s="102"/>
      <c r="AL1192" s="102"/>
      <c r="AM1192" s="102"/>
      <c r="AN1192" s="147" t="s">
        <v>897</v>
      </c>
      <c r="AO1192" s="145" t="n">
        <f aca="false">SUMIF($AN$5:$AN$1444,$AN1192,AG$5:AG$1444)</f>
        <v>332.057279764669</v>
      </c>
      <c r="AP1192" s="145" t="n">
        <f aca="false">SUMIF($AN$5:$AN$1444,$AN1192,AH$5:AH$1444)</f>
        <v>17.9837218470273</v>
      </c>
      <c r="AQ1192" s="145" t="n">
        <f aca="false">SUMIF($AN$5:$AN$1444,$AN1192,AI$5:AI$1444)</f>
        <v>5.93704382010846</v>
      </c>
    </row>
    <row r="1193" customFormat="false" ht="15" hidden="false" customHeight="false" outlineLevel="0" collapsed="false">
      <c r="A1193" s="0" t="s">
        <v>652</v>
      </c>
      <c r="B1193" s="0" t="s">
        <v>647</v>
      </c>
      <c r="C1193" s="90" t="n">
        <f aca="false">C1049+1</f>
        <v>4</v>
      </c>
      <c r="D1193" s="90" t="n">
        <f aca="false">D1049</f>
        <v>1</v>
      </c>
      <c r="E1193" s="90" t="s">
        <v>403</v>
      </c>
      <c r="F1193" s="90" t="n">
        <v>1</v>
      </c>
      <c r="G1193" s="130" t="s">
        <v>321</v>
      </c>
      <c r="H1193" s="130" t="s">
        <v>322</v>
      </c>
      <c r="I1193" s="130" t="s">
        <v>322</v>
      </c>
      <c r="J1193" s="131" t="n">
        <v>41948</v>
      </c>
      <c r="K1193" s="132" t="s">
        <v>860</v>
      </c>
      <c r="L1193" s="131" t="n">
        <v>41950</v>
      </c>
      <c r="M1193" s="108" t="s">
        <v>861</v>
      </c>
      <c r="N1193" s="134" t="n">
        <v>46.3333333333333</v>
      </c>
      <c r="O1193" s="134" t="n">
        <v>40</v>
      </c>
      <c r="P1193" s="135" t="n">
        <v>0.0481666666666667</v>
      </c>
      <c r="Q1193" s="152" t="n">
        <v>671.395882564103</v>
      </c>
      <c r="R1193" s="152" t="n">
        <v>2638.1225</v>
      </c>
      <c r="S1193" s="136" t="n">
        <f aca="false">R1193-Q1193</f>
        <v>1966.7266174359</v>
      </c>
      <c r="T1193" s="137" t="n">
        <f aca="false">((S1193/1000000)*(0.473-P1193))*0.8/(0.08206*296)*1000000/(O1193*N1193)*12</f>
        <v>0.178179219858386</v>
      </c>
      <c r="U1193" s="138" t="n">
        <f aca="false">IF(N1193&lt;=48,T1193* 48,T1193* 72)</f>
        <v>8.55260255320252</v>
      </c>
      <c r="V1193" s="139" t="n">
        <v>-17.9534544253972</v>
      </c>
      <c r="W1193" s="150" t="n">
        <f aca="false">W1145</f>
        <v>-20.4524273330183</v>
      </c>
      <c r="X1193" s="141" t="s">
        <v>106</v>
      </c>
      <c r="Y1193" s="142" t="n">
        <f aca="false">((V1193/1000+1)*0.0112372)/((V1193/1000+1)*0.0112372+1)</f>
        <v>0.0109150014515933</v>
      </c>
      <c r="Z1193" s="142" t="n">
        <f aca="false">((W1193/1000+1)*0.0112372)/((W1193/1000+1)*0.0112372+1)</f>
        <v>0.0108875289029567</v>
      </c>
      <c r="AA1193" s="142" t="str">
        <f aca="false">IF(ISNUMBER(X1193),((X1193/1000+1)*0.0112372)/((X1193/1000+1)*0.0112372+1),"")</f>
        <v/>
      </c>
      <c r="AB1193" s="143" t="str">
        <f aca="false">IF(ISNUMBER(AA1193),(Y1193-Z1193)/(AA1193-Z1193),"")</f>
        <v/>
      </c>
      <c r="AC1193" s="143" t="str">
        <f aca="false">IF(ISNUMBER(AB1193),1-AB1193,"")</f>
        <v/>
      </c>
      <c r="AD1193" s="144" t="str">
        <f aca="false">IF(ISNUMBER(AB1193),AB1193*T1193,"")</f>
        <v/>
      </c>
      <c r="AE1193" s="144" t="n">
        <f aca="false">IF(ISNUMBER(AC1193),AC1193*T1193,T1193)</f>
        <v>0.178179219858386</v>
      </c>
      <c r="AF1193" s="102"/>
      <c r="AG1193" s="145" t="str">
        <f aca="false">IF(ISNUMBER(AD1193),U1193*AB1193,"")</f>
        <v/>
      </c>
      <c r="AH1193" s="146" t="n">
        <f aca="false">IF(ISNUMBER(AC1193),AC1193*U1193,U1193)</f>
        <v>8.55260255320252</v>
      </c>
      <c r="AI1193" s="102"/>
      <c r="AJ1193" s="103" t="s">
        <v>726</v>
      </c>
      <c r="AK1193" s="102"/>
      <c r="AL1193" s="102"/>
      <c r="AM1193" s="102"/>
      <c r="AN1193" s="147" t="s">
        <v>898</v>
      </c>
      <c r="AO1193" s="145" t="n">
        <f aca="false">SUMIF($AN$5:$AN$1444,$AN1193,AG$5:AG$1444)</f>
        <v>0</v>
      </c>
      <c r="AP1193" s="145" t="n">
        <f aca="false">SUMIF($AN$5:$AN$1444,$AN1193,AH$5:AH$1444)</f>
        <v>27.9309854632396</v>
      </c>
      <c r="AQ1193" s="145" t="n">
        <f aca="false">SUMIF($AN$5:$AN$1444,$AN1193,AI$5:AI$1444)</f>
        <v>0</v>
      </c>
    </row>
    <row r="1194" customFormat="false" ht="15" hidden="false" customHeight="false" outlineLevel="0" collapsed="false">
      <c r="A1194" s="0" t="s">
        <v>652</v>
      </c>
      <c r="B1194" s="0" t="s">
        <v>647</v>
      </c>
      <c r="C1194" s="90" t="n">
        <f aca="false">C1050+1</f>
        <v>4</v>
      </c>
      <c r="D1194" s="90" t="n">
        <f aca="false">D1050</f>
        <v>1</v>
      </c>
      <c r="E1194" s="90" t="s">
        <v>403</v>
      </c>
      <c r="F1194" s="90" t="n">
        <v>2</v>
      </c>
      <c r="G1194" s="130" t="s">
        <v>321</v>
      </c>
      <c r="H1194" s="130" t="s">
        <v>322</v>
      </c>
      <c r="I1194" s="130" t="s">
        <v>322</v>
      </c>
      <c r="J1194" s="131" t="n">
        <v>41948</v>
      </c>
      <c r="K1194" s="132" t="s">
        <v>860</v>
      </c>
      <c r="L1194" s="131" t="n">
        <v>41950</v>
      </c>
      <c r="M1194" s="108" t="s">
        <v>861</v>
      </c>
      <c r="N1194" s="134" t="n">
        <v>46.3333333333333</v>
      </c>
      <c r="O1194" s="134" t="n">
        <v>40</v>
      </c>
      <c r="P1194" s="135" t="n">
        <v>0.0481666666666667</v>
      </c>
      <c r="Q1194" s="152" t="n">
        <v>671.395882564103</v>
      </c>
      <c r="R1194" s="152" t="n">
        <v>2947.6863</v>
      </c>
      <c r="S1194" s="136" t="n">
        <f aca="false">R1194-Q1194</f>
        <v>2276.2904174359</v>
      </c>
      <c r="T1194" s="137" t="n">
        <f aca="false">((S1194/1000000)*(0.473-P1194))*0.8/(0.08206*296)*1000000/(O1194*N1194)*12</f>
        <v>0.206224722416494</v>
      </c>
      <c r="U1194" s="138" t="n">
        <f aca="false">IF(N1194&lt;=48,T1194* 48,T1194* 72)</f>
        <v>9.89878667599171</v>
      </c>
      <c r="V1194" s="139" t="n">
        <v>-21.557126420198</v>
      </c>
      <c r="W1194" s="150" t="n">
        <f aca="false">W1146</f>
        <v>-20.4524273330183</v>
      </c>
      <c r="X1194" s="141" t="s">
        <v>106</v>
      </c>
      <c r="Y1194" s="142" t="n">
        <f aca="false">((V1194/1000+1)*0.0112372)/((V1194/1000+1)*0.0112372+1)</f>
        <v>0.0108753838673193</v>
      </c>
      <c r="Z1194" s="142" t="n">
        <f aca="false">((W1194/1000+1)*0.0112372)/((W1194/1000+1)*0.0112372+1)</f>
        <v>0.0108875289029567</v>
      </c>
      <c r="AA1194" s="142" t="str">
        <f aca="false">IF(ISNUMBER(X1194),((X1194/1000+1)*0.0112372)/((X1194/1000+1)*0.0112372+1),"")</f>
        <v/>
      </c>
      <c r="AB1194" s="143" t="str">
        <f aca="false">IF(ISNUMBER(AA1194),(Y1194-Z1194)/(AA1194-Z1194),"")</f>
        <v/>
      </c>
      <c r="AC1194" s="143" t="str">
        <f aca="false">IF(ISNUMBER(AB1194),1-AB1194,"")</f>
        <v/>
      </c>
      <c r="AD1194" s="144" t="str">
        <f aca="false">IF(ISNUMBER(AB1194),AB1194*T1194,"")</f>
        <v/>
      </c>
      <c r="AE1194" s="144" t="n">
        <f aca="false">IF(ISNUMBER(AC1194),AC1194*T1194,T1194)</f>
        <v>0.206224722416494</v>
      </c>
      <c r="AF1194" s="102"/>
      <c r="AG1194" s="145" t="str">
        <f aca="false">IF(ISNUMBER(AD1194),U1194*AB1194,"")</f>
        <v/>
      </c>
      <c r="AH1194" s="146" t="n">
        <f aca="false">IF(ISNUMBER(AC1194),AC1194*U1194,U1194)</f>
        <v>9.89878667599171</v>
      </c>
      <c r="AI1194" s="102"/>
      <c r="AJ1194" s="103" t="s">
        <v>728</v>
      </c>
      <c r="AK1194" s="102"/>
      <c r="AL1194" s="102"/>
      <c r="AM1194" s="102"/>
      <c r="AN1194" s="147" t="s">
        <v>899</v>
      </c>
      <c r="AO1194" s="145" t="n">
        <f aca="false">SUMIF($AN$5:$AN$1444,$AN1194,AG$5:AG$1444)</f>
        <v>0</v>
      </c>
      <c r="AP1194" s="145" t="n">
        <f aca="false">SUMIF($AN$5:$AN$1444,$AN1194,AH$5:AH$1444)</f>
        <v>32.0490984441788</v>
      </c>
      <c r="AQ1194" s="145" t="n">
        <f aca="false">SUMIF($AN$5:$AN$1444,$AN1194,AI$5:AI$1444)</f>
        <v>0</v>
      </c>
    </row>
    <row r="1195" customFormat="false" ht="15" hidden="false" customHeight="false" outlineLevel="0" collapsed="false">
      <c r="A1195" s="0" t="s">
        <v>652</v>
      </c>
      <c r="B1195" s="0" t="s">
        <v>647</v>
      </c>
      <c r="C1195" s="90" t="n">
        <f aca="false">C1051+1</f>
        <v>4</v>
      </c>
      <c r="D1195" s="90" t="n">
        <f aca="false">D1051</f>
        <v>1</v>
      </c>
      <c r="E1195" s="90" t="s">
        <v>403</v>
      </c>
      <c r="F1195" s="90" t="n">
        <v>3</v>
      </c>
      <c r="G1195" s="130" t="s">
        <v>321</v>
      </c>
      <c r="H1195" s="130" t="s">
        <v>322</v>
      </c>
      <c r="I1195" s="130" t="s">
        <v>322</v>
      </c>
      <c r="J1195" s="131" t="n">
        <v>41948</v>
      </c>
      <c r="K1195" s="132" t="s">
        <v>860</v>
      </c>
      <c r="L1195" s="131" t="n">
        <v>41950</v>
      </c>
      <c r="M1195" s="108" t="s">
        <v>861</v>
      </c>
      <c r="N1195" s="134" t="n">
        <v>46.3333333333333</v>
      </c>
      <c r="O1195" s="134" t="n">
        <v>40</v>
      </c>
      <c r="P1195" s="135" t="n">
        <v>0.0481666666666667</v>
      </c>
      <c r="Q1195" s="152" t="n">
        <v>671.395882564103</v>
      </c>
      <c r="R1195" s="152" t="n">
        <v>1641.5703</v>
      </c>
      <c r="S1195" s="136" t="n">
        <f aca="false">R1195-Q1195</f>
        <v>970.174417435897</v>
      </c>
      <c r="T1195" s="137" t="n">
        <f aca="false">((S1195/1000000)*(0.473-P1195))*0.8/(0.08206*296)*1000000/(O1195*N1195)*12</f>
        <v>0.0878947380346452</v>
      </c>
      <c r="U1195" s="138" t="n">
        <f aca="false">IF(N1195&lt;=48,T1195* 48,T1195* 72)</f>
        <v>4.21894742566297</v>
      </c>
      <c r="V1195" s="139" t="n">
        <v>-12.1691183851804</v>
      </c>
      <c r="W1195" s="150" t="n">
        <f aca="false">W1147</f>
        <v>-20.4524273330183</v>
      </c>
      <c r="X1195" s="141" t="s">
        <v>106</v>
      </c>
      <c r="Y1195" s="142" t="n">
        <f aca="false">((V1195/1000+1)*0.0112372)/((V1195/1000+1)*0.0112372+1)</f>
        <v>0.01097858590404</v>
      </c>
      <c r="Z1195" s="142" t="n">
        <f aca="false">((W1195/1000+1)*0.0112372)/((W1195/1000+1)*0.0112372+1)</f>
        <v>0.0108875289029567</v>
      </c>
      <c r="AA1195" s="142" t="str">
        <f aca="false">IF(ISNUMBER(X1195),((X1195/1000+1)*0.0112372)/((X1195/1000+1)*0.0112372+1),"")</f>
        <v/>
      </c>
      <c r="AB1195" s="143" t="str">
        <f aca="false">IF(ISNUMBER(AA1195),(Y1195-Z1195)/(AA1195-Z1195),"")</f>
        <v/>
      </c>
      <c r="AC1195" s="143" t="str">
        <f aca="false">IF(ISNUMBER(AB1195),1-AB1195,"")</f>
        <v/>
      </c>
      <c r="AD1195" s="144" t="str">
        <f aca="false">IF(ISNUMBER(AB1195),AB1195*T1195,"")</f>
        <v/>
      </c>
      <c r="AE1195" s="144" t="n">
        <f aca="false">IF(ISNUMBER(AC1195),AC1195*T1195,T1195)</f>
        <v>0.0878947380346452</v>
      </c>
      <c r="AF1195" s="102"/>
      <c r="AG1195" s="145" t="str">
        <f aca="false">IF(ISNUMBER(AD1195),U1195*AB1195,"")</f>
        <v/>
      </c>
      <c r="AH1195" s="146" t="n">
        <f aca="false">IF(ISNUMBER(AC1195),AC1195*U1195,U1195)</f>
        <v>4.21894742566297</v>
      </c>
      <c r="AI1195" s="102"/>
      <c r="AJ1195" s="103" t="s">
        <v>730</v>
      </c>
      <c r="AK1195" s="102"/>
      <c r="AL1195" s="102"/>
      <c r="AM1195" s="102"/>
      <c r="AN1195" s="147" t="s">
        <v>900</v>
      </c>
      <c r="AO1195" s="145" t="n">
        <f aca="false">SUMIF($AN$5:$AN$1444,$AN1195,AG$5:AG$1444)</f>
        <v>0</v>
      </c>
      <c r="AP1195" s="145" t="n">
        <f aca="false">SUMIF($AN$5:$AN$1444,$AN1195,AH$5:AH$1444)</f>
        <v>14.2511667301308</v>
      </c>
      <c r="AQ1195" s="145" t="n">
        <f aca="false">SUMIF($AN$5:$AN$1444,$AN1195,AI$5:AI$1444)</f>
        <v>0</v>
      </c>
    </row>
    <row r="1196" customFormat="false" ht="15" hidden="false" customHeight="false" outlineLevel="0" collapsed="false">
      <c r="A1196" s="0" t="s">
        <v>652</v>
      </c>
      <c r="B1196" s="0" t="s">
        <v>647</v>
      </c>
      <c r="C1196" s="90" t="n">
        <f aca="false">C1052+1</f>
        <v>4</v>
      </c>
      <c r="D1196" s="90" t="n">
        <f aca="false">D1052</f>
        <v>1</v>
      </c>
      <c r="E1196" s="90" t="s">
        <v>403</v>
      </c>
      <c r="F1196" s="90" t="n">
        <v>4</v>
      </c>
      <c r="G1196" s="130" t="s">
        <v>321</v>
      </c>
      <c r="H1196" s="130" t="s">
        <v>322</v>
      </c>
      <c r="I1196" s="130" t="s">
        <v>322</v>
      </c>
      <c r="J1196" s="131" t="n">
        <v>41948</v>
      </c>
      <c r="K1196" s="132" t="s">
        <v>860</v>
      </c>
      <c r="L1196" s="131" t="n">
        <v>41950</v>
      </c>
      <c r="M1196" s="108" t="s">
        <v>861</v>
      </c>
      <c r="N1196" s="134" t="n">
        <v>46.3333333333333</v>
      </c>
      <c r="O1196" s="134" t="n">
        <v>40</v>
      </c>
      <c r="P1196" s="135" t="n">
        <v>0.0481666666666667</v>
      </c>
      <c r="Q1196" s="152" t="n">
        <v>671.395882564103</v>
      </c>
      <c r="R1196" s="152" t="n">
        <v>1296.8497</v>
      </c>
      <c r="S1196" s="136" t="n">
        <f aca="false">R1196-Q1196</f>
        <v>625.453817435897</v>
      </c>
      <c r="T1196" s="137" t="n">
        <f aca="false">((S1196/1000000)*(0.473-P1196))*0.8/(0.08206*296)*1000000/(O1196*N1196)*12</f>
        <v>0.0566641404352731</v>
      </c>
      <c r="U1196" s="138" t="n">
        <f aca="false">IF(N1196&lt;=48,T1196* 48,T1196* 72)</f>
        <v>2.71987874089311</v>
      </c>
      <c r="V1196" s="139" t="n">
        <v>-13.7504772294916</v>
      </c>
      <c r="W1196" s="150" t="n">
        <f aca="false">W1148</f>
        <v>-20.4524273330183</v>
      </c>
      <c r="X1196" s="141" t="s">
        <v>106</v>
      </c>
      <c r="Y1196" s="142" t="n">
        <f aca="false">((V1196/1000+1)*0.0112372)/((V1196/1000+1)*0.0112372+1)</f>
        <v>0.0109612035910737</v>
      </c>
      <c r="Z1196" s="142" t="n">
        <f aca="false">((W1196/1000+1)*0.0112372)/((W1196/1000+1)*0.0112372+1)</f>
        <v>0.0108875289029567</v>
      </c>
      <c r="AA1196" s="142" t="str">
        <f aca="false">IF(ISNUMBER(X1196),((X1196/1000+1)*0.0112372)/((X1196/1000+1)*0.0112372+1),"")</f>
        <v/>
      </c>
      <c r="AB1196" s="143" t="str">
        <f aca="false">IF(ISNUMBER(AA1196),(Y1196-Z1196)/(AA1196-Z1196),"")</f>
        <v/>
      </c>
      <c r="AC1196" s="143" t="str">
        <f aca="false">IF(ISNUMBER(AB1196),1-AB1196,"")</f>
        <v/>
      </c>
      <c r="AD1196" s="144" t="str">
        <f aca="false">IF(ISNUMBER(AB1196),AB1196*T1196,"")</f>
        <v/>
      </c>
      <c r="AE1196" s="144" t="n">
        <f aca="false">IF(ISNUMBER(AC1196),AC1196*T1196,T1196)</f>
        <v>0.0566641404352731</v>
      </c>
      <c r="AF1196" s="102"/>
      <c r="AG1196" s="145" t="str">
        <f aca="false">IF(ISNUMBER(AD1196),U1196*AB1196,"")</f>
        <v/>
      </c>
      <c r="AH1196" s="146" t="n">
        <f aca="false">IF(ISNUMBER(AC1196),AC1196*U1196,U1196)</f>
        <v>2.71987874089311</v>
      </c>
      <c r="AI1196" s="102"/>
      <c r="AJ1196" s="103" t="s">
        <v>732</v>
      </c>
      <c r="AK1196" s="102"/>
      <c r="AL1196" s="102"/>
      <c r="AM1196" s="102"/>
      <c r="AN1196" s="147" t="s">
        <v>901</v>
      </c>
      <c r="AO1196" s="145" t="n">
        <f aca="false">SUMIF($AN$5:$AN$1444,$AN1196,AG$5:AG$1444)</f>
        <v>0</v>
      </c>
      <c r="AP1196" s="145" t="n">
        <f aca="false">SUMIF($AN$5:$AN$1444,$AN1196,AH$5:AH$1444)</f>
        <v>11.1825660417792</v>
      </c>
      <c r="AQ1196" s="145" t="n">
        <f aca="false">SUMIF($AN$5:$AN$1444,$AN1196,AI$5:AI$1444)</f>
        <v>0</v>
      </c>
    </row>
    <row r="1197" customFormat="false" ht="15" hidden="false" customHeight="false" outlineLevel="0" collapsed="false">
      <c r="A1197" s="0" t="s">
        <v>652</v>
      </c>
      <c r="B1197" s="0" t="s">
        <v>647</v>
      </c>
      <c r="C1197" s="90" t="n">
        <f aca="false">C1053+1</f>
        <v>4</v>
      </c>
      <c r="D1197" s="90" t="n">
        <f aca="false">D1053</f>
        <v>1</v>
      </c>
      <c r="E1197" s="90" t="s">
        <v>403</v>
      </c>
      <c r="F1197" s="90" t="n">
        <v>1</v>
      </c>
      <c r="G1197" s="130" t="s">
        <v>659</v>
      </c>
      <c r="H1197" s="130" t="s">
        <v>660</v>
      </c>
      <c r="I1197" s="148" t="s">
        <v>335</v>
      </c>
      <c r="J1197" s="131" t="n">
        <v>41948</v>
      </c>
      <c r="K1197" s="132" t="s">
        <v>860</v>
      </c>
      <c r="L1197" s="131" t="n">
        <v>41950</v>
      </c>
      <c r="M1197" s="108" t="s">
        <v>861</v>
      </c>
      <c r="N1197" s="134" t="n">
        <v>46.3333333333333</v>
      </c>
      <c r="O1197" s="134" t="n">
        <v>40</v>
      </c>
      <c r="P1197" s="135" t="n">
        <v>0.0481666666666667</v>
      </c>
      <c r="Q1197" s="152" t="n">
        <v>671.395882564103</v>
      </c>
      <c r="R1197" s="152" t="n">
        <v>44136.05885</v>
      </c>
      <c r="S1197" s="136" t="n">
        <f aca="false">R1197-Q1197</f>
        <v>43464.6629674359</v>
      </c>
      <c r="T1197" s="137" t="n">
        <f aca="false">((S1197/1000000)*(0.473-P1197))*0.8/(0.08206*296)*1000000/(O1197*N1197)*12</f>
        <v>3.93776118667791</v>
      </c>
      <c r="U1197" s="138" t="n">
        <f aca="false">IF(N1197&lt;=48,T1197* 48,T1197* 72)</f>
        <v>189.012536960539</v>
      </c>
      <c r="V1197" s="139" t="n">
        <v>1135.21740273836</v>
      </c>
      <c r="W1197" s="150" t="n">
        <f aca="false">W1149</f>
        <v>-20.4524273330183</v>
      </c>
      <c r="X1197" s="141" t="n">
        <v>1356.9</v>
      </c>
      <c r="Y1197" s="142" t="n">
        <f aca="false">((V1197/1000+1)*0.0112372)/((V1197/1000+1)*0.0112372+1)</f>
        <v>0.0234316491711571</v>
      </c>
      <c r="Z1197" s="142" t="n">
        <f aca="false">((W1197/1000+1)*0.0112372)/((W1197/1000+1)*0.0112372+1)</f>
        <v>0.0108875289029567</v>
      </c>
      <c r="AA1197" s="142" t="n">
        <f aca="false">IF(ISNUMBER(X1197),((X1197/1000+1)*0.0112372)/((X1197/1000+1)*0.0112372+1),"")</f>
        <v>0.0258016023592409</v>
      </c>
      <c r="AB1197" s="143" t="n">
        <f aca="false">IF(ISNUMBER(AA1197),(Y1197-Y1193)/(AA1197-Y1193),"")</f>
        <v>0.840799575216238</v>
      </c>
      <c r="AC1197" s="143" t="n">
        <f aca="false">IF(ISNUMBER(AB1197),1-AB1197,"")</f>
        <v>0.159200424783762</v>
      </c>
      <c r="AD1197" s="144" t="n">
        <f aca="false">IF(ISNUMBER(AB1197),AB1197*T1197,"")</f>
        <v>3.31086793306177</v>
      </c>
      <c r="AE1197" s="144" t="n">
        <f aca="false">IF(ISNUMBER(AC1197),AC1197*T1197,T1197)</f>
        <v>0.626893253616134</v>
      </c>
      <c r="AF1197" s="149" t="n">
        <f aca="false">IF(ISNUMBER(AD1197),AE1197-AE1193,"")</f>
        <v>0.448714033757749</v>
      </c>
      <c r="AG1197" s="145" t="n">
        <f aca="false">IF(ISNUMBER(AD1197),U1197*AB1197,"")</f>
        <v>158.921660786965</v>
      </c>
      <c r="AH1197" s="146" t="n">
        <f aca="false">IF(ISNUMBER(AC1197),AC1197*U1197,U1197)</f>
        <v>30.0908761735744</v>
      </c>
      <c r="AI1197" s="145" t="n">
        <f aca="false">AH1197-AH1193</f>
        <v>21.5382736203719</v>
      </c>
      <c r="AJ1197" s="103" t="s">
        <v>734</v>
      </c>
      <c r="AK1197" s="102"/>
      <c r="AL1197" s="102"/>
      <c r="AM1197" s="102"/>
      <c r="AN1197" s="147" t="s">
        <v>902</v>
      </c>
      <c r="AO1197" s="145" t="n">
        <f aca="false">SUMIF($AN$5:$AN$1444,$AN1197,AG$5:AG$1444)</f>
        <v>314.311897452948</v>
      </c>
      <c r="AP1197" s="145" t="n">
        <f aca="false">SUMIF($AN$5:$AN$1444,$AN1197,AH$5:AH$1444)</f>
        <v>79.9257580474701</v>
      </c>
      <c r="AQ1197" s="145" t="n">
        <f aca="false">SUMIF($AN$5:$AN$1444,$AN1197,AI$5:AI$1444)</f>
        <v>51.9947725842304</v>
      </c>
    </row>
    <row r="1198" customFormat="false" ht="15" hidden="false" customHeight="false" outlineLevel="0" collapsed="false">
      <c r="A1198" s="0" t="s">
        <v>652</v>
      </c>
      <c r="B1198" s="0" t="s">
        <v>647</v>
      </c>
      <c r="C1198" s="90" t="n">
        <f aca="false">C1054+1</f>
        <v>4</v>
      </c>
      <c r="D1198" s="90" t="n">
        <f aca="false">D1054</f>
        <v>1</v>
      </c>
      <c r="E1198" s="90" t="s">
        <v>403</v>
      </c>
      <c r="F1198" s="90" t="n">
        <v>2</v>
      </c>
      <c r="G1198" s="130" t="s">
        <v>659</v>
      </c>
      <c r="H1198" s="130" t="s">
        <v>660</v>
      </c>
      <c r="I1198" s="148" t="s">
        <v>335</v>
      </c>
      <c r="J1198" s="131" t="n">
        <v>41948</v>
      </c>
      <c r="K1198" s="132" t="s">
        <v>860</v>
      </c>
      <c r="L1198" s="131" t="n">
        <v>41950</v>
      </c>
      <c r="M1198" s="108" t="s">
        <v>861</v>
      </c>
      <c r="N1198" s="134" t="n">
        <v>46.3333333333333</v>
      </c>
      <c r="O1198" s="134" t="n">
        <v>40</v>
      </c>
      <c r="P1198" s="135" t="n">
        <v>0.0481666666666667</v>
      </c>
      <c r="Q1198" s="152" t="n">
        <v>671.395882564103</v>
      </c>
      <c r="R1198" s="152" t="n">
        <v>56028.67925</v>
      </c>
      <c r="S1198" s="136" t="n">
        <f aca="false">R1198-Q1198</f>
        <v>55357.2833674359</v>
      </c>
      <c r="T1198" s="137" t="n">
        <f aca="false">((S1198/1000000)*(0.473-P1198))*0.8/(0.08206*296)*1000000/(O1198*N1198)*12</f>
        <v>5.0151950334352</v>
      </c>
      <c r="U1198" s="138" t="n">
        <f aca="false">IF(N1198&lt;=48,T1198* 48,T1198* 72)</f>
        <v>240.72936160489</v>
      </c>
      <c r="V1198" s="139" t="n">
        <v>1142.48050349992</v>
      </c>
      <c r="W1198" s="150" t="n">
        <f aca="false">W1150</f>
        <v>-20.4524273330183</v>
      </c>
      <c r="X1198" s="141" t="n">
        <v>1356.9</v>
      </c>
      <c r="Y1198" s="142" t="n">
        <f aca="false">((V1198/1000+1)*0.0112372)/((V1198/1000+1)*0.0112372+1)</f>
        <v>0.0235094798568302</v>
      </c>
      <c r="Z1198" s="142" t="n">
        <f aca="false">((W1198/1000+1)*0.0112372)/((W1198/1000+1)*0.0112372+1)</f>
        <v>0.0108875289029567</v>
      </c>
      <c r="AA1198" s="142" t="n">
        <f aca="false">IF(ISNUMBER(X1198),((X1198/1000+1)*0.0112372)/((X1198/1000+1)*0.0112372+1),"")</f>
        <v>0.0258016023592409</v>
      </c>
      <c r="AB1198" s="143" t="n">
        <f aca="false">IF(ISNUMBER(AA1198),(Y1198-Y1194)/(AA1198-Y1194),"")</f>
        <v>0.846436490015792</v>
      </c>
      <c r="AC1198" s="143" t="n">
        <f aca="false">IF(ISNUMBER(AB1198),1-AB1198,"")</f>
        <v>0.153563509984208</v>
      </c>
      <c r="AD1198" s="144" t="n">
        <f aca="false">IF(ISNUMBER(AB1198),AB1198*T1198,"")</f>
        <v>4.24504408084553</v>
      </c>
      <c r="AE1198" s="144" t="n">
        <f aca="false">IF(ISNUMBER(AC1198),AC1198*T1198,T1198)</f>
        <v>0.770150952589675</v>
      </c>
      <c r="AF1198" s="149" t="n">
        <f aca="false">IF(ISNUMBER(AD1198),AE1198-AE1194,"")</f>
        <v>0.563926230173181</v>
      </c>
      <c r="AG1198" s="145" t="n">
        <f aca="false">IF(ISNUMBER(AD1198),U1198*AB1198,"")</f>
        <v>203.762115880585</v>
      </c>
      <c r="AH1198" s="146" t="n">
        <f aca="false">IF(ISNUMBER(AC1198),AC1198*U1198,U1198)</f>
        <v>36.9672457243044</v>
      </c>
      <c r="AI1198" s="145" t="n">
        <f aca="false">AH1198-AH1194</f>
        <v>27.0684590483127</v>
      </c>
      <c r="AJ1198" s="103" t="s">
        <v>736</v>
      </c>
      <c r="AK1198" s="102"/>
      <c r="AL1198" s="102"/>
      <c r="AM1198" s="102"/>
      <c r="AN1198" s="147" t="s">
        <v>903</v>
      </c>
      <c r="AO1198" s="145" t="n">
        <f aca="false">SUMIF($AN$5:$AN$1444,$AN1198,AG$5:AG$1444)</f>
        <v>334.744333661881</v>
      </c>
      <c r="AP1198" s="145" t="n">
        <f aca="false">SUMIF($AN$5:$AN$1444,$AN1198,AH$5:AH$1444)</f>
        <v>93.9054709481703</v>
      </c>
      <c r="AQ1198" s="145" t="n">
        <f aca="false">SUMIF($AN$5:$AN$1444,$AN1198,AI$5:AI$1444)</f>
        <v>61.8563725039915</v>
      </c>
    </row>
    <row r="1199" customFormat="false" ht="15" hidden="false" customHeight="false" outlineLevel="0" collapsed="false">
      <c r="A1199" s="0" t="s">
        <v>652</v>
      </c>
      <c r="B1199" s="0" t="s">
        <v>647</v>
      </c>
      <c r="C1199" s="90" t="n">
        <f aca="false">C1055+1</f>
        <v>4</v>
      </c>
      <c r="D1199" s="90" t="n">
        <f aca="false">D1055</f>
        <v>1</v>
      </c>
      <c r="E1199" s="90" t="s">
        <v>403</v>
      </c>
      <c r="F1199" s="90" t="n">
        <v>3</v>
      </c>
      <c r="G1199" s="130" t="s">
        <v>659</v>
      </c>
      <c r="H1199" s="130" t="s">
        <v>660</v>
      </c>
      <c r="I1199" s="148" t="s">
        <v>335</v>
      </c>
      <c r="J1199" s="131" t="n">
        <v>41948</v>
      </c>
      <c r="K1199" s="132" t="s">
        <v>860</v>
      </c>
      <c r="L1199" s="131" t="n">
        <v>41950</v>
      </c>
      <c r="M1199" s="108" t="s">
        <v>861</v>
      </c>
      <c r="N1199" s="134" t="n">
        <v>46.3333333333333</v>
      </c>
      <c r="O1199" s="134" t="n">
        <v>40</v>
      </c>
      <c r="P1199" s="135" t="n">
        <v>0.0481666666666667</v>
      </c>
      <c r="Q1199" s="152" t="n">
        <v>671.395882564103</v>
      </c>
      <c r="R1199" s="152" t="n">
        <v>43314.26945</v>
      </c>
      <c r="S1199" s="136" t="n">
        <f aca="false">R1199-Q1199</f>
        <v>42642.8735674359</v>
      </c>
      <c r="T1199" s="137" t="n">
        <f aca="false">((S1199/1000000)*(0.473-P1199))*0.8/(0.08206*296)*1000000/(O1199*N1199)*12</f>
        <v>3.86330966256583</v>
      </c>
      <c r="U1199" s="138" t="n">
        <f aca="false">IF(N1199&lt;=48,T1199* 48,T1199* 72)</f>
        <v>185.43886380316</v>
      </c>
      <c r="V1199" s="139" t="n">
        <v>1146.99852131215</v>
      </c>
      <c r="W1199" s="150" t="n">
        <f aca="false">W1151</f>
        <v>-20.4524273330183</v>
      </c>
      <c r="X1199" s="141" t="n">
        <v>1356.9</v>
      </c>
      <c r="Y1199" s="142" t="n">
        <f aca="false">((V1199/1000+1)*0.0112372)/((V1199/1000+1)*0.0112372+1)</f>
        <v>0.0235578882405064</v>
      </c>
      <c r="Z1199" s="142" t="n">
        <f aca="false">((W1199/1000+1)*0.0112372)/((W1199/1000+1)*0.0112372+1)</f>
        <v>0.0108875289029567</v>
      </c>
      <c r="AA1199" s="142" t="n">
        <f aca="false">IF(ISNUMBER(X1199),((X1199/1000+1)*0.0112372)/((X1199/1000+1)*0.0112372+1),"")</f>
        <v>0.0258016023592409</v>
      </c>
      <c r="AB1199" s="143" t="n">
        <f aca="false">IF(ISNUMBER(AA1199),(Y1199-Y1195)/(AA1199-Y1195),"")</f>
        <v>0.848633095327416</v>
      </c>
      <c r="AC1199" s="143" t="n">
        <f aca="false">IF(ISNUMBER(AB1199),1-AB1199,"")</f>
        <v>0.151366904672584</v>
      </c>
      <c r="AD1199" s="144" t="n">
        <f aca="false">IF(ISNUMBER(AB1199),AB1199*T1199,"")</f>
        <v>3.27853243715156</v>
      </c>
      <c r="AE1199" s="144" t="n">
        <f aca="false">IF(ISNUMBER(AC1199),AC1199*T1199,T1199)</f>
        <v>0.584777225414274</v>
      </c>
      <c r="AF1199" s="149" t="n">
        <f aca="false">IF(ISNUMBER(AD1199),AE1199-AE1195,"")</f>
        <v>0.496882487379628</v>
      </c>
      <c r="AG1199" s="145" t="n">
        <f aca="false">IF(ISNUMBER(AD1199),U1199*AB1199,"")</f>
        <v>157.369556983275</v>
      </c>
      <c r="AH1199" s="146" t="n">
        <f aca="false">IF(ISNUMBER(AC1199),AC1199*U1199,U1199)</f>
        <v>28.0693068198851</v>
      </c>
      <c r="AI1199" s="145" t="n">
        <f aca="false">AH1199-AH1195</f>
        <v>23.8503593942222</v>
      </c>
      <c r="AJ1199" s="103" t="s">
        <v>738</v>
      </c>
      <c r="AK1199" s="102"/>
      <c r="AL1199" s="102"/>
      <c r="AM1199" s="102"/>
      <c r="AN1199" s="147" t="s">
        <v>904</v>
      </c>
      <c r="AO1199" s="145" t="n">
        <f aca="false">SUMIF($AN$5:$AN$1444,$AN1199,AG$5:AG$1444)</f>
        <v>310.387640592684</v>
      </c>
      <c r="AP1199" s="145" t="n">
        <f aca="false">SUMIF($AN$5:$AN$1444,$AN1199,AH$5:AH$1444)</f>
        <v>63.2091405954404</v>
      </c>
      <c r="AQ1199" s="145" t="n">
        <f aca="false">SUMIF($AN$5:$AN$1444,$AN1199,AI$5:AI$1444)</f>
        <v>48.9579738653096</v>
      </c>
    </row>
    <row r="1200" customFormat="false" ht="15" hidden="false" customHeight="false" outlineLevel="0" collapsed="false">
      <c r="A1200" s="0" t="s">
        <v>652</v>
      </c>
      <c r="B1200" s="0" t="s">
        <v>647</v>
      </c>
      <c r="C1200" s="90" t="n">
        <f aca="false">C1056+1</f>
        <v>4</v>
      </c>
      <c r="D1200" s="90" t="n">
        <f aca="false">D1056</f>
        <v>1</v>
      </c>
      <c r="E1200" s="90" t="s">
        <v>403</v>
      </c>
      <c r="F1200" s="90" t="n">
        <v>4</v>
      </c>
      <c r="G1200" s="130" t="s">
        <v>659</v>
      </c>
      <c r="H1200" s="130" t="s">
        <v>660</v>
      </c>
      <c r="I1200" s="148" t="s">
        <v>335</v>
      </c>
      <c r="J1200" s="131" t="n">
        <v>41948</v>
      </c>
      <c r="K1200" s="132" t="s">
        <v>860</v>
      </c>
      <c r="L1200" s="131" t="n">
        <v>41950</v>
      </c>
      <c r="M1200" s="108" t="s">
        <v>861</v>
      </c>
      <c r="N1200" s="134" t="n">
        <v>46.3333333333333</v>
      </c>
      <c r="O1200" s="134" t="n">
        <v>40</v>
      </c>
      <c r="P1200" s="135" t="n">
        <v>0.0481666666666667</v>
      </c>
      <c r="Q1200" s="152" t="n">
        <v>671.395882564103</v>
      </c>
      <c r="R1200" s="152" t="n">
        <v>34308.07965</v>
      </c>
      <c r="S1200" s="136" t="n">
        <f aca="false">R1200-Q1200</f>
        <v>33636.6837674359</v>
      </c>
      <c r="T1200" s="137" t="n">
        <f aca="false">((S1200/1000000)*(0.473-P1200))*0.8/(0.08206*296)*1000000/(O1200*N1200)*12</f>
        <v>3.04737731170728</v>
      </c>
      <c r="U1200" s="138" t="n">
        <f aca="false">IF(N1200&lt;=48,T1200* 48,T1200* 72)</f>
        <v>146.27411096195</v>
      </c>
      <c r="V1200" s="139" t="n">
        <v>1169.37318946586</v>
      </c>
      <c r="W1200" s="150" t="n">
        <f aca="false">W1152</f>
        <v>-20.4524273330183</v>
      </c>
      <c r="X1200" s="141" t="n">
        <v>1356.9</v>
      </c>
      <c r="Y1200" s="142" t="n">
        <f aca="false">((V1200/1000+1)*0.0112372)/((V1200/1000+1)*0.0112372+1)</f>
        <v>0.0237975513045498</v>
      </c>
      <c r="Z1200" s="142" t="n">
        <f aca="false">((W1200/1000+1)*0.0112372)/((W1200/1000+1)*0.0112372+1)</f>
        <v>0.0108875289029567</v>
      </c>
      <c r="AA1200" s="142" t="n">
        <f aca="false">IF(ISNUMBER(X1200),((X1200/1000+1)*0.0112372)/((X1200/1000+1)*0.0112372+1),"")</f>
        <v>0.0258016023592409</v>
      </c>
      <c r="AB1200" s="143" t="n">
        <f aca="false">IF(ISNUMBER(AA1200),(Y1200-Y1196)/(AA1200-Y1196),"")</f>
        <v>0.864959757079451</v>
      </c>
      <c r="AC1200" s="143" t="n">
        <f aca="false">IF(ISNUMBER(AB1200),1-AB1200,"")</f>
        <v>0.135040242920549</v>
      </c>
      <c r="AD1200" s="144" t="n">
        <f aca="false">IF(ISNUMBER(AB1200),AB1200*T1200,"")</f>
        <v>2.63585873926376</v>
      </c>
      <c r="AE1200" s="144" t="n">
        <f aca="false">IF(ISNUMBER(AC1200),AC1200*T1200,T1200)</f>
        <v>0.411518572443521</v>
      </c>
      <c r="AF1200" s="149" t="n">
        <f aca="false">IF(ISNUMBER(AD1200),AE1200-AE1196,"")</f>
        <v>0.354854432008248</v>
      </c>
      <c r="AG1200" s="145" t="n">
        <f aca="false">IF(ISNUMBER(AD1200),U1200*AB1200,"")</f>
        <v>126.521219484661</v>
      </c>
      <c r="AH1200" s="146" t="n">
        <f aca="false">IF(ISNUMBER(AC1200),AC1200*U1200,U1200)</f>
        <v>19.752891477289</v>
      </c>
      <c r="AI1200" s="145" t="n">
        <f aca="false">AH1200-AH1196</f>
        <v>17.0330127363959</v>
      </c>
      <c r="AJ1200" s="103" t="s">
        <v>740</v>
      </c>
      <c r="AK1200" s="102"/>
      <c r="AL1200" s="102"/>
      <c r="AM1200" s="102"/>
      <c r="AN1200" s="147" t="s">
        <v>905</v>
      </c>
      <c r="AO1200" s="145" t="n">
        <f aca="false">SUMIF($AN$5:$AN$1444,$AN1200,AG$5:AG$1444)</f>
        <v>314.448903066257</v>
      </c>
      <c r="AP1200" s="145" t="n">
        <f aca="false">SUMIF($AN$5:$AN$1444,$AN1200,AH$5:AH$1444)</f>
        <v>55.2596285300009</v>
      </c>
      <c r="AQ1200" s="145" t="n">
        <f aca="false">SUMIF($AN$5:$AN$1444,$AN1200,AI$5:AI$1444)</f>
        <v>44.0770624882217</v>
      </c>
    </row>
    <row r="1201" customFormat="false" ht="15" hidden="false" customHeight="false" outlineLevel="0" collapsed="false">
      <c r="A1201" s="0" t="s">
        <v>652</v>
      </c>
      <c r="B1201" s="0" t="s">
        <v>647</v>
      </c>
      <c r="C1201" s="90" t="n">
        <f aca="false">C1057+1</f>
        <v>4</v>
      </c>
      <c r="D1201" s="90" t="n">
        <f aca="false">D1057</f>
        <v>1</v>
      </c>
      <c r="E1201" s="90" t="s">
        <v>403</v>
      </c>
      <c r="F1201" s="90" t="n">
        <v>1</v>
      </c>
      <c r="G1201" s="130" t="s">
        <v>669</v>
      </c>
      <c r="H1201" s="130" t="s">
        <v>660</v>
      </c>
      <c r="I1201" s="130" t="n">
        <v>10</v>
      </c>
      <c r="J1201" s="131" t="n">
        <v>41948</v>
      </c>
      <c r="K1201" s="132" t="s">
        <v>860</v>
      </c>
      <c r="L1201" s="131" t="n">
        <v>41950</v>
      </c>
      <c r="M1201" s="108" t="s">
        <v>861</v>
      </c>
      <c r="N1201" s="134" t="n">
        <v>46.3333333333333</v>
      </c>
      <c r="O1201" s="134" t="n">
        <v>40</v>
      </c>
      <c r="P1201" s="135" t="n">
        <v>0.0481666666666667</v>
      </c>
      <c r="Q1201" s="152" t="n">
        <v>671.395882564103</v>
      </c>
      <c r="R1201" s="152" t="n">
        <v>51463.98005</v>
      </c>
      <c r="S1201" s="136" t="n">
        <f aca="false">R1201-Q1201</f>
        <v>50792.5841674359</v>
      </c>
      <c r="T1201" s="137" t="n">
        <f aca="false">((S1201/1000000)*(0.473-P1201))*0.8/(0.08206*296)*1000000/(O1201*N1201)*12</f>
        <v>4.60164770299607</v>
      </c>
      <c r="U1201" s="138" t="n">
        <f aca="false">IF(N1201&lt;=48,T1201* 48,T1201* 72)</f>
        <v>220.879089743811</v>
      </c>
      <c r="V1201" s="139" t="n">
        <v>1286.02844399727</v>
      </c>
      <c r="W1201" s="150" t="n">
        <f aca="false">W1153</f>
        <v>-20.4524273330183</v>
      </c>
      <c r="X1201" s="141" t="n">
        <v>1356.9</v>
      </c>
      <c r="Y1201" s="142" t="n">
        <f aca="false">((V1201/1000+1)*0.0112372)/((V1201/1000+1)*0.0112372+1)</f>
        <v>0.0250451841445583</v>
      </c>
      <c r="Z1201" s="142" t="n">
        <f aca="false">((W1201/1000+1)*0.0112372)/((W1201/1000+1)*0.0112372+1)</f>
        <v>0.0108875289029567</v>
      </c>
      <c r="AA1201" s="142" t="n">
        <f aca="false">IF(ISNUMBER(X1201),((X1201/1000+1)*0.0112372)/((X1201/1000+1)*0.0112372+1),"")</f>
        <v>0.0258016023592409</v>
      </c>
      <c r="AB1201" s="143" t="n">
        <f aca="false">IF(ISNUMBER(AA1201),(Y1201-Y1193)/(AA1201-Y1193),"")</f>
        <v>0.94918798324915</v>
      </c>
      <c r="AC1201" s="143" t="n">
        <f aca="false">IF(ISNUMBER(AB1201),1-AB1201,"")</f>
        <v>0.05081201675085</v>
      </c>
      <c r="AD1201" s="144" t="n">
        <f aca="false">IF(ISNUMBER(AB1201),AB1201*T1201,"")</f>
        <v>4.36782870282993</v>
      </c>
      <c r="AE1201" s="144" t="n">
        <f aca="false">IF(ISNUMBER(AC1201),AC1201*T1201,T1201)</f>
        <v>0.233819000166147</v>
      </c>
      <c r="AF1201" s="149" t="n">
        <f aca="false">IF(ISNUMBER(AD1201),AE1201-AE1193,"")</f>
        <v>0.0556397803077605</v>
      </c>
      <c r="AG1201" s="145" t="n">
        <f aca="false">IF(ISNUMBER(AD1201),U1201*AB1201,"")</f>
        <v>209.655777735836</v>
      </c>
      <c r="AH1201" s="146" t="n">
        <f aca="false">IF(ISNUMBER(AC1201),AC1201*U1201,U1201)</f>
        <v>11.2233120079751</v>
      </c>
      <c r="AI1201" s="145" t="n">
        <f aca="false">AH1201-AH1193</f>
        <v>2.67070945477251</v>
      </c>
      <c r="AJ1201" s="103" t="s">
        <v>742</v>
      </c>
      <c r="AK1201" s="102"/>
      <c r="AL1201" s="102"/>
      <c r="AM1201" s="102"/>
      <c r="AN1201" s="147" t="s">
        <v>906</v>
      </c>
      <c r="AO1201" s="145" t="n">
        <f aca="false">SUMIF($AN$5:$AN$1444,$AN1201,AG$5:AG$1444)</f>
        <v>343.505280261005</v>
      </c>
      <c r="AP1201" s="145" t="n">
        <f aca="false">SUMIF($AN$5:$AN$1444,$AN1201,AH$5:AH$1444)</f>
        <v>30.2257061022606</v>
      </c>
      <c r="AQ1201" s="145" t="n">
        <f aca="false">SUMIF($AN$5:$AN$1444,$AN1201,AI$5:AI$1444)</f>
        <v>2.29472063902093</v>
      </c>
    </row>
    <row r="1202" customFormat="false" ht="15" hidden="false" customHeight="false" outlineLevel="0" collapsed="false">
      <c r="A1202" s="0" t="s">
        <v>652</v>
      </c>
      <c r="B1202" s="0" t="s">
        <v>647</v>
      </c>
      <c r="C1202" s="90" t="n">
        <f aca="false">C1058+1</f>
        <v>4</v>
      </c>
      <c r="D1202" s="90" t="n">
        <f aca="false">D1058</f>
        <v>1</v>
      </c>
      <c r="E1202" s="90" t="s">
        <v>403</v>
      </c>
      <c r="F1202" s="90" t="n">
        <v>2</v>
      </c>
      <c r="G1202" s="130" t="s">
        <v>669</v>
      </c>
      <c r="H1202" s="130" t="s">
        <v>660</v>
      </c>
      <c r="I1202" s="130" t="n">
        <v>10</v>
      </c>
      <c r="J1202" s="131" t="n">
        <v>41948</v>
      </c>
      <c r="K1202" s="132" t="s">
        <v>860</v>
      </c>
      <c r="L1202" s="131" t="n">
        <v>41950</v>
      </c>
      <c r="M1202" s="108" t="s">
        <v>861</v>
      </c>
      <c r="N1202" s="134" t="n">
        <v>46.3333333333333</v>
      </c>
      <c r="O1202" s="134" t="n">
        <v>40</v>
      </c>
      <c r="P1202" s="135" t="n">
        <v>0.0481666666666667</v>
      </c>
      <c r="Q1202" s="152" t="n">
        <v>671.395882564103</v>
      </c>
      <c r="R1202" s="152" t="n">
        <v>46841.86325</v>
      </c>
      <c r="S1202" s="136" t="n">
        <f aca="false">R1202-Q1202</f>
        <v>46170.4673674359</v>
      </c>
      <c r="T1202" s="137" t="n">
        <f aca="false">((S1202/1000000)*(0.473-P1202))*0.8/(0.08206*296)*1000000/(O1202*N1202)*12</f>
        <v>4.18289851934387</v>
      </c>
      <c r="U1202" s="138" t="n">
        <f aca="false">IF(N1202&lt;=48,T1202* 48,T1202* 72)</f>
        <v>200.779128928506</v>
      </c>
      <c r="V1202" s="139" t="n">
        <v>1289.29244909522</v>
      </c>
      <c r="W1202" s="150" t="n">
        <f aca="false">W1154</f>
        <v>-20.4524273330183</v>
      </c>
      <c r="X1202" s="141" t="n">
        <v>1356.9</v>
      </c>
      <c r="Y1202" s="142" t="n">
        <f aca="false">((V1202/1000+1)*0.0112372)/((V1202/1000+1)*0.0112372+1)</f>
        <v>0.0250800469543675</v>
      </c>
      <c r="Z1202" s="142" t="n">
        <f aca="false">((W1202/1000+1)*0.0112372)/((W1202/1000+1)*0.0112372+1)</f>
        <v>0.0108875289029567</v>
      </c>
      <c r="AA1202" s="142" t="n">
        <f aca="false">IF(ISNUMBER(X1202),((X1202/1000+1)*0.0112372)/((X1202/1000+1)*0.0112372+1),"")</f>
        <v>0.0258016023592409</v>
      </c>
      <c r="AB1202" s="143" t="n">
        <f aca="false">IF(ISNUMBER(AA1202),(Y1202-Y1194)/(AA1202-Y1194),"")</f>
        <v>0.951658525884242</v>
      </c>
      <c r="AC1202" s="143" t="n">
        <f aca="false">IF(ISNUMBER(AB1202),1-AB1202,"")</f>
        <v>0.0483414741157583</v>
      </c>
      <c r="AD1202" s="144" t="n">
        <f aca="false">IF(ISNUMBER(AB1202),AB1202*T1202,"")</f>
        <v>3.98069103884216</v>
      </c>
      <c r="AE1202" s="144" t="n">
        <f aca="false">IF(ISNUMBER(AC1202),AC1202*T1202,T1202)</f>
        <v>0.202207480501705</v>
      </c>
      <c r="AF1202" s="149" t="n">
        <f aca="false">IF(ISNUMBER(AD1202),AE1202-AE1194,"")</f>
        <v>-0.00401724191478844</v>
      </c>
      <c r="AG1202" s="145" t="n">
        <f aca="false">IF(ISNUMBER(AD1202),U1202*AB1202,"")</f>
        <v>191.073169864424</v>
      </c>
      <c r="AH1202" s="146" t="n">
        <f aca="false">IF(ISNUMBER(AC1202),AC1202*U1202,U1202)</f>
        <v>9.70595906408185</v>
      </c>
      <c r="AI1202" s="145" t="n">
        <f aca="false">AH1202-AH1194</f>
        <v>-0.192827611909847</v>
      </c>
      <c r="AJ1202" s="103" t="s">
        <v>744</v>
      </c>
      <c r="AK1202" s="102"/>
      <c r="AL1202" s="102"/>
      <c r="AM1202" s="102"/>
      <c r="AN1202" s="147" t="s">
        <v>907</v>
      </c>
      <c r="AO1202" s="145" t="n">
        <f aca="false">SUMIF($AN$5:$AN$1444,$AN1202,AG$5:AG$1444)</f>
        <v>306.618219060732</v>
      </c>
      <c r="AP1202" s="145" t="n">
        <f aca="false">SUMIF($AN$5:$AN$1444,$AN1202,AH$5:AH$1444)</f>
        <v>31.3537326106162</v>
      </c>
      <c r="AQ1202" s="145" t="n">
        <f aca="false">SUMIF($AN$5:$AN$1444,$AN1202,AI$5:AI$1444)</f>
        <v>-0.695365833562562</v>
      </c>
    </row>
    <row r="1203" customFormat="false" ht="15" hidden="false" customHeight="false" outlineLevel="0" collapsed="false">
      <c r="A1203" s="0" t="s">
        <v>652</v>
      </c>
      <c r="B1203" s="0" t="s">
        <v>647</v>
      </c>
      <c r="C1203" s="90" t="n">
        <f aca="false">C1059+1</f>
        <v>4</v>
      </c>
      <c r="D1203" s="90" t="n">
        <f aca="false">D1059</f>
        <v>1</v>
      </c>
      <c r="E1203" s="90" t="s">
        <v>403</v>
      </c>
      <c r="F1203" s="90" t="n">
        <v>3</v>
      </c>
      <c r="G1203" s="130" t="s">
        <v>669</v>
      </c>
      <c r="H1203" s="130" t="s">
        <v>660</v>
      </c>
      <c r="I1203" s="130" t="n">
        <v>10</v>
      </c>
      <c r="J1203" s="131" t="n">
        <v>41948</v>
      </c>
      <c r="K1203" s="132" t="s">
        <v>860</v>
      </c>
      <c r="L1203" s="131" t="n">
        <v>41950</v>
      </c>
      <c r="M1203" s="108" t="s">
        <v>861</v>
      </c>
      <c r="N1203" s="134" t="n">
        <v>46.3333333333333</v>
      </c>
      <c r="O1203" s="134" t="n">
        <v>40</v>
      </c>
      <c r="P1203" s="135" t="n">
        <v>0.0481666666666667</v>
      </c>
      <c r="Q1203" s="152" t="n">
        <v>671.395882564103</v>
      </c>
      <c r="R1203" s="152" t="n">
        <v>50626.64005</v>
      </c>
      <c r="S1203" s="136" t="n">
        <f aca="false">R1203-Q1203</f>
        <v>49955.2441674359</v>
      </c>
      <c r="T1203" s="137" t="n">
        <f aca="false">((S1203/1000000)*(0.473-P1203))*0.8/(0.08206*296)*1000000/(O1203*N1203)*12</f>
        <v>4.52578734363879</v>
      </c>
      <c r="U1203" s="138" t="n">
        <f aca="false">IF(N1203&lt;=48,T1203* 48,T1203* 72)</f>
        <v>217.237792494662</v>
      </c>
      <c r="V1203" s="139" t="n">
        <v>1295.85286204841</v>
      </c>
      <c r="W1203" s="150" t="n">
        <f aca="false">W1155</f>
        <v>-20.4524273330183</v>
      </c>
      <c r="X1203" s="141" t="n">
        <v>1356.9</v>
      </c>
      <c r="Y1203" s="142" t="n">
        <f aca="false">((V1203/1000+1)*0.0112372)/((V1203/1000+1)*0.0112372+1)</f>
        <v>0.025150111126266</v>
      </c>
      <c r="Z1203" s="142" t="n">
        <f aca="false">((W1203/1000+1)*0.0112372)/((W1203/1000+1)*0.0112372+1)</f>
        <v>0.0108875289029567</v>
      </c>
      <c r="AA1203" s="142" t="n">
        <f aca="false">IF(ISNUMBER(X1203),((X1203/1000+1)*0.0112372)/((X1203/1000+1)*0.0112372+1),"")</f>
        <v>0.0258016023592409</v>
      </c>
      <c r="AB1203" s="143" t="n">
        <f aca="false">IF(ISNUMBER(AA1203),(Y1203-Y1195)/(AA1203-Y1195),"")</f>
        <v>0.956048673699861</v>
      </c>
      <c r="AC1203" s="143" t="n">
        <f aca="false">IF(ISNUMBER(AB1203),1-AB1203,"")</f>
        <v>0.0439513263001391</v>
      </c>
      <c r="AD1203" s="144" t="n">
        <f aca="false">IF(ISNUMBER(AB1203),AB1203*T1203,"")</f>
        <v>4.32687298733348</v>
      </c>
      <c r="AE1203" s="144" t="n">
        <f aca="false">IF(ISNUMBER(AC1203),AC1203*T1203,T1203)</f>
        <v>0.198914356305308</v>
      </c>
      <c r="AF1203" s="149" t="n">
        <f aca="false">IF(ISNUMBER(AD1203),AE1203-AE1195,"")</f>
        <v>0.111019618270663</v>
      </c>
      <c r="AG1203" s="145" t="n">
        <f aca="false">IF(ISNUMBER(AD1203),U1203*AB1203,"")</f>
        <v>207.689903392007</v>
      </c>
      <c r="AH1203" s="146" t="n">
        <f aca="false">IF(ISNUMBER(AC1203),AC1203*U1203,U1203)</f>
        <v>9.54788910265479</v>
      </c>
      <c r="AI1203" s="145" t="n">
        <f aca="false">AH1203-AH1195</f>
        <v>5.32894167699182</v>
      </c>
      <c r="AJ1203" s="103" t="s">
        <v>746</v>
      </c>
      <c r="AK1203" s="102"/>
      <c r="AL1203" s="102"/>
      <c r="AM1203" s="102"/>
      <c r="AN1203" s="147" t="s">
        <v>908</v>
      </c>
      <c r="AO1203" s="145" t="n">
        <f aca="false">SUMIF($AN$5:$AN$1444,$AN1203,AG$5:AG$1444)</f>
        <v>339.111188816798</v>
      </c>
      <c r="AP1203" s="145" t="n">
        <f aca="false">SUMIF($AN$5:$AN$1444,$AN1203,AH$5:AH$1444)</f>
        <v>26.464237135725</v>
      </c>
      <c r="AQ1203" s="145" t="n">
        <f aca="false">SUMIF($AN$5:$AN$1444,$AN1203,AI$5:AI$1444)</f>
        <v>12.2130704055943</v>
      </c>
    </row>
    <row r="1204" customFormat="false" ht="15" hidden="false" customHeight="false" outlineLevel="0" collapsed="false">
      <c r="A1204" s="0" t="s">
        <v>652</v>
      </c>
      <c r="B1204" s="0" t="s">
        <v>647</v>
      </c>
      <c r="C1204" s="90" t="n">
        <f aca="false">C1060+1</f>
        <v>4</v>
      </c>
      <c r="D1204" s="90" t="n">
        <f aca="false">D1060</f>
        <v>1</v>
      </c>
      <c r="E1204" s="90" t="s">
        <v>403</v>
      </c>
      <c r="F1204" s="90" t="n">
        <v>4</v>
      </c>
      <c r="G1204" s="130" t="s">
        <v>669</v>
      </c>
      <c r="H1204" s="130" t="s">
        <v>660</v>
      </c>
      <c r="I1204" s="130" t="n">
        <v>10</v>
      </c>
      <c r="J1204" s="131" t="n">
        <v>41948</v>
      </c>
      <c r="K1204" s="132" t="s">
        <v>860</v>
      </c>
      <c r="L1204" s="131" t="n">
        <v>41950</v>
      </c>
      <c r="M1204" s="108" t="s">
        <v>861</v>
      </c>
      <c r="N1204" s="134" t="n">
        <v>46.3333333333333</v>
      </c>
      <c r="O1204" s="134" t="n">
        <v>40</v>
      </c>
      <c r="P1204" s="135" t="n">
        <v>0.0481666666666667</v>
      </c>
      <c r="Q1204" s="152" t="n">
        <v>671.395882564103</v>
      </c>
      <c r="R1204" s="152" t="n">
        <v>57326.55625</v>
      </c>
      <c r="S1204" s="136" t="n">
        <f aca="false">R1204-Q1204</f>
        <v>56655.1603674359</v>
      </c>
      <c r="T1204" s="137" t="n">
        <f aca="false">((S1204/1000000)*(0.473-P1204))*0.8/(0.08206*296)*1000000/(O1204*N1204)*12</f>
        <v>5.13277859043899</v>
      </c>
      <c r="U1204" s="138" t="n">
        <f aca="false">IF(N1204&lt;=48,T1204* 48,T1204* 72)</f>
        <v>246.373372341072</v>
      </c>
      <c r="V1204" s="139" t="n">
        <v>1307.63320806881</v>
      </c>
      <c r="W1204" s="150" t="n">
        <f aca="false">W1156</f>
        <v>-20.4524273330183</v>
      </c>
      <c r="X1204" s="141" t="n">
        <v>1356.9</v>
      </c>
      <c r="Y1204" s="142" t="n">
        <f aca="false">((V1204/1000+1)*0.0112372)/((V1204/1000+1)*0.0112372+1)</f>
        <v>0.0252758980827149</v>
      </c>
      <c r="Z1204" s="142" t="n">
        <f aca="false">((W1204/1000+1)*0.0112372)/((W1204/1000+1)*0.0112372+1)</f>
        <v>0.0108875289029567</v>
      </c>
      <c r="AA1204" s="142" t="n">
        <f aca="false">IF(ISNUMBER(X1204),((X1204/1000+1)*0.0112372)/((X1204/1000+1)*0.0112372+1),"")</f>
        <v>0.0258016023592409</v>
      </c>
      <c r="AB1204" s="143" t="n">
        <f aca="false">IF(ISNUMBER(AA1204),(Y1204-Y1196)/(AA1204-Y1196),"")</f>
        <v>0.964576135403205</v>
      </c>
      <c r="AC1204" s="143" t="n">
        <f aca="false">IF(ISNUMBER(AB1204),1-AB1204,"")</f>
        <v>0.0354238645967947</v>
      </c>
      <c r="AD1204" s="144" t="n">
        <f aca="false">IF(ISNUMBER(AB1204),AB1204*T1204,"")</f>
        <v>4.95095573664595</v>
      </c>
      <c r="AE1204" s="144" t="n">
        <f aca="false">IF(ISNUMBER(AC1204),AC1204*T1204,T1204)</f>
        <v>0.181822853793038</v>
      </c>
      <c r="AF1204" s="149" t="n">
        <f aca="false">IF(ISNUMBER(AD1204),AE1204-AE1196,"")</f>
        <v>0.125158713357765</v>
      </c>
      <c r="AG1204" s="145" t="n">
        <f aca="false">IF(ISNUMBER(AD1204),U1204*AB1204,"")</f>
        <v>237.645875359006</v>
      </c>
      <c r="AH1204" s="146" t="n">
        <f aca="false">IF(ISNUMBER(AC1204),AC1204*U1204,U1204)</f>
        <v>8.72749698206581</v>
      </c>
      <c r="AI1204" s="145" t="n">
        <f aca="false">AH1204-AH1196</f>
        <v>6.00761824117272</v>
      </c>
      <c r="AJ1204" s="103" t="s">
        <v>748</v>
      </c>
      <c r="AK1204" s="102"/>
      <c r="AL1204" s="102"/>
      <c r="AM1204" s="102"/>
      <c r="AN1204" s="147" t="s">
        <v>909</v>
      </c>
      <c r="AO1204" s="145" t="n">
        <f aca="false">SUMIF($AN$5:$AN$1444,$AN1204,AG$5:AG$1444)</f>
        <v>374.962610798557</v>
      </c>
      <c r="AP1204" s="145" t="n">
        <f aca="false">SUMIF($AN$5:$AN$1444,$AN1204,AH$5:AH$1444)</f>
        <v>20.7823673284965</v>
      </c>
      <c r="AQ1204" s="145" t="n">
        <f aca="false">SUMIF($AN$5:$AN$1444,$AN1204,AI$5:AI$1444)</f>
        <v>9.59980128671729</v>
      </c>
    </row>
    <row r="1205" customFormat="false" ht="15" hidden="false" customHeight="false" outlineLevel="0" collapsed="false">
      <c r="A1205" s="0" t="s">
        <v>652</v>
      </c>
      <c r="B1205" s="0" t="s">
        <v>647</v>
      </c>
      <c r="C1205" s="90" t="n">
        <f aca="false">C1061+1</f>
        <v>4</v>
      </c>
      <c r="D1205" s="90" t="n">
        <f aca="false">D1061</f>
        <v>2</v>
      </c>
      <c r="E1205" s="90" t="s">
        <v>320</v>
      </c>
      <c r="F1205" s="90" t="n">
        <v>1</v>
      </c>
      <c r="G1205" s="130" t="s">
        <v>321</v>
      </c>
      <c r="H1205" s="130" t="s">
        <v>322</v>
      </c>
      <c r="I1205" s="130" t="s">
        <v>322</v>
      </c>
      <c r="J1205" s="131" t="n">
        <v>41950</v>
      </c>
      <c r="K1205" s="132" t="s">
        <v>910</v>
      </c>
      <c r="L1205" s="131" t="n">
        <v>41953</v>
      </c>
      <c r="M1205" s="108" t="s">
        <v>802</v>
      </c>
      <c r="N1205" s="133" t="n">
        <v>69</v>
      </c>
      <c r="O1205" s="134" t="n">
        <v>40</v>
      </c>
      <c r="P1205" s="135" t="n">
        <v>0.0514166666666667</v>
      </c>
      <c r="Q1205" s="152" t="n">
        <v>796.389375384617</v>
      </c>
      <c r="R1205" s="152" t="n">
        <v>1410.4023</v>
      </c>
      <c r="S1205" s="136" t="n">
        <f aca="false">R1205-Q1205</f>
        <v>614.012924615383</v>
      </c>
      <c r="T1205" s="137" t="n">
        <f aca="false">((S1205/1000000)*(0.473-P1205))*0.8/(0.08206*296)*1000000/(O1205*N1205)*12</f>
        <v>0.0370680613836916</v>
      </c>
      <c r="U1205" s="138" t="n">
        <f aca="false">IF(N1205&lt;=48,T1205* 48,T1205* 72)</f>
        <v>2.66890041962579</v>
      </c>
      <c r="V1205" s="139" t="n">
        <v>23.1556917553285</v>
      </c>
      <c r="W1205" s="150" t="n">
        <f aca="false">W1157</f>
        <v>-15.9672479479958</v>
      </c>
      <c r="X1205" s="141" t="s">
        <v>106</v>
      </c>
      <c r="Y1205" s="142" t="n">
        <f aca="false">((V1205/1000+1)*0.0112372)/((V1205/1000+1)*0.0112372+1)</f>
        <v>0.0113667173845182</v>
      </c>
      <c r="Z1205" s="142" t="n">
        <f aca="false">((W1205/1000+1)*0.0112372)/((W1205/1000+1)*0.0112372+1)</f>
        <v>0.0109368357955286</v>
      </c>
      <c r="AA1205" s="142" t="str">
        <f aca="false">IF(ISNUMBER(X1205),((X1205/1000+1)*0.0112372)/((X1205/1000+1)*0.0112372+1),"")</f>
        <v/>
      </c>
      <c r="AB1205" s="143" t="str">
        <f aca="false">IF(ISNUMBER(AA1205),(Y1205-Z1205)/(AA1205-Z1205),"")</f>
        <v/>
      </c>
      <c r="AC1205" s="143" t="str">
        <f aca="false">IF(ISNUMBER(AB1205),1-AB1205,"")</f>
        <v/>
      </c>
      <c r="AD1205" s="144" t="str">
        <f aca="false">IF(ISNUMBER(AB1205),AB1205*T1205,"")</f>
        <v/>
      </c>
      <c r="AE1205" s="144" t="n">
        <f aca="false">IF(ISNUMBER(AC1205),AC1205*T1205,T1205)</f>
        <v>0.0370680613836916</v>
      </c>
      <c r="AF1205" s="102"/>
      <c r="AG1205" s="145" t="str">
        <f aca="false">IF(ISNUMBER(AD1205),U1205*AB1205,"")</f>
        <v/>
      </c>
      <c r="AH1205" s="146" t="n">
        <f aca="false">IF(ISNUMBER(AC1205),AC1205*U1205,U1205)</f>
        <v>2.66890041962579</v>
      </c>
      <c r="AI1205" s="102"/>
      <c r="AJ1205" s="103" t="s">
        <v>650</v>
      </c>
      <c r="AK1205" s="102"/>
      <c r="AL1205" s="102"/>
      <c r="AM1205" s="102"/>
      <c r="AN1205" s="147" t="s">
        <v>862</v>
      </c>
    </row>
    <row r="1206" customFormat="false" ht="15" hidden="false" customHeight="false" outlineLevel="0" collapsed="false">
      <c r="A1206" s="0" t="s">
        <v>652</v>
      </c>
      <c r="B1206" s="0" t="s">
        <v>647</v>
      </c>
      <c r="C1206" s="90" t="n">
        <f aca="false">C1062+1</f>
        <v>4</v>
      </c>
      <c r="D1206" s="90" t="n">
        <f aca="false">D1062</f>
        <v>2</v>
      </c>
      <c r="E1206" s="90" t="s">
        <v>320</v>
      </c>
      <c r="F1206" s="90" t="n">
        <v>2</v>
      </c>
      <c r="G1206" s="130" t="s">
        <v>321</v>
      </c>
      <c r="H1206" s="130" t="s">
        <v>322</v>
      </c>
      <c r="I1206" s="130" t="s">
        <v>322</v>
      </c>
      <c r="J1206" s="131" t="n">
        <v>41950</v>
      </c>
      <c r="K1206" s="132" t="s">
        <v>910</v>
      </c>
      <c r="L1206" s="131" t="n">
        <v>41953</v>
      </c>
      <c r="M1206" s="108" t="s">
        <v>802</v>
      </c>
      <c r="N1206" s="134" t="n">
        <v>69</v>
      </c>
      <c r="O1206" s="134" t="n">
        <v>40</v>
      </c>
      <c r="P1206" s="135" t="n">
        <v>0.0514166666666667</v>
      </c>
      <c r="Q1206" s="152" t="n">
        <v>796.389375384617</v>
      </c>
      <c r="R1206" s="152" t="n">
        <v>1328.6895</v>
      </c>
      <c r="S1206" s="136" t="n">
        <f aca="false">R1206-Q1206</f>
        <v>532.300124615383</v>
      </c>
      <c r="T1206" s="137" t="n">
        <f aca="false">((S1206/1000000)*(0.473-P1206))*0.8/(0.08206*296)*1000000/(O1206*N1206)*12</f>
        <v>0.0321350461900283</v>
      </c>
      <c r="U1206" s="138" t="n">
        <f aca="false">IF(N1206&lt;=48,T1206* 48,T1206* 72)</f>
        <v>2.31372332568204</v>
      </c>
      <c r="V1206" s="139" t="n">
        <v>-3.05111714353241</v>
      </c>
      <c r="W1206" s="150" t="n">
        <f aca="false">W1158</f>
        <v>-15.9672479479958</v>
      </c>
      <c r="X1206" s="141" t="s">
        <v>106</v>
      </c>
      <c r="Y1206" s="142" t="n">
        <f aca="false">((V1206/1000+1)*0.0112372)/((V1206/1000+1)*0.0112372+1)</f>
        <v>0.0110787991524567</v>
      </c>
      <c r="Z1206" s="142" t="n">
        <f aca="false">((W1206/1000+1)*0.0112372)/((W1206/1000+1)*0.0112372+1)</f>
        <v>0.0109368357955286</v>
      </c>
      <c r="AA1206" s="142" t="str">
        <f aca="false">IF(ISNUMBER(X1206),((X1206/1000+1)*0.0112372)/((X1206/1000+1)*0.0112372+1),"")</f>
        <v/>
      </c>
      <c r="AB1206" s="143" t="str">
        <f aca="false">IF(ISNUMBER(AA1206),(Y1206-Z1206)/(AA1206-Z1206),"")</f>
        <v/>
      </c>
      <c r="AC1206" s="143" t="str">
        <f aca="false">IF(ISNUMBER(AB1206),1-AB1206,"")</f>
        <v/>
      </c>
      <c r="AD1206" s="144" t="str">
        <f aca="false">IF(ISNUMBER(AB1206),AB1206*T1206,"")</f>
        <v/>
      </c>
      <c r="AE1206" s="144" t="n">
        <f aca="false">IF(ISNUMBER(AC1206),AC1206*T1206,T1206)</f>
        <v>0.0321350461900283</v>
      </c>
      <c r="AF1206" s="102"/>
      <c r="AG1206" s="145" t="str">
        <f aca="false">IF(ISNUMBER(AD1206),U1206*AB1206,"")</f>
        <v/>
      </c>
      <c r="AH1206" s="146" t="n">
        <f aca="false">IF(ISNUMBER(AC1206),AC1206*U1206,U1206)</f>
        <v>2.31372332568204</v>
      </c>
      <c r="AI1206" s="102"/>
      <c r="AJ1206" s="103" t="s">
        <v>653</v>
      </c>
      <c r="AK1206" s="102"/>
      <c r="AL1206" s="102"/>
      <c r="AM1206" s="102"/>
      <c r="AN1206" s="147" t="s">
        <v>863</v>
      </c>
    </row>
    <row r="1207" customFormat="false" ht="15" hidden="false" customHeight="false" outlineLevel="0" collapsed="false">
      <c r="A1207" s="0" t="s">
        <v>652</v>
      </c>
      <c r="B1207" s="0" t="s">
        <v>647</v>
      </c>
      <c r="C1207" s="90" t="n">
        <f aca="false">C1063+1</f>
        <v>4</v>
      </c>
      <c r="D1207" s="90" t="n">
        <f aca="false">D1063</f>
        <v>2</v>
      </c>
      <c r="E1207" s="90" t="s">
        <v>320</v>
      </c>
      <c r="F1207" s="90" t="n">
        <v>3</v>
      </c>
      <c r="G1207" s="130" t="s">
        <v>321</v>
      </c>
      <c r="H1207" s="130" t="s">
        <v>322</v>
      </c>
      <c r="I1207" s="130" t="s">
        <v>322</v>
      </c>
      <c r="J1207" s="131" t="n">
        <v>41950</v>
      </c>
      <c r="K1207" s="132" t="s">
        <v>910</v>
      </c>
      <c r="L1207" s="131" t="n">
        <v>41953</v>
      </c>
      <c r="M1207" s="108" t="s">
        <v>802</v>
      </c>
      <c r="N1207" s="134" t="n">
        <v>69</v>
      </c>
      <c r="O1207" s="134" t="n">
        <v>40</v>
      </c>
      <c r="P1207" s="135" t="n">
        <v>0.0514166666666667</v>
      </c>
      <c r="Q1207" s="152" t="n">
        <v>796.389375384617</v>
      </c>
      <c r="R1207" s="152" t="n">
        <v>2445.5013</v>
      </c>
      <c r="S1207" s="136" t="n">
        <f aca="false">R1207-Q1207</f>
        <v>1649.11192461538</v>
      </c>
      <c r="T1207" s="137" t="n">
        <f aca="false">((S1207/1000000)*(0.473-P1207))*0.8/(0.08206*296)*1000000/(O1207*N1207)*12</f>
        <v>0.0995571584889881</v>
      </c>
      <c r="U1207" s="138" t="n">
        <f aca="false">IF(N1207&lt;=48,T1207* 48,T1207* 72)</f>
        <v>7.16811541120714</v>
      </c>
      <c r="V1207" s="139" t="n">
        <v>-8.37869851765278</v>
      </c>
      <c r="W1207" s="150" t="n">
        <f aca="false">W1159</f>
        <v>-15.9672479479958</v>
      </c>
      <c r="X1207" s="141" t="s">
        <v>106</v>
      </c>
      <c r="Y1207" s="142" t="n">
        <f aca="false">((V1207/1000+1)*0.0112372)/((V1207/1000+1)*0.0112372+1)</f>
        <v>0.0110202477515928</v>
      </c>
      <c r="Z1207" s="142" t="n">
        <f aca="false">((W1207/1000+1)*0.0112372)/((W1207/1000+1)*0.0112372+1)</f>
        <v>0.0109368357955286</v>
      </c>
      <c r="AA1207" s="142" t="str">
        <f aca="false">IF(ISNUMBER(X1207),((X1207/1000+1)*0.0112372)/((X1207/1000+1)*0.0112372+1),"")</f>
        <v/>
      </c>
      <c r="AB1207" s="143" t="str">
        <f aca="false">IF(ISNUMBER(AA1207),(Y1207-Z1207)/(AA1207-Z1207),"")</f>
        <v/>
      </c>
      <c r="AC1207" s="143" t="str">
        <f aca="false">IF(ISNUMBER(AB1207),1-AB1207,"")</f>
        <v/>
      </c>
      <c r="AD1207" s="144" t="str">
        <f aca="false">IF(ISNUMBER(AB1207),AB1207*T1207,"")</f>
        <v/>
      </c>
      <c r="AE1207" s="144" t="n">
        <f aca="false">IF(ISNUMBER(AC1207),AC1207*T1207,T1207)</f>
        <v>0.0995571584889881</v>
      </c>
      <c r="AF1207" s="102"/>
      <c r="AG1207" s="145" t="str">
        <f aca="false">IF(ISNUMBER(AD1207),U1207*AB1207,"")</f>
        <v/>
      </c>
      <c r="AH1207" s="146" t="n">
        <f aca="false">IF(ISNUMBER(AC1207),AC1207*U1207,U1207)</f>
        <v>7.16811541120714</v>
      </c>
      <c r="AI1207" s="102"/>
      <c r="AJ1207" s="103" t="s">
        <v>655</v>
      </c>
      <c r="AK1207" s="102"/>
      <c r="AL1207" s="102"/>
      <c r="AM1207" s="102"/>
      <c r="AN1207" s="147" t="s">
        <v>864</v>
      </c>
    </row>
    <row r="1208" customFormat="false" ht="15" hidden="false" customHeight="false" outlineLevel="0" collapsed="false">
      <c r="A1208" s="0" t="s">
        <v>652</v>
      </c>
      <c r="B1208" s="0" t="s">
        <v>647</v>
      </c>
      <c r="C1208" s="90" t="n">
        <f aca="false">C1064+1</f>
        <v>4</v>
      </c>
      <c r="D1208" s="90" t="n">
        <f aca="false">D1064</f>
        <v>2</v>
      </c>
      <c r="E1208" s="90" t="s">
        <v>320</v>
      </c>
      <c r="F1208" s="90" t="n">
        <v>4</v>
      </c>
      <c r="G1208" s="130" t="s">
        <v>321</v>
      </c>
      <c r="H1208" s="130" t="s">
        <v>322</v>
      </c>
      <c r="I1208" s="130" t="s">
        <v>322</v>
      </c>
      <c r="J1208" s="131" t="n">
        <v>41950</v>
      </c>
      <c r="K1208" s="132" t="s">
        <v>910</v>
      </c>
      <c r="L1208" s="131" t="n">
        <v>41953</v>
      </c>
      <c r="M1208" s="108" t="s">
        <v>802</v>
      </c>
      <c r="N1208" s="134" t="n">
        <v>69</v>
      </c>
      <c r="O1208" s="134" t="n">
        <v>40</v>
      </c>
      <c r="P1208" s="135" t="n">
        <v>0.0514166666666667</v>
      </c>
      <c r="Q1208" s="152" t="n">
        <v>796.389375384617</v>
      </c>
      <c r="R1208" s="152" t="n">
        <v>1252.2417</v>
      </c>
      <c r="S1208" s="136" t="n">
        <f aca="false">R1208-Q1208</f>
        <v>455.852324615383</v>
      </c>
      <c r="T1208" s="137" t="n">
        <f aca="false">((S1208/1000000)*(0.473-P1208))*0.8/(0.08206*296)*1000000/(O1208*N1208)*12</f>
        <v>0.0275198799134825</v>
      </c>
      <c r="U1208" s="138" t="n">
        <f aca="false">IF(N1208&lt;=48,T1208* 48,T1208* 72)</f>
        <v>1.98143135377074</v>
      </c>
      <c r="V1208" s="139" t="n">
        <v>-0.533513717679579</v>
      </c>
      <c r="W1208" s="150" t="n">
        <f aca="false">W1160</f>
        <v>-15.9672479479958</v>
      </c>
      <c r="X1208" s="141" t="s">
        <v>106</v>
      </c>
      <c r="Y1208" s="142" t="n">
        <f aca="false">((V1208/1000+1)*0.0112372)/((V1208/1000+1)*0.0112372+1)</f>
        <v>0.0111064658075666</v>
      </c>
      <c r="Z1208" s="142" t="n">
        <f aca="false">((W1208/1000+1)*0.0112372)/((W1208/1000+1)*0.0112372+1)</f>
        <v>0.0109368357955286</v>
      </c>
      <c r="AA1208" s="142" t="str">
        <f aca="false">IF(ISNUMBER(X1208),((X1208/1000+1)*0.0112372)/((X1208/1000+1)*0.0112372+1),"")</f>
        <v/>
      </c>
      <c r="AB1208" s="143" t="str">
        <f aca="false">IF(ISNUMBER(AA1208),(Y1208-Z1208)/(AA1208-Z1208),"")</f>
        <v/>
      </c>
      <c r="AC1208" s="143" t="str">
        <f aca="false">IF(ISNUMBER(AB1208),1-AB1208,"")</f>
        <v/>
      </c>
      <c r="AD1208" s="144" t="str">
        <f aca="false">IF(ISNUMBER(AB1208),AB1208*T1208,"")</f>
        <v/>
      </c>
      <c r="AE1208" s="144" t="n">
        <f aca="false">IF(ISNUMBER(AC1208),AC1208*T1208,T1208)</f>
        <v>0.0275198799134825</v>
      </c>
      <c r="AF1208" s="102"/>
      <c r="AG1208" s="145" t="str">
        <f aca="false">IF(ISNUMBER(AD1208),U1208*AB1208,"")</f>
        <v/>
      </c>
      <c r="AH1208" s="146" t="n">
        <f aca="false">IF(ISNUMBER(AC1208),AC1208*U1208,U1208)</f>
        <v>1.98143135377074</v>
      </c>
      <c r="AI1208" s="102"/>
      <c r="AJ1208" s="103" t="s">
        <v>657</v>
      </c>
      <c r="AK1208" s="102"/>
      <c r="AL1208" s="102"/>
      <c r="AM1208" s="102"/>
      <c r="AN1208" s="147" t="s">
        <v>865</v>
      </c>
    </row>
    <row r="1209" customFormat="false" ht="15" hidden="false" customHeight="false" outlineLevel="0" collapsed="false">
      <c r="A1209" s="0" t="s">
        <v>652</v>
      </c>
      <c r="B1209" s="0" t="s">
        <v>647</v>
      </c>
      <c r="C1209" s="90" t="n">
        <f aca="false">C1065+1</f>
        <v>4</v>
      </c>
      <c r="D1209" s="90" t="n">
        <f aca="false">D1065</f>
        <v>2</v>
      </c>
      <c r="E1209" s="90" t="s">
        <v>320</v>
      </c>
      <c r="F1209" s="90" t="n">
        <v>1</v>
      </c>
      <c r="G1209" s="130" t="s">
        <v>659</v>
      </c>
      <c r="H1209" s="130" t="s">
        <v>660</v>
      </c>
      <c r="I1209" s="148" t="s">
        <v>335</v>
      </c>
      <c r="J1209" s="131" t="n">
        <v>41950</v>
      </c>
      <c r="K1209" s="132" t="s">
        <v>910</v>
      </c>
      <c r="L1209" s="131" t="n">
        <v>41953</v>
      </c>
      <c r="M1209" s="108" t="s">
        <v>802</v>
      </c>
      <c r="N1209" s="134" t="n">
        <v>69</v>
      </c>
      <c r="O1209" s="134" t="n">
        <v>40</v>
      </c>
      <c r="P1209" s="135" t="n">
        <v>0.0514166666666667</v>
      </c>
      <c r="Q1209" s="152" t="n">
        <v>796.389375384617</v>
      </c>
      <c r="R1209" s="152" t="n">
        <v>30480.7053692308</v>
      </c>
      <c r="S1209" s="136" t="n">
        <f aca="false">R1209-Q1209</f>
        <v>29684.3159938462</v>
      </c>
      <c r="T1209" s="137" t="n">
        <f aca="false">((S1209/1000000)*(0.473-P1209))*0.8/(0.08206*296)*1000000/(O1209*N1209)*12</f>
        <v>1.79204704539736</v>
      </c>
      <c r="U1209" s="138" t="n">
        <f aca="false">IF(N1209&lt;=48,T1209* 48,T1209* 72)</f>
        <v>129.02738726861</v>
      </c>
      <c r="V1209" s="139" t="n">
        <v>1214.62318495117</v>
      </c>
      <c r="W1209" s="150" t="n">
        <f aca="false">W1161</f>
        <v>-15.9672479479958</v>
      </c>
      <c r="X1209" s="141" t="n">
        <v>1356.9</v>
      </c>
      <c r="Y1209" s="142" t="n">
        <f aca="false">((V1209/1000+1)*0.0112372)/((V1209/1000+1)*0.0112372+1)</f>
        <v>0.0242818807946522</v>
      </c>
      <c r="Z1209" s="142" t="n">
        <f aca="false">((W1209/1000+1)*0.0112372)/((W1209/1000+1)*0.0112372+1)</f>
        <v>0.0109368357955286</v>
      </c>
      <c r="AA1209" s="142" t="n">
        <f aca="false">IF(ISNUMBER(X1209),((X1209/1000+1)*0.0112372)/((X1209/1000+1)*0.0112372+1),"")</f>
        <v>0.0258016023592409</v>
      </c>
      <c r="AB1209" s="143" t="n">
        <f aca="false">IF(ISNUMBER(AA1209),(Y1209-Y1205)/(AA1209-Y1205),"")</f>
        <v>0.894718830995195</v>
      </c>
      <c r="AC1209" s="143" t="n">
        <f aca="false">IF(ISNUMBER(AB1209),1-AB1209,"")</f>
        <v>0.105281169004804</v>
      </c>
      <c r="AD1209" s="144" t="n">
        <f aca="false">IF(ISNUMBER(AB1209),AB1209*T1209,"")</f>
        <v>1.60337823754632</v>
      </c>
      <c r="AE1209" s="144" t="n">
        <f aca="false">IF(ISNUMBER(AC1209),AC1209*T1209,T1209)</f>
        <v>0.18866880785104</v>
      </c>
      <c r="AF1209" s="149" t="n">
        <f aca="false">IF(ISNUMBER(AD1209),AE1209-AE1205,"")</f>
        <v>0.151600746467348</v>
      </c>
      <c r="AG1209" s="145" t="n">
        <f aca="false">IF(ISNUMBER(AD1209),U1209*AB1209,"")</f>
        <v>115.443233103335</v>
      </c>
      <c r="AH1209" s="146" t="n">
        <f aca="false">IF(ISNUMBER(AC1209),AC1209*U1209,U1209)</f>
        <v>13.5841541652749</v>
      </c>
      <c r="AI1209" s="145" t="n">
        <f aca="false">AH1209-AH1205</f>
        <v>10.915253745649</v>
      </c>
      <c r="AJ1209" s="103" t="s">
        <v>661</v>
      </c>
      <c r="AK1209" s="102"/>
      <c r="AL1209" s="102"/>
      <c r="AM1209" s="102"/>
      <c r="AN1209" s="147" t="s">
        <v>866</v>
      </c>
    </row>
    <row r="1210" customFormat="false" ht="15" hidden="false" customHeight="false" outlineLevel="0" collapsed="false">
      <c r="A1210" s="0" t="s">
        <v>652</v>
      </c>
      <c r="B1210" s="0" t="s">
        <v>647</v>
      </c>
      <c r="C1210" s="90" t="n">
        <f aca="false">C1066+1</f>
        <v>4</v>
      </c>
      <c r="D1210" s="90" t="n">
        <f aca="false">D1066</f>
        <v>2</v>
      </c>
      <c r="E1210" s="90" t="s">
        <v>320</v>
      </c>
      <c r="F1210" s="90" t="n">
        <v>2</v>
      </c>
      <c r="G1210" s="130" t="s">
        <v>659</v>
      </c>
      <c r="H1210" s="130" t="s">
        <v>660</v>
      </c>
      <c r="I1210" s="148" t="s">
        <v>335</v>
      </c>
      <c r="J1210" s="131" t="n">
        <v>41950</v>
      </c>
      <c r="K1210" s="132" t="s">
        <v>910</v>
      </c>
      <c r="L1210" s="131" t="n">
        <v>41953</v>
      </c>
      <c r="M1210" s="108" t="s">
        <v>802</v>
      </c>
      <c r="N1210" s="134" t="n">
        <v>69</v>
      </c>
      <c r="O1210" s="134" t="n">
        <v>40</v>
      </c>
      <c r="P1210" s="135" t="n">
        <v>0.0514166666666667</v>
      </c>
      <c r="Q1210" s="152" t="n">
        <v>796.389375384617</v>
      </c>
      <c r="R1210" s="152" t="n">
        <v>30747.8313692308</v>
      </c>
      <c r="S1210" s="136" t="n">
        <f aca="false">R1210-Q1210</f>
        <v>29951.4419938462</v>
      </c>
      <c r="T1210" s="137" t="n">
        <f aca="false">((S1210/1000000)*(0.473-P1210))*0.8/(0.08206*296)*1000000/(O1210*N1210)*12</f>
        <v>1.80817348601159</v>
      </c>
      <c r="U1210" s="138" t="n">
        <f aca="false">IF(N1210&lt;=48,T1210* 48,T1210* 72)</f>
        <v>130.188490992834</v>
      </c>
      <c r="V1210" s="139" t="n">
        <v>1235.62233340502</v>
      </c>
      <c r="W1210" s="150" t="n">
        <f aca="false">W1162</f>
        <v>-15.9672479479958</v>
      </c>
      <c r="X1210" s="141" t="n">
        <v>1356.9</v>
      </c>
      <c r="Y1210" s="142" t="n">
        <f aca="false">((V1210/1000+1)*0.0112372)/((V1210/1000+1)*0.0112372+1)</f>
        <v>0.024506480174634</v>
      </c>
      <c r="Z1210" s="142" t="n">
        <f aca="false">((W1210/1000+1)*0.0112372)/((W1210/1000+1)*0.0112372+1)</f>
        <v>0.0109368357955286</v>
      </c>
      <c r="AA1210" s="142" t="n">
        <f aca="false">IF(ISNUMBER(X1210),((X1210/1000+1)*0.0112372)/((X1210/1000+1)*0.0112372+1),"")</f>
        <v>0.0258016023592409</v>
      </c>
      <c r="AB1210" s="143" t="n">
        <f aca="false">IF(ISNUMBER(AA1210),(Y1210-Y1206)/(AA1210-Y1206),"")</f>
        <v>0.912032907971622</v>
      </c>
      <c r="AC1210" s="143" t="n">
        <f aca="false">IF(ISNUMBER(AB1210),1-AB1210,"")</f>
        <v>0.0879670920283775</v>
      </c>
      <c r="AD1210" s="144" t="n">
        <f aca="false">IF(ISNUMBER(AB1210),AB1210*T1210,"")</f>
        <v>1.64911372256434</v>
      </c>
      <c r="AE1210" s="144" t="n">
        <f aca="false">IF(ISNUMBER(AC1210),AC1210*T1210,T1210)</f>
        <v>0.159059763447254</v>
      </c>
      <c r="AF1210" s="149" t="n">
        <f aca="false">IF(ISNUMBER(AD1210),AE1210-AE1206,"")</f>
        <v>0.126924717257225</v>
      </c>
      <c r="AG1210" s="145" t="n">
        <f aca="false">IF(ISNUMBER(AD1210),U1210*AB1210,"")</f>
        <v>118.736188024632</v>
      </c>
      <c r="AH1210" s="146" t="n">
        <f aca="false">IF(ISNUMBER(AC1210),AC1210*U1210,U1210)</f>
        <v>11.4523029682023</v>
      </c>
      <c r="AI1210" s="145" t="n">
        <f aca="false">AH1210-AH1206</f>
        <v>9.13857964252022</v>
      </c>
      <c r="AJ1210" s="103" t="s">
        <v>663</v>
      </c>
      <c r="AK1210" s="102"/>
      <c r="AL1210" s="102"/>
      <c r="AM1210" s="102"/>
      <c r="AN1210" s="147" t="s">
        <v>867</v>
      </c>
    </row>
    <row r="1211" customFormat="false" ht="15" hidden="false" customHeight="false" outlineLevel="0" collapsed="false">
      <c r="A1211" s="0" t="s">
        <v>652</v>
      </c>
      <c r="B1211" s="0" t="s">
        <v>647</v>
      </c>
      <c r="C1211" s="90" t="n">
        <f aca="false">C1067+1</f>
        <v>4</v>
      </c>
      <c r="D1211" s="90" t="n">
        <f aca="false">D1067</f>
        <v>2</v>
      </c>
      <c r="E1211" s="90" t="s">
        <v>320</v>
      </c>
      <c r="F1211" s="90" t="n">
        <v>3</v>
      </c>
      <c r="G1211" s="130" t="s">
        <v>659</v>
      </c>
      <c r="H1211" s="130" t="s">
        <v>660</v>
      </c>
      <c r="I1211" s="148" t="s">
        <v>335</v>
      </c>
      <c r="J1211" s="131" t="n">
        <v>41950</v>
      </c>
      <c r="K1211" s="132" t="s">
        <v>910</v>
      </c>
      <c r="L1211" s="131" t="n">
        <v>41953</v>
      </c>
      <c r="M1211" s="108" t="s">
        <v>802</v>
      </c>
      <c r="N1211" s="134" t="n">
        <v>69</v>
      </c>
      <c r="O1211" s="134" t="n">
        <v>40</v>
      </c>
      <c r="P1211" s="135" t="n">
        <v>0.0514166666666667</v>
      </c>
      <c r="Q1211" s="152" t="n">
        <v>796.389375384617</v>
      </c>
      <c r="R1211" s="152" t="n">
        <v>33540.6273692308</v>
      </c>
      <c r="S1211" s="136" t="n">
        <f aca="false">R1211-Q1211</f>
        <v>32744.2379938461</v>
      </c>
      <c r="T1211" s="137" t="n">
        <f aca="false">((S1211/1000000)*(0.473-P1211))*0.8/(0.08206*296)*1000000/(O1211*N1211)*12</f>
        <v>1.97677504049023</v>
      </c>
      <c r="U1211" s="138" t="n">
        <f aca="false">IF(N1211&lt;=48,T1211* 48,T1211* 72)</f>
        <v>142.327802915296</v>
      </c>
      <c r="V1211" s="139" t="n">
        <v>1195.53532948577</v>
      </c>
      <c r="W1211" s="150" t="n">
        <f aca="false">W1163</f>
        <v>-15.9672479479958</v>
      </c>
      <c r="X1211" s="141" t="n">
        <v>1356.9</v>
      </c>
      <c r="Y1211" s="142" t="n">
        <f aca="false">((V1211/1000+1)*0.0112372)/((V1211/1000+1)*0.0112372+1)</f>
        <v>0.0240776341694118</v>
      </c>
      <c r="Z1211" s="142" t="n">
        <f aca="false">((W1211/1000+1)*0.0112372)/((W1211/1000+1)*0.0112372+1)</f>
        <v>0.0109368357955286</v>
      </c>
      <c r="AA1211" s="142" t="n">
        <f aca="false">IF(ISNUMBER(X1211),((X1211/1000+1)*0.0112372)/((X1211/1000+1)*0.0112372+1),"")</f>
        <v>0.0258016023592409</v>
      </c>
      <c r="AB1211" s="143" t="n">
        <f aca="false">IF(ISNUMBER(AA1211),(Y1211-Y1207)/(AA1211-Y1207),"")</f>
        <v>0.88336872799621</v>
      </c>
      <c r="AC1211" s="143" t="n">
        <f aca="false">IF(ISNUMBER(AB1211),1-AB1211,"")</f>
        <v>0.11663127200379</v>
      </c>
      <c r="AD1211" s="144" t="n">
        <f aca="false">IF(ISNUMBER(AB1211),AB1211*T1211,"")</f>
        <v>1.74622125305251</v>
      </c>
      <c r="AE1211" s="144" t="n">
        <f aca="false">IF(ISNUMBER(AC1211),AC1211*T1211,T1211)</f>
        <v>0.230553787437718</v>
      </c>
      <c r="AF1211" s="149" t="n">
        <f aca="false">IF(ISNUMBER(AD1211),AE1211-AE1207,"")</f>
        <v>0.130996628948731</v>
      </c>
      <c r="AG1211" s="145" t="n">
        <f aca="false">IF(ISNUMBER(AD1211),U1211*AB1211,"")</f>
        <v>125.727930219781</v>
      </c>
      <c r="AH1211" s="146" t="n">
        <f aca="false">IF(ISNUMBER(AC1211),AC1211*U1211,U1211)</f>
        <v>16.5998726955157</v>
      </c>
      <c r="AI1211" s="145" t="n">
        <f aca="false">AH1211-AH1207</f>
        <v>9.4317572843086</v>
      </c>
      <c r="AJ1211" s="103" t="s">
        <v>665</v>
      </c>
      <c r="AK1211" s="102"/>
      <c r="AL1211" s="102"/>
      <c r="AM1211" s="102"/>
      <c r="AN1211" s="147" t="s">
        <v>868</v>
      </c>
    </row>
    <row r="1212" customFormat="false" ht="15" hidden="false" customHeight="false" outlineLevel="0" collapsed="false">
      <c r="A1212" s="0" t="s">
        <v>652</v>
      </c>
      <c r="B1212" s="0" t="s">
        <v>647</v>
      </c>
      <c r="C1212" s="90" t="n">
        <f aca="false">C1068+1</f>
        <v>4</v>
      </c>
      <c r="D1212" s="90" t="n">
        <f aca="false">D1068</f>
        <v>2</v>
      </c>
      <c r="E1212" s="90" t="s">
        <v>320</v>
      </c>
      <c r="F1212" s="90" t="n">
        <v>4</v>
      </c>
      <c r="G1212" s="130" t="s">
        <v>659</v>
      </c>
      <c r="H1212" s="130" t="s">
        <v>660</v>
      </c>
      <c r="I1212" s="148" t="s">
        <v>335</v>
      </c>
      <c r="J1212" s="131" t="n">
        <v>41950</v>
      </c>
      <c r="K1212" s="132" t="s">
        <v>910</v>
      </c>
      <c r="L1212" s="131" t="n">
        <v>41953</v>
      </c>
      <c r="M1212" s="108" t="s">
        <v>802</v>
      </c>
      <c r="N1212" s="134" t="n">
        <v>69</v>
      </c>
      <c r="O1212" s="134" t="n">
        <v>40</v>
      </c>
      <c r="P1212" s="135" t="n">
        <v>0.0514166666666667</v>
      </c>
      <c r="Q1212" s="152" t="n">
        <v>796.389375384617</v>
      </c>
      <c r="R1212" s="152" t="n">
        <v>27649.9293692308</v>
      </c>
      <c r="S1212" s="136" t="n">
        <f aca="false">R1212-Q1212</f>
        <v>26853.5399938462</v>
      </c>
      <c r="T1212" s="137" t="n">
        <f aca="false">((S1212/1000000)*(0.473-P1212))*0.8/(0.08206*296)*1000000/(O1212*N1212)*12</f>
        <v>1.62115263206362</v>
      </c>
      <c r="U1212" s="138" t="n">
        <f aca="false">IF(N1212&lt;=48,T1212* 48,T1212* 72)</f>
        <v>116.72298950858</v>
      </c>
      <c r="V1212" s="139" t="n">
        <v>1191.80354771912</v>
      </c>
      <c r="W1212" s="150" t="n">
        <f aca="false">W1164</f>
        <v>-15.9672479479958</v>
      </c>
      <c r="X1212" s="141" t="n">
        <v>1356.9</v>
      </c>
      <c r="Y1212" s="142" t="n">
        <f aca="false">((V1212/1000+1)*0.0112372)/((V1212/1000+1)*0.0112372+1)</f>
        <v>0.0240376928262788</v>
      </c>
      <c r="Z1212" s="142" t="n">
        <f aca="false">((W1212/1000+1)*0.0112372)/((W1212/1000+1)*0.0112372+1)</f>
        <v>0.0109368357955286</v>
      </c>
      <c r="AA1212" s="142" t="n">
        <f aca="false">IF(ISNUMBER(X1212),((X1212/1000+1)*0.0112372)/((X1212/1000+1)*0.0112372+1),"")</f>
        <v>0.0258016023592409</v>
      </c>
      <c r="AB1212" s="143" t="n">
        <f aca="false">IF(ISNUMBER(AA1212),(Y1212-Y1208)/(AA1212-Y1208),"")</f>
        <v>0.879966441498558</v>
      </c>
      <c r="AC1212" s="143" t="n">
        <f aca="false">IF(ISNUMBER(AB1212),1-AB1212,"")</f>
        <v>0.120033558501442</v>
      </c>
      <c r="AD1212" s="144" t="n">
        <f aca="false">IF(ISNUMBER(AB1212),AB1212*T1212,"")</f>
        <v>1.42655991276304</v>
      </c>
      <c r="AE1212" s="144" t="n">
        <f aca="false">IF(ISNUMBER(AC1212),AC1212*T1212,T1212)</f>
        <v>0.194592719300576</v>
      </c>
      <c r="AF1212" s="149" t="n">
        <f aca="false">IF(ISNUMBER(AD1212),AE1212-AE1208,"")</f>
        <v>0.167072839387093</v>
      </c>
      <c r="AG1212" s="145" t="n">
        <f aca="false">IF(ISNUMBER(AD1212),U1212*AB1212,"")</f>
        <v>102.712313718939</v>
      </c>
      <c r="AH1212" s="146" t="n">
        <f aca="false">IF(ISNUMBER(AC1212),AC1212*U1212,U1212)</f>
        <v>14.0106757896414</v>
      </c>
      <c r="AI1212" s="145" t="n">
        <f aca="false">AH1212-AH1208</f>
        <v>12.0292444358707</v>
      </c>
      <c r="AJ1212" s="103" t="s">
        <v>667</v>
      </c>
      <c r="AK1212" s="102"/>
      <c r="AL1212" s="102"/>
      <c r="AM1212" s="102"/>
      <c r="AN1212" s="147" t="s">
        <v>869</v>
      </c>
    </row>
    <row r="1213" customFormat="false" ht="15" hidden="false" customHeight="false" outlineLevel="0" collapsed="false">
      <c r="A1213" s="0" t="s">
        <v>652</v>
      </c>
      <c r="B1213" s="0" t="s">
        <v>647</v>
      </c>
      <c r="C1213" s="90" t="n">
        <f aca="false">C1069+1</f>
        <v>4</v>
      </c>
      <c r="D1213" s="90" t="n">
        <f aca="false">D1069</f>
        <v>2</v>
      </c>
      <c r="E1213" s="90" t="s">
        <v>320</v>
      </c>
      <c r="F1213" s="90" t="n">
        <v>1</v>
      </c>
      <c r="G1213" s="130" t="s">
        <v>669</v>
      </c>
      <c r="H1213" s="130" t="s">
        <v>660</v>
      </c>
      <c r="I1213" s="130" t="n">
        <v>10</v>
      </c>
      <c r="J1213" s="131" t="n">
        <v>41950</v>
      </c>
      <c r="K1213" s="132" t="s">
        <v>910</v>
      </c>
      <c r="L1213" s="131" t="n">
        <v>41953</v>
      </c>
      <c r="M1213" s="108" t="s">
        <v>802</v>
      </c>
      <c r="N1213" s="134" t="n">
        <v>69</v>
      </c>
      <c r="O1213" s="134" t="n">
        <v>40</v>
      </c>
      <c r="P1213" s="135" t="n">
        <v>0.0514166666666667</v>
      </c>
      <c r="Q1213" s="152" t="n">
        <v>796.389375384617</v>
      </c>
      <c r="R1213" s="152" t="n">
        <v>23463.2673692308</v>
      </c>
      <c r="S1213" s="136" t="n">
        <f aca="false">R1213-Q1213</f>
        <v>22666.8779938461</v>
      </c>
      <c r="T1213" s="137" t="n">
        <f aca="false">((S1213/1000000)*(0.473-P1213))*0.8/(0.08206*296)*1000000/(O1213*N1213)*12</f>
        <v>1.36840315760267</v>
      </c>
      <c r="U1213" s="138" t="n">
        <f aca="false">IF(N1213&lt;=48,T1213* 48,T1213* 72)</f>
        <v>98.5250273473919</v>
      </c>
      <c r="V1213" s="139" t="n">
        <v>1217.02934649218</v>
      </c>
      <c r="W1213" s="150" t="n">
        <f aca="false">W1165</f>
        <v>-15.9672479479958</v>
      </c>
      <c r="X1213" s="141" t="n">
        <v>1356.9</v>
      </c>
      <c r="Y1213" s="142" t="n">
        <f aca="false">((V1213/1000+1)*0.0112372)/((V1213/1000+1)*0.0112372+1)</f>
        <v>0.0243076214840399</v>
      </c>
      <c r="Z1213" s="142" t="n">
        <f aca="false">((W1213/1000+1)*0.0112372)/((W1213/1000+1)*0.0112372+1)</f>
        <v>0.0109368357955286</v>
      </c>
      <c r="AA1213" s="142" t="n">
        <f aca="false">IF(ISNUMBER(X1213),((X1213/1000+1)*0.0112372)/((X1213/1000+1)*0.0112372+1),"")</f>
        <v>0.0258016023592409</v>
      </c>
      <c r="AB1213" s="143" t="n">
        <f aca="false">IF(ISNUMBER(AA1213),(Y1213-Y1205)/(AA1213-Y1205),"")</f>
        <v>0.896502058879083</v>
      </c>
      <c r="AC1213" s="143" t="n">
        <f aca="false">IF(ISNUMBER(AB1213),1-AB1213,"")</f>
        <v>0.103497941120917</v>
      </c>
      <c r="AD1213" s="144" t="n">
        <f aca="false">IF(ISNUMBER(AB1213),AB1213*T1213,"")</f>
        <v>1.22677624816743</v>
      </c>
      <c r="AE1213" s="144" t="n">
        <f aca="false">IF(ISNUMBER(AC1213),AC1213*T1213,T1213)</f>
        <v>0.141626909435237</v>
      </c>
      <c r="AF1213" s="149" t="n">
        <f aca="false">IF(ISNUMBER(AD1213),AE1213-AE1205,"")</f>
        <v>0.104558848051545</v>
      </c>
      <c r="AG1213" s="145" t="n">
        <f aca="false">IF(ISNUMBER(AD1213),U1213*AB1213,"")</f>
        <v>88.3278898680549</v>
      </c>
      <c r="AH1213" s="146" t="n">
        <f aca="false">IF(ISNUMBER(AC1213),AC1213*U1213,U1213)</f>
        <v>10.1971374793371</v>
      </c>
      <c r="AI1213" s="145" t="n">
        <f aca="false">AH1213-AH1205</f>
        <v>7.52823705971127</v>
      </c>
      <c r="AJ1213" s="103" t="s">
        <v>670</v>
      </c>
      <c r="AK1213" s="102"/>
      <c r="AL1213" s="102"/>
      <c r="AM1213" s="102"/>
      <c r="AN1213" s="147" t="s">
        <v>870</v>
      </c>
    </row>
    <row r="1214" customFormat="false" ht="15" hidden="false" customHeight="false" outlineLevel="0" collapsed="false">
      <c r="A1214" s="0" t="s">
        <v>652</v>
      </c>
      <c r="B1214" s="0" t="s">
        <v>647</v>
      </c>
      <c r="C1214" s="90" t="n">
        <f aca="false">C1070+1</f>
        <v>4</v>
      </c>
      <c r="D1214" s="90" t="n">
        <f aca="false">D1070</f>
        <v>2</v>
      </c>
      <c r="E1214" s="90" t="s">
        <v>320</v>
      </c>
      <c r="F1214" s="90" t="n">
        <v>2</v>
      </c>
      <c r="G1214" s="130" t="s">
        <v>669</v>
      </c>
      <c r="H1214" s="130" t="s">
        <v>660</v>
      </c>
      <c r="I1214" s="130" t="n">
        <v>10</v>
      </c>
      <c r="J1214" s="131" t="n">
        <v>41950</v>
      </c>
      <c r="K1214" s="132" t="s">
        <v>910</v>
      </c>
      <c r="L1214" s="131" t="n">
        <v>41953</v>
      </c>
      <c r="M1214" s="108" t="s">
        <v>802</v>
      </c>
      <c r="N1214" s="134" t="n">
        <v>69</v>
      </c>
      <c r="O1214" s="134" t="n">
        <v>40</v>
      </c>
      <c r="P1214" s="135" t="n">
        <v>0.0514166666666667</v>
      </c>
      <c r="Q1214" s="152" t="n">
        <v>796.389375384617</v>
      </c>
      <c r="R1214" s="152" t="n">
        <v>19728.5673692308</v>
      </c>
      <c r="S1214" s="136" t="n">
        <f aca="false">R1214-Q1214</f>
        <v>18932.1779938462</v>
      </c>
      <c r="T1214" s="137" t="n">
        <f aca="false">((S1214/1000000)*(0.473-P1214))*0.8/(0.08206*296)*1000000/(O1214*N1214)*12</f>
        <v>1.14293870351745</v>
      </c>
      <c r="U1214" s="138" t="n">
        <f aca="false">IF(N1214&lt;=48,T1214* 48,T1214* 72)</f>
        <v>82.2915866532565</v>
      </c>
      <c r="V1214" s="139" t="n">
        <v>1255.60054415253</v>
      </c>
      <c r="W1214" s="150" t="n">
        <f aca="false">W1166</f>
        <v>-15.9672479479958</v>
      </c>
      <c r="X1214" s="141" t="n">
        <v>1356.9</v>
      </c>
      <c r="Y1214" s="142" t="n">
        <f aca="false">((V1214/1000+1)*0.0112372)/((V1214/1000+1)*0.0112372+1)</f>
        <v>0.0247200640091083</v>
      </c>
      <c r="Z1214" s="142" t="n">
        <f aca="false">((W1214/1000+1)*0.0112372)/((W1214/1000+1)*0.0112372+1)</f>
        <v>0.0109368357955286</v>
      </c>
      <c r="AA1214" s="142" t="n">
        <f aca="false">IF(ISNUMBER(X1214),((X1214/1000+1)*0.0112372)/((X1214/1000+1)*0.0112372+1),"")</f>
        <v>0.0258016023592409</v>
      </c>
      <c r="AB1214" s="143" t="n">
        <f aca="false">IF(ISNUMBER(AA1214),(Y1214-Y1206)/(AA1214-Y1206),"")</f>
        <v>0.926539916689629</v>
      </c>
      <c r="AC1214" s="143" t="n">
        <f aca="false">IF(ISNUMBER(AB1214),1-AB1214,"")</f>
        <v>0.0734600833103715</v>
      </c>
      <c r="AD1214" s="144" t="n">
        <f aca="false">IF(ISNUMBER(AB1214),AB1214*T1214,"")</f>
        <v>1.05897833113841</v>
      </c>
      <c r="AE1214" s="144" t="n">
        <f aca="false">IF(ISNUMBER(AC1214),AC1214*T1214,T1214)</f>
        <v>0.0839603723790399</v>
      </c>
      <c r="AF1214" s="149" t="n">
        <f aca="false">IF(ISNUMBER(AD1214),AE1214-AE1206,"")</f>
        <v>0.0518253261890119</v>
      </c>
      <c r="AG1214" s="145" t="n">
        <f aca="false">IF(ISNUMBER(AD1214),U1214*AB1214,"")</f>
        <v>76.2464398419656</v>
      </c>
      <c r="AH1214" s="146" t="n">
        <f aca="false">IF(ISNUMBER(AC1214),AC1214*U1214,U1214)</f>
        <v>6.04514681129087</v>
      </c>
      <c r="AI1214" s="145" t="n">
        <f aca="false">AH1214-AH1206</f>
        <v>3.73142348560886</v>
      </c>
      <c r="AJ1214" s="103" t="s">
        <v>672</v>
      </c>
      <c r="AK1214" s="102"/>
      <c r="AL1214" s="102"/>
      <c r="AM1214" s="102"/>
      <c r="AN1214" s="147" t="s">
        <v>871</v>
      </c>
    </row>
    <row r="1215" customFormat="false" ht="15" hidden="false" customHeight="false" outlineLevel="0" collapsed="false">
      <c r="A1215" s="0" t="s">
        <v>652</v>
      </c>
      <c r="B1215" s="0" t="s">
        <v>647</v>
      </c>
      <c r="C1215" s="90" t="n">
        <f aca="false">C1071+1</f>
        <v>4</v>
      </c>
      <c r="D1215" s="90" t="n">
        <f aca="false">D1071</f>
        <v>2</v>
      </c>
      <c r="E1215" s="90" t="s">
        <v>320</v>
      </c>
      <c r="F1215" s="90" t="n">
        <v>3</v>
      </c>
      <c r="G1215" s="130" t="s">
        <v>669</v>
      </c>
      <c r="H1215" s="130" t="s">
        <v>660</v>
      </c>
      <c r="I1215" s="130" t="n">
        <v>10</v>
      </c>
      <c r="J1215" s="131" t="n">
        <v>41950</v>
      </c>
      <c r="K1215" s="132" t="s">
        <v>910</v>
      </c>
      <c r="L1215" s="131" t="n">
        <v>41953</v>
      </c>
      <c r="M1215" s="108" t="s">
        <v>802</v>
      </c>
      <c r="N1215" s="134" t="n">
        <v>69</v>
      </c>
      <c r="O1215" s="134" t="n">
        <v>40</v>
      </c>
      <c r="P1215" s="135" t="n">
        <v>0.0514166666666667</v>
      </c>
      <c r="Q1215" s="152" t="n">
        <v>796.389375384617</v>
      </c>
      <c r="R1215" s="152" t="n">
        <v>32801.2833692308</v>
      </c>
      <c r="S1215" s="136" t="n">
        <f aca="false">R1215-Q1215</f>
        <v>32004.8939938462</v>
      </c>
      <c r="T1215" s="137" t="n">
        <f aca="false">((S1215/1000000)*(0.473-P1215))*0.8/(0.08206*296)*1000000/(O1215*N1215)*12</f>
        <v>1.9321407214442</v>
      </c>
      <c r="U1215" s="138" t="n">
        <f aca="false">IF(N1215&lt;=48,T1215* 48,T1215* 72)</f>
        <v>139.114131943983</v>
      </c>
      <c r="V1215" s="139" t="n">
        <v>1305.30481119836</v>
      </c>
      <c r="W1215" s="150" t="n">
        <f aca="false">W1167</f>
        <v>-15.9672479479958</v>
      </c>
      <c r="X1215" s="141" t="n">
        <v>1356.9</v>
      </c>
      <c r="Y1215" s="142" t="n">
        <f aca="false">((V1215/1000+1)*0.0112372)/((V1215/1000+1)*0.0112372+1)</f>
        <v>0.0252510387421879</v>
      </c>
      <c r="Z1215" s="142" t="n">
        <f aca="false">((W1215/1000+1)*0.0112372)/((W1215/1000+1)*0.0112372+1)</f>
        <v>0.0109368357955286</v>
      </c>
      <c r="AA1215" s="142" t="n">
        <f aca="false">IF(ISNUMBER(X1215),((X1215/1000+1)*0.0112372)/((X1215/1000+1)*0.0112372+1),"")</f>
        <v>0.0258016023592409</v>
      </c>
      <c r="AB1215" s="143" t="n">
        <f aca="false">IF(ISNUMBER(AA1215),(Y1215-Y1207)/(AA1215-Y1207),"")</f>
        <v>0.962752830733922</v>
      </c>
      <c r="AC1215" s="143" t="n">
        <f aca="false">IF(ISNUMBER(AB1215),1-AB1215,"")</f>
        <v>0.0372471692660782</v>
      </c>
      <c r="AD1215" s="144" t="n">
        <f aca="false">IF(ISNUMBER(AB1215),AB1215*T1215,"")</f>
        <v>1.86017394894669</v>
      </c>
      <c r="AE1215" s="144" t="n">
        <f aca="false">IF(ISNUMBER(AC1215),AC1215*T1215,T1215)</f>
        <v>0.0719667724975147</v>
      </c>
      <c r="AF1215" s="149" t="n">
        <f aca="false">IF(ISNUMBER(AD1215),AE1215-AE1207,"")</f>
        <v>-0.0275903859914734</v>
      </c>
      <c r="AG1215" s="145" t="n">
        <f aca="false">IF(ISNUMBER(AD1215),U1215*AB1215,"")</f>
        <v>133.932524324162</v>
      </c>
      <c r="AH1215" s="146" t="n">
        <f aca="false">IF(ISNUMBER(AC1215),AC1215*U1215,U1215)</f>
        <v>5.18160761982106</v>
      </c>
      <c r="AI1215" s="145" t="n">
        <f aca="false">AH1215-AH1207</f>
        <v>-1.98650779138608</v>
      </c>
      <c r="AJ1215" s="103" t="s">
        <v>674</v>
      </c>
      <c r="AK1215" s="102"/>
      <c r="AL1215" s="102"/>
      <c r="AM1215" s="102"/>
      <c r="AN1215" s="147" t="s">
        <v>872</v>
      </c>
    </row>
    <row r="1216" customFormat="false" ht="15" hidden="false" customHeight="false" outlineLevel="0" collapsed="false">
      <c r="A1216" s="0" t="s">
        <v>652</v>
      </c>
      <c r="B1216" s="0" t="s">
        <v>647</v>
      </c>
      <c r="C1216" s="90" t="n">
        <f aca="false">C1072+1</f>
        <v>4</v>
      </c>
      <c r="D1216" s="90" t="n">
        <f aca="false">D1072</f>
        <v>2</v>
      </c>
      <c r="E1216" s="90" t="s">
        <v>320</v>
      </c>
      <c r="F1216" s="90" t="n">
        <v>4</v>
      </c>
      <c r="G1216" s="130" t="s">
        <v>669</v>
      </c>
      <c r="H1216" s="130" t="s">
        <v>660</v>
      </c>
      <c r="I1216" s="130" t="n">
        <v>10</v>
      </c>
      <c r="J1216" s="131" t="n">
        <v>41950</v>
      </c>
      <c r="K1216" s="132" t="s">
        <v>910</v>
      </c>
      <c r="L1216" s="131" t="n">
        <v>41953</v>
      </c>
      <c r="M1216" s="108" t="s">
        <v>802</v>
      </c>
      <c r="N1216" s="134" t="n">
        <v>69</v>
      </c>
      <c r="O1216" s="134" t="n">
        <v>40</v>
      </c>
      <c r="P1216" s="135" t="n">
        <v>0.0514166666666667</v>
      </c>
      <c r="Q1216" s="152" t="n">
        <v>796.389375384617</v>
      </c>
      <c r="R1216" s="152" t="n">
        <v>20609.7033692308</v>
      </c>
      <c r="S1216" s="136" t="n">
        <f aca="false">R1216-Q1216</f>
        <v>19813.3139938462</v>
      </c>
      <c r="T1216" s="137" t="n">
        <f aca="false">((S1216/1000000)*(0.473-P1216))*0.8/(0.08206*296)*1000000/(O1216*N1216)*12</f>
        <v>1.19613302895586</v>
      </c>
      <c r="U1216" s="138" t="n">
        <f aca="false">IF(N1216&lt;=48,T1216* 48,T1216* 72)</f>
        <v>86.1215780848221</v>
      </c>
      <c r="V1216" s="139" t="n">
        <v>1301.8968216387</v>
      </c>
      <c r="W1216" s="150" t="n">
        <f aca="false">W1168</f>
        <v>-15.9672479479958</v>
      </c>
      <c r="X1216" s="141" t="n">
        <v>1356.9</v>
      </c>
      <c r="Y1216" s="142" t="n">
        <f aca="false">((V1216/1000+1)*0.0112372)/((V1216/1000+1)*0.0112372+1)</f>
        <v>0.0252146507460075</v>
      </c>
      <c r="Z1216" s="142" t="n">
        <f aca="false">((W1216/1000+1)*0.0112372)/((W1216/1000+1)*0.0112372+1)</f>
        <v>0.0109368357955286</v>
      </c>
      <c r="AA1216" s="142" t="n">
        <f aca="false">IF(ISNUMBER(X1216),((X1216/1000+1)*0.0112372)/((X1216/1000+1)*0.0112372+1),"")</f>
        <v>0.0258016023592409</v>
      </c>
      <c r="AB1216" s="143" t="n">
        <f aca="false">IF(ISNUMBER(AA1216),(Y1216-Y1208)/(AA1216-Y1208),"")</f>
        <v>0.960058104178243</v>
      </c>
      <c r="AC1216" s="143" t="n">
        <f aca="false">IF(ISNUMBER(AB1216),1-AB1216,"")</f>
        <v>0.0399418958217566</v>
      </c>
      <c r="AD1216" s="144" t="n">
        <f aca="false">IF(ISNUMBER(AB1216),AB1216*T1216,"")</f>
        <v>1.14835720812434</v>
      </c>
      <c r="AE1216" s="144" t="n">
        <f aca="false">IF(ISNUMBER(AC1216),AC1216*T1216,T1216)</f>
        <v>0.0477758208315171</v>
      </c>
      <c r="AF1216" s="149" t="n">
        <f aca="false">IF(ISNUMBER(AD1216),AE1216-AE1208,"")</f>
        <v>0.0202559409180346</v>
      </c>
      <c r="AG1216" s="145" t="n">
        <f aca="false">IF(ISNUMBER(AD1216),U1216*AB1216,"")</f>
        <v>82.6817189849528</v>
      </c>
      <c r="AH1216" s="146" t="n">
        <f aca="false">IF(ISNUMBER(AC1216),AC1216*U1216,U1216)</f>
        <v>3.43985909986923</v>
      </c>
      <c r="AI1216" s="145" t="n">
        <f aca="false">AH1216-AH1208</f>
        <v>1.45842774609849</v>
      </c>
      <c r="AJ1216" s="103" t="s">
        <v>676</v>
      </c>
      <c r="AK1216" s="102"/>
      <c r="AL1216" s="102"/>
      <c r="AM1216" s="102"/>
      <c r="AN1216" s="147" t="s">
        <v>873</v>
      </c>
    </row>
    <row r="1217" customFormat="false" ht="15" hidden="false" customHeight="false" outlineLevel="0" collapsed="false">
      <c r="A1217" s="0" t="s">
        <v>652</v>
      </c>
      <c r="B1217" s="0" t="s">
        <v>647</v>
      </c>
      <c r="C1217" s="90" t="n">
        <f aca="false">C1073+1</f>
        <v>4</v>
      </c>
      <c r="D1217" s="90" t="n">
        <f aca="false">D1073</f>
        <v>2</v>
      </c>
      <c r="E1217" s="92" t="s">
        <v>353</v>
      </c>
      <c r="F1217" s="90" t="n">
        <v>1</v>
      </c>
      <c r="G1217" s="130" t="s">
        <v>321</v>
      </c>
      <c r="H1217" s="130" t="s">
        <v>322</v>
      </c>
      <c r="I1217" s="130" t="s">
        <v>322</v>
      </c>
      <c r="J1217" s="131" t="n">
        <v>41950</v>
      </c>
      <c r="K1217" s="132" t="s">
        <v>910</v>
      </c>
      <c r="L1217" s="131" t="n">
        <v>41953</v>
      </c>
      <c r="M1217" s="108" t="s">
        <v>802</v>
      </c>
      <c r="N1217" s="134" t="n">
        <v>69</v>
      </c>
      <c r="O1217" s="134" t="n">
        <v>40</v>
      </c>
      <c r="P1217" s="135" t="n">
        <v>0.0756666666666667</v>
      </c>
      <c r="Q1217" s="152" t="n">
        <v>796.389375384617</v>
      </c>
      <c r="R1217" s="152" t="n">
        <v>2748.0282</v>
      </c>
      <c r="S1217" s="136" t="n">
        <f aca="false">R1217-Q1217</f>
        <v>1951.63882461538</v>
      </c>
      <c r="T1217" s="137" t="n">
        <f aca="false">((S1217/1000000)*(0.473-P1217))*0.8/(0.08206*296)*1000000/(O1217*N1217)*12</f>
        <v>0.111043560119975</v>
      </c>
      <c r="U1217" s="138" t="n">
        <f aca="false">IF(N1217&lt;=48,T1217* 48,T1217* 72)</f>
        <v>7.99513632863817</v>
      </c>
      <c r="V1217" s="139" t="n">
        <v>-24.8791632655122</v>
      </c>
      <c r="W1217" s="150" t="n">
        <f aca="false">W1169</f>
        <v>-21.1954571106192</v>
      </c>
      <c r="X1217" s="141" t="s">
        <v>106</v>
      </c>
      <c r="Y1217" s="142" t="n">
        <f aca="false">((V1217/1000+1)*0.0112372)/((V1217/1000+1)*0.0112372+1)</f>
        <v>0.0108388596757284</v>
      </c>
      <c r="Z1217" s="142" t="n">
        <f aca="false">((W1217/1000+1)*0.0112372)/((W1217/1000+1)*0.0112372+1)</f>
        <v>0.0108793600839932</v>
      </c>
      <c r="AA1217" s="142" t="str">
        <f aca="false">IF(ISNUMBER(X1217),((X1217/1000+1)*0.0112372)/((X1217/1000+1)*0.0112372+1),"")</f>
        <v/>
      </c>
      <c r="AB1217" s="143" t="str">
        <f aca="false">IF(ISNUMBER(AA1217),(Y1217-Z1217)/(AA1217-Z1217),"")</f>
        <v/>
      </c>
      <c r="AC1217" s="143" t="str">
        <f aca="false">IF(ISNUMBER(AB1217),1-AB1217,"")</f>
        <v/>
      </c>
      <c r="AD1217" s="144" t="str">
        <f aca="false">IF(ISNUMBER(AB1217),AB1217*T1217,"")</f>
        <v/>
      </c>
      <c r="AE1217" s="144" t="n">
        <f aca="false">IF(ISNUMBER(AC1217),AC1217*T1217,T1217)</f>
        <v>0.111043560119975</v>
      </c>
      <c r="AF1217" s="102"/>
      <c r="AG1217" s="145" t="str">
        <f aca="false">IF(ISNUMBER(AD1217),U1217*AB1217,"")</f>
        <v/>
      </c>
      <c r="AH1217" s="146" t="n">
        <f aca="false">IF(ISNUMBER(AC1217),AC1217*U1217,U1217)</f>
        <v>7.99513632863817</v>
      </c>
      <c r="AI1217" s="102"/>
      <c r="AJ1217" s="103" t="s">
        <v>678</v>
      </c>
      <c r="AK1217" s="102"/>
      <c r="AL1217" s="102"/>
      <c r="AM1217" s="102"/>
      <c r="AN1217" s="147" t="s">
        <v>874</v>
      </c>
    </row>
    <row r="1218" customFormat="false" ht="15" hidden="false" customHeight="false" outlineLevel="0" collapsed="false">
      <c r="A1218" s="0" t="s">
        <v>652</v>
      </c>
      <c r="B1218" s="0" t="s">
        <v>647</v>
      </c>
      <c r="C1218" s="90" t="n">
        <f aca="false">C1074+1</f>
        <v>4</v>
      </c>
      <c r="D1218" s="90" t="n">
        <f aca="false">D1074</f>
        <v>2</v>
      </c>
      <c r="E1218" s="90" t="s">
        <v>353</v>
      </c>
      <c r="F1218" s="90" t="n">
        <v>2</v>
      </c>
      <c r="G1218" s="130" t="s">
        <v>321</v>
      </c>
      <c r="H1218" s="130" t="s">
        <v>322</v>
      </c>
      <c r="I1218" s="130" t="s">
        <v>322</v>
      </c>
      <c r="J1218" s="131" t="n">
        <v>41950</v>
      </c>
      <c r="K1218" s="132" t="s">
        <v>910</v>
      </c>
      <c r="L1218" s="131" t="n">
        <v>41953</v>
      </c>
      <c r="M1218" s="108" t="s">
        <v>802</v>
      </c>
      <c r="N1218" s="134" t="n">
        <v>69</v>
      </c>
      <c r="O1218" s="134" t="n">
        <v>40</v>
      </c>
      <c r="P1218" s="135" t="n">
        <v>0.0756666666666667</v>
      </c>
      <c r="Q1218" s="152" t="n">
        <v>796.389375384617</v>
      </c>
      <c r="R1218" s="152" t="n">
        <v>3583.3731</v>
      </c>
      <c r="S1218" s="136" t="n">
        <f aca="false">R1218-Q1218</f>
        <v>2786.98372461538</v>
      </c>
      <c r="T1218" s="137" t="n">
        <f aca="false">((S1218/1000000)*(0.473-P1218))*0.8/(0.08206*296)*1000000/(O1218*N1218)*12</f>
        <v>0.158572677933228</v>
      </c>
      <c r="U1218" s="138" t="n">
        <f aca="false">IF(N1218&lt;=48,T1218* 48,T1218* 72)</f>
        <v>11.4172328111924</v>
      </c>
      <c r="V1218" s="139" t="n">
        <v>-13.9584554801041</v>
      </c>
      <c r="W1218" s="150" t="n">
        <f aca="false">W1170</f>
        <v>-21.1954571106192</v>
      </c>
      <c r="X1218" s="141" t="s">
        <v>106</v>
      </c>
      <c r="Y1218" s="142" t="n">
        <f aca="false">((V1218/1000+1)*0.0112372)/((V1218/1000+1)*0.0112372+1)</f>
        <v>0.0109589174465032</v>
      </c>
      <c r="Z1218" s="142" t="n">
        <f aca="false">((W1218/1000+1)*0.0112372)/((W1218/1000+1)*0.0112372+1)</f>
        <v>0.0108793600839932</v>
      </c>
      <c r="AA1218" s="142" t="str">
        <f aca="false">IF(ISNUMBER(X1218),((X1218/1000+1)*0.0112372)/((X1218/1000+1)*0.0112372+1),"")</f>
        <v/>
      </c>
      <c r="AB1218" s="143" t="str">
        <f aca="false">IF(ISNUMBER(AA1218),(Y1218-Z1218)/(AA1218-Z1218),"")</f>
        <v/>
      </c>
      <c r="AC1218" s="143" t="str">
        <f aca="false">IF(ISNUMBER(AB1218),1-AB1218,"")</f>
        <v/>
      </c>
      <c r="AD1218" s="144" t="str">
        <f aca="false">IF(ISNUMBER(AB1218),AB1218*T1218,"")</f>
        <v/>
      </c>
      <c r="AE1218" s="144" t="n">
        <f aca="false">IF(ISNUMBER(AC1218),AC1218*T1218,T1218)</f>
        <v>0.158572677933228</v>
      </c>
      <c r="AF1218" s="102"/>
      <c r="AG1218" s="145" t="str">
        <f aca="false">IF(ISNUMBER(AD1218),U1218*AB1218,"")</f>
        <v/>
      </c>
      <c r="AH1218" s="146" t="n">
        <f aca="false">IF(ISNUMBER(AC1218),AC1218*U1218,U1218)</f>
        <v>11.4172328111924</v>
      </c>
      <c r="AI1218" s="102"/>
      <c r="AJ1218" s="103" t="s">
        <v>680</v>
      </c>
      <c r="AK1218" s="102"/>
      <c r="AL1218" s="102"/>
      <c r="AM1218" s="102"/>
      <c r="AN1218" s="147" t="s">
        <v>875</v>
      </c>
    </row>
    <row r="1219" customFormat="false" ht="15" hidden="false" customHeight="false" outlineLevel="0" collapsed="false">
      <c r="A1219" s="0" t="s">
        <v>652</v>
      </c>
      <c r="B1219" s="0" t="s">
        <v>647</v>
      </c>
      <c r="C1219" s="90" t="n">
        <f aca="false">C1075+1</f>
        <v>4</v>
      </c>
      <c r="D1219" s="90" t="n">
        <f aca="false">D1075</f>
        <v>2</v>
      </c>
      <c r="E1219" s="90" t="s">
        <v>353</v>
      </c>
      <c r="F1219" s="90" t="n">
        <v>3</v>
      </c>
      <c r="G1219" s="130" t="s">
        <v>321</v>
      </c>
      <c r="H1219" s="130" t="s">
        <v>322</v>
      </c>
      <c r="I1219" s="130" t="s">
        <v>322</v>
      </c>
      <c r="J1219" s="131" t="n">
        <v>41950</v>
      </c>
      <c r="K1219" s="132" t="s">
        <v>910</v>
      </c>
      <c r="L1219" s="131" t="n">
        <v>41953</v>
      </c>
      <c r="M1219" s="108" t="s">
        <v>802</v>
      </c>
      <c r="N1219" s="134" t="n">
        <v>69</v>
      </c>
      <c r="O1219" s="134" t="n">
        <v>40</v>
      </c>
      <c r="P1219" s="135" t="n">
        <v>0.0756666666666667</v>
      </c>
      <c r="Q1219" s="152" t="n">
        <v>796.389375384617</v>
      </c>
      <c r="R1219" s="152" t="n">
        <v>3946.23156923077</v>
      </c>
      <c r="S1219" s="136" t="n">
        <f aca="false">R1219-Q1219</f>
        <v>3149.84219384615</v>
      </c>
      <c r="T1219" s="137" t="n">
        <f aca="false">((S1219/1000000)*(0.473-P1219))*0.8/(0.08206*296)*1000000/(O1219*N1219)*12</f>
        <v>0.179218453029965</v>
      </c>
      <c r="U1219" s="138" t="n">
        <f aca="false">IF(N1219&lt;=48,T1219* 48,T1219* 72)</f>
        <v>12.9037286181575</v>
      </c>
      <c r="V1219" s="139" t="n">
        <v>-23.0206999103344</v>
      </c>
      <c r="W1219" s="150" t="n">
        <f aca="false">W1171</f>
        <v>-21.1954571106192</v>
      </c>
      <c r="X1219" s="141" t="s">
        <v>106</v>
      </c>
      <c r="Y1219" s="142" t="n">
        <f aca="false">((V1219/1000+1)*0.0112372)/((V1219/1000+1)*0.0112372+1)</f>
        <v>0.0108592929156515</v>
      </c>
      <c r="Z1219" s="142" t="n">
        <f aca="false">((W1219/1000+1)*0.0112372)/((W1219/1000+1)*0.0112372+1)</f>
        <v>0.0108793600839932</v>
      </c>
      <c r="AA1219" s="142" t="str">
        <f aca="false">IF(ISNUMBER(X1219),((X1219/1000+1)*0.0112372)/((X1219/1000+1)*0.0112372+1),"")</f>
        <v/>
      </c>
      <c r="AB1219" s="143" t="str">
        <f aca="false">IF(ISNUMBER(AA1219),(Y1219-Z1219)/(AA1219-Z1219),"")</f>
        <v/>
      </c>
      <c r="AC1219" s="143" t="str">
        <f aca="false">IF(ISNUMBER(AB1219),1-AB1219,"")</f>
        <v/>
      </c>
      <c r="AD1219" s="144" t="str">
        <f aca="false">IF(ISNUMBER(AB1219),AB1219*T1219,"")</f>
        <v/>
      </c>
      <c r="AE1219" s="144" t="n">
        <f aca="false">IF(ISNUMBER(AC1219),AC1219*T1219,T1219)</f>
        <v>0.179218453029965</v>
      </c>
      <c r="AF1219" s="102"/>
      <c r="AG1219" s="145" t="str">
        <f aca="false">IF(ISNUMBER(AD1219),U1219*AB1219,"")</f>
        <v/>
      </c>
      <c r="AH1219" s="146" t="n">
        <f aca="false">IF(ISNUMBER(AC1219),AC1219*U1219,U1219)</f>
        <v>12.9037286181575</v>
      </c>
      <c r="AI1219" s="102"/>
      <c r="AJ1219" s="103" t="s">
        <v>682</v>
      </c>
      <c r="AK1219" s="102"/>
      <c r="AL1219" s="102"/>
      <c r="AM1219" s="102"/>
      <c r="AN1219" s="147" t="s">
        <v>876</v>
      </c>
    </row>
    <row r="1220" customFormat="false" ht="15" hidden="false" customHeight="false" outlineLevel="0" collapsed="false">
      <c r="A1220" s="0" t="s">
        <v>652</v>
      </c>
      <c r="B1220" s="0" t="s">
        <v>647</v>
      </c>
      <c r="C1220" s="90" t="n">
        <f aca="false">C1076+1</f>
        <v>4</v>
      </c>
      <c r="D1220" s="90" t="n">
        <f aca="false">D1076</f>
        <v>2</v>
      </c>
      <c r="E1220" s="90" t="s">
        <v>353</v>
      </c>
      <c r="F1220" s="90" t="n">
        <v>4</v>
      </c>
      <c r="G1220" s="130" t="s">
        <v>321</v>
      </c>
      <c r="H1220" s="130" t="s">
        <v>322</v>
      </c>
      <c r="I1220" s="130" t="s">
        <v>322</v>
      </c>
      <c r="J1220" s="131" t="n">
        <v>41950</v>
      </c>
      <c r="K1220" s="132" t="s">
        <v>910</v>
      </c>
      <c r="L1220" s="131" t="n">
        <v>41953</v>
      </c>
      <c r="M1220" s="108" t="s">
        <v>802</v>
      </c>
      <c r="N1220" s="134" t="n">
        <v>69</v>
      </c>
      <c r="O1220" s="134" t="n">
        <v>40</v>
      </c>
      <c r="P1220" s="135" t="n">
        <v>0.0756666666666667</v>
      </c>
      <c r="Q1220" s="152" t="n">
        <v>796.389375384617</v>
      </c>
      <c r="R1220" s="152" t="n">
        <v>3656.346</v>
      </c>
      <c r="S1220" s="136" t="n">
        <f aca="false">R1220-Q1220</f>
        <v>2859.95662461538</v>
      </c>
      <c r="T1220" s="137" t="n">
        <f aca="false">((S1220/1000000)*(0.473-P1220))*0.8/(0.08206*296)*1000000/(O1220*N1220)*12</f>
        <v>0.162724660618793</v>
      </c>
      <c r="U1220" s="138" t="n">
        <f aca="false">IF(N1220&lt;=48,T1220* 48,T1220* 72)</f>
        <v>11.7161755645531</v>
      </c>
      <c r="V1220" s="139" t="n">
        <v>-21.0616097605393</v>
      </c>
      <c r="W1220" s="150" t="n">
        <f aca="false">W1172</f>
        <v>-21.1954571106192</v>
      </c>
      <c r="X1220" s="141" t="s">
        <v>106</v>
      </c>
      <c r="Y1220" s="142" t="n">
        <f aca="false">((V1220/1000+1)*0.0112372)/((V1220/1000+1)*0.0112372+1)</f>
        <v>0.0108808316026426</v>
      </c>
      <c r="Z1220" s="142" t="n">
        <f aca="false">((W1220/1000+1)*0.0112372)/((W1220/1000+1)*0.0112372+1)</f>
        <v>0.0108793600839932</v>
      </c>
      <c r="AA1220" s="142" t="str">
        <f aca="false">IF(ISNUMBER(X1220),((X1220/1000+1)*0.0112372)/((X1220/1000+1)*0.0112372+1),"")</f>
        <v/>
      </c>
      <c r="AB1220" s="143" t="str">
        <f aca="false">IF(ISNUMBER(AA1220),(Y1220-Z1220)/(AA1220-Z1220),"")</f>
        <v/>
      </c>
      <c r="AC1220" s="143" t="str">
        <f aca="false">IF(ISNUMBER(AB1220),1-AB1220,"")</f>
        <v/>
      </c>
      <c r="AD1220" s="144" t="str">
        <f aca="false">IF(ISNUMBER(AB1220),AB1220*T1220,"")</f>
        <v/>
      </c>
      <c r="AE1220" s="144" t="n">
        <f aca="false">IF(ISNUMBER(AC1220),AC1220*T1220,T1220)</f>
        <v>0.162724660618793</v>
      </c>
      <c r="AF1220" s="102"/>
      <c r="AG1220" s="145" t="str">
        <f aca="false">IF(ISNUMBER(AD1220),U1220*AB1220,"")</f>
        <v/>
      </c>
      <c r="AH1220" s="146" t="n">
        <f aca="false">IF(ISNUMBER(AC1220),AC1220*U1220,U1220)</f>
        <v>11.7161755645531</v>
      </c>
      <c r="AI1220" s="102"/>
      <c r="AJ1220" s="103" t="s">
        <v>684</v>
      </c>
      <c r="AK1220" s="102"/>
      <c r="AL1220" s="102"/>
      <c r="AM1220" s="102"/>
      <c r="AN1220" s="147" t="s">
        <v>877</v>
      </c>
    </row>
    <row r="1221" customFormat="false" ht="15" hidden="false" customHeight="false" outlineLevel="0" collapsed="false">
      <c r="A1221" s="0" t="s">
        <v>652</v>
      </c>
      <c r="B1221" s="0" t="s">
        <v>647</v>
      </c>
      <c r="C1221" s="90" t="n">
        <f aca="false">C1077+1</f>
        <v>4</v>
      </c>
      <c r="D1221" s="90" t="n">
        <f aca="false">D1077</f>
        <v>2</v>
      </c>
      <c r="E1221" s="90" t="s">
        <v>353</v>
      </c>
      <c r="F1221" s="90" t="n">
        <v>1</v>
      </c>
      <c r="G1221" s="130" t="s">
        <v>659</v>
      </c>
      <c r="H1221" s="130" t="s">
        <v>660</v>
      </c>
      <c r="I1221" s="148" t="s">
        <v>335</v>
      </c>
      <c r="J1221" s="131" t="n">
        <v>41950</v>
      </c>
      <c r="K1221" s="132" t="s">
        <v>910</v>
      </c>
      <c r="L1221" s="131" t="n">
        <v>41953</v>
      </c>
      <c r="M1221" s="108" t="s">
        <v>802</v>
      </c>
      <c r="N1221" s="134" t="n">
        <v>69</v>
      </c>
      <c r="O1221" s="134" t="n">
        <v>40</v>
      </c>
      <c r="P1221" s="135" t="n">
        <v>0.0756666666666667</v>
      </c>
      <c r="Q1221" s="152" t="n">
        <v>796.389375384617</v>
      </c>
      <c r="R1221" s="152" t="n">
        <v>33931.2239438462</v>
      </c>
      <c r="S1221" s="136" t="n">
        <f aca="false">R1221-Q1221</f>
        <v>33134.8345684615</v>
      </c>
      <c r="T1221" s="137" t="n">
        <f aca="false">((S1221/1000000)*(0.473-P1221))*0.8/(0.08206*296)*1000000/(O1221*N1221)*12</f>
        <v>1.88529247730737</v>
      </c>
      <c r="U1221" s="138" t="n">
        <f aca="false">IF(N1221&lt;=48,T1221* 48,T1221* 72)</f>
        <v>135.74105836613</v>
      </c>
      <c r="V1221" s="139" t="n">
        <v>1105.02740949235</v>
      </c>
      <c r="W1221" s="150" t="n">
        <f aca="false">W1173</f>
        <v>-21.1954571106192</v>
      </c>
      <c r="X1221" s="141" t="n">
        <v>1356.9</v>
      </c>
      <c r="Y1221" s="142" t="n">
        <f aca="false">((V1221/1000+1)*0.0112372)/((V1221/1000+1)*0.0112372+1)</f>
        <v>0.0231080031118875</v>
      </c>
      <c r="Z1221" s="142" t="n">
        <f aca="false">((W1221/1000+1)*0.0112372)/((W1221/1000+1)*0.0112372+1)</f>
        <v>0.0108793600839932</v>
      </c>
      <c r="AA1221" s="142" t="n">
        <f aca="false">IF(ISNUMBER(X1221),((X1221/1000+1)*0.0112372)/((X1221/1000+1)*0.0112372+1),"")</f>
        <v>0.0258016023592409</v>
      </c>
      <c r="AB1221" s="143" t="n">
        <f aca="false">IF(ISNUMBER(AA1221),(Y1221-Y1217)/(AA1221-Y1217),"")</f>
        <v>0.81997957832146</v>
      </c>
      <c r="AC1221" s="143" t="n">
        <f aca="false">IF(ISNUMBER(AB1221),1-AB1221,"")</f>
        <v>0.18002042167854</v>
      </c>
      <c r="AD1221" s="144" t="n">
        <f aca="false">IF(ISNUMBER(AB1221),AB1221*T1221,"")</f>
        <v>1.54590133055511</v>
      </c>
      <c r="AE1221" s="144" t="n">
        <f aca="false">IF(ISNUMBER(AC1221),AC1221*T1221,T1221)</f>
        <v>0.339391146752252</v>
      </c>
      <c r="AF1221" s="149" t="n">
        <f aca="false">IF(ISNUMBER(AD1221),AE1221-AE1217,"")</f>
        <v>0.228347586632277</v>
      </c>
      <c r="AG1221" s="145" t="n">
        <f aca="false">IF(ISNUMBER(AD1221),U1221*AB1221,"")</f>
        <v>111.304895799968</v>
      </c>
      <c r="AH1221" s="146" t="n">
        <f aca="false">IF(ISNUMBER(AC1221),AC1221*U1221,U1221)</f>
        <v>24.4361625661621</v>
      </c>
      <c r="AI1221" s="145" t="n">
        <f aca="false">AH1221-AH1217</f>
        <v>16.441026237524</v>
      </c>
      <c r="AJ1221" s="103" t="s">
        <v>686</v>
      </c>
      <c r="AK1221" s="102"/>
      <c r="AL1221" s="102"/>
      <c r="AM1221" s="102"/>
      <c r="AN1221" s="147" t="s">
        <v>878</v>
      </c>
    </row>
    <row r="1222" customFormat="false" ht="15" hidden="false" customHeight="false" outlineLevel="0" collapsed="false">
      <c r="A1222" s="0" t="s">
        <v>652</v>
      </c>
      <c r="B1222" s="0" t="s">
        <v>647</v>
      </c>
      <c r="C1222" s="90" t="n">
        <f aca="false">C1078+1</f>
        <v>4</v>
      </c>
      <c r="D1222" s="90" t="n">
        <f aca="false">D1078</f>
        <v>2</v>
      </c>
      <c r="E1222" s="90" t="s">
        <v>353</v>
      </c>
      <c r="F1222" s="90" t="n">
        <v>2</v>
      </c>
      <c r="G1222" s="130" t="s">
        <v>659</v>
      </c>
      <c r="H1222" s="130" t="s">
        <v>660</v>
      </c>
      <c r="I1222" s="148" t="s">
        <v>335</v>
      </c>
      <c r="J1222" s="131" t="n">
        <v>41950</v>
      </c>
      <c r="K1222" s="132" t="s">
        <v>910</v>
      </c>
      <c r="L1222" s="131" t="n">
        <v>41953</v>
      </c>
      <c r="M1222" s="108" t="s">
        <v>802</v>
      </c>
      <c r="N1222" s="134" t="n">
        <v>69</v>
      </c>
      <c r="O1222" s="134" t="n">
        <v>40</v>
      </c>
      <c r="P1222" s="135" t="n">
        <v>0.0756666666666667</v>
      </c>
      <c r="Q1222" s="152" t="n">
        <v>796.389375384617</v>
      </c>
      <c r="R1222" s="152" t="n">
        <v>33041.4352438462</v>
      </c>
      <c r="S1222" s="136" t="n">
        <f aca="false">R1222-Q1222</f>
        <v>32245.0458684615</v>
      </c>
      <c r="T1222" s="137" t="n">
        <f aca="false">((S1222/1000000)*(0.473-P1222))*0.8/(0.08206*296)*1000000/(O1222*N1222)*12</f>
        <v>1.8346656380806</v>
      </c>
      <c r="U1222" s="138" t="n">
        <f aca="false">IF(N1222&lt;=48,T1222* 48,T1222* 72)</f>
        <v>132.095925941803</v>
      </c>
      <c r="V1222" s="139" t="n">
        <v>1094.87745124835</v>
      </c>
      <c r="W1222" s="150" t="n">
        <f aca="false">W1174</f>
        <v>-21.1954571106192</v>
      </c>
      <c r="X1222" s="141" t="n">
        <v>1356.9</v>
      </c>
      <c r="Y1222" s="142" t="n">
        <f aca="false">((V1222/1000+1)*0.0112372)/((V1222/1000+1)*0.0112372+1)</f>
        <v>0.0229991442318382</v>
      </c>
      <c r="Z1222" s="142" t="n">
        <f aca="false">((W1222/1000+1)*0.0112372)/((W1222/1000+1)*0.0112372+1)</f>
        <v>0.0108793600839932</v>
      </c>
      <c r="AA1222" s="142" t="n">
        <f aca="false">IF(ISNUMBER(X1222),((X1222/1000+1)*0.0112372)/((X1222/1000+1)*0.0112372+1),"")</f>
        <v>0.0258016023592409</v>
      </c>
      <c r="AB1222" s="143" t="n">
        <f aca="false">IF(ISNUMBER(AA1222),(Y1222-Y1218)/(AA1222-Y1218),"")</f>
        <v>0.811189273108015</v>
      </c>
      <c r="AC1222" s="143" t="n">
        <f aca="false">IF(ISNUMBER(AB1222),1-AB1222,"")</f>
        <v>0.188810726891985</v>
      </c>
      <c r="AD1222" s="144" t="n">
        <f aca="false">IF(ISNUMBER(AB1222),AB1222*T1222,"")</f>
        <v>1.48826108535085</v>
      </c>
      <c r="AE1222" s="144" t="n">
        <f aca="false">IF(ISNUMBER(AC1222),AC1222*T1222,T1222)</f>
        <v>0.346404552729744</v>
      </c>
      <c r="AF1222" s="149" t="n">
        <f aca="false">IF(ISNUMBER(AD1222),AE1222-AE1218,"")</f>
        <v>0.187831874796516</v>
      </c>
      <c r="AG1222" s="145" t="n">
        <f aca="false">IF(ISNUMBER(AD1222),U1222*AB1222,"")</f>
        <v>107.154798145261</v>
      </c>
      <c r="AH1222" s="146" t="n">
        <f aca="false">IF(ISNUMBER(AC1222),AC1222*U1222,U1222)</f>
        <v>24.9411277965416</v>
      </c>
      <c r="AI1222" s="145" t="n">
        <f aca="false">AH1222-AH1218</f>
        <v>13.5238949853492</v>
      </c>
      <c r="AJ1222" s="103" t="s">
        <v>688</v>
      </c>
      <c r="AK1222" s="102"/>
      <c r="AL1222" s="102"/>
      <c r="AM1222" s="102"/>
      <c r="AN1222" s="147" t="s">
        <v>879</v>
      </c>
    </row>
    <row r="1223" customFormat="false" ht="15" hidden="false" customHeight="false" outlineLevel="0" collapsed="false">
      <c r="A1223" s="0" t="s">
        <v>652</v>
      </c>
      <c r="B1223" s="0" t="s">
        <v>647</v>
      </c>
      <c r="C1223" s="90" t="n">
        <f aca="false">C1079+1</f>
        <v>4</v>
      </c>
      <c r="D1223" s="90" t="n">
        <f aca="false">D1079</f>
        <v>2</v>
      </c>
      <c r="E1223" s="90" t="s">
        <v>353</v>
      </c>
      <c r="F1223" s="90" t="n">
        <v>3</v>
      </c>
      <c r="G1223" s="130" t="s">
        <v>659</v>
      </c>
      <c r="H1223" s="130" t="s">
        <v>660</v>
      </c>
      <c r="I1223" s="148" t="s">
        <v>335</v>
      </c>
      <c r="J1223" s="131" t="n">
        <v>41950</v>
      </c>
      <c r="K1223" s="132" t="s">
        <v>910</v>
      </c>
      <c r="L1223" s="131" t="n">
        <v>41953</v>
      </c>
      <c r="M1223" s="108" t="s">
        <v>802</v>
      </c>
      <c r="N1223" s="134" t="n">
        <v>69</v>
      </c>
      <c r="O1223" s="134" t="n">
        <v>40</v>
      </c>
      <c r="P1223" s="135" t="n">
        <v>0.0756666666666667</v>
      </c>
      <c r="Q1223" s="152" t="n">
        <v>796.389375384617</v>
      </c>
      <c r="R1223" s="152" t="n">
        <v>33048.7186438461</v>
      </c>
      <c r="S1223" s="136" t="n">
        <f aca="false">R1223-Q1223</f>
        <v>32252.3292684615</v>
      </c>
      <c r="T1223" s="137" t="n">
        <f aca="false">((S1223/1000000)*(0.473-P1223))*0.8/(0.08206*296)*1000000/(O1223*N1223)*12</f>
        <v>1.83508004604152</v>
      </c>
      <c r="U1223" s="138" t="n">
        <f aca="false">IF(N1223&lt;=48,T1223* 48,T1223* 72)</f>
        <v>132.12576331499</v>
      </c>
      <c r="V1223" s="139" t="n">
        <v>1022.83961373416</v>
      </c>
      <c r="W1223" s="150" t="n">
        <f aca="false">W1175</f>
        <v>-21.1954571106192</v>
      </c>
      <c r="X1223" s="141" t="n">
        <v>1356.9</v>
      </c>
      <c r="Y1223" s="142" t="n">
        <f aca="false">((V1223/1000+1)*0.0112372)/((V1223/1000+1)*0.0112372+1)</f>
        <v>0.0222258366302095</v>
      </c>
      <c r="Z1223" s="142" t="n">
        <f aca="false">((W1223/1000+1)*0.0112372)/((W1223/1000+1)*0.0112372+1)</f>
        <v>0.0108793600839932</v>
      </c>
      <c r="AA1223" s="142" t="n">
        <f aca="false">IF(ISNUMBER(X1223),((X1223/1000+1)*0.0112372)/((X1223/1000+1)*0.0112372+1),"")</f>
        <v>0.0258016023592409</v>
      </c>
      <c r="AB1223" s="143" t="n">
        <f aca="false">IF(ISNUMBER(AA1223),(Y1223-Y1219)/(AA1223-Y1219),"")</f>
        <v>0.760695243092724</v>
      </c>
      <c r="AC1223" s="143" t="n">
        <f aca="false">IF(ISNUMBER(AB1223),1-AB1223,"")</f>
        <v>0.239304756907276</v>
      </c>
      <c r="AD1223" s="144" t="n">
        <f aca="false">IF(ISNUMBER(AB1223),AB1223*T1223,"")</f>
        <v>1.39593666171816</v>
      </c>
      <c r="AE1223" s="144" t="n">
        <f aca="false">IF(ISNUMBER(AC1223),AC1223*T1223,T1223)</f>
        <v>0.43914338432336</v>
      </c>
      <c r="AF1223" s="149" t="n">
        <f aca="false">IF(ISNUMBER(AD1223),AE1223-AE1219,"")</f>
        <v>0.259924931293395</v>
      </c>
      <c r="AG1223" s="145" t="n">
        <f aca="false">IF(ISNUMBER(AD1223),U1223*AB1223,"")</f>
        <v>100.507439643708</v>
      </c>
      <c r="AH1223" s="146" t="n">
        <f aca="false">IF(ISNUMBER(AC1223),AC1223*U1223,U1223)</f>
        <v>31.6183236712819</v>
      </c>
      <c r="AI1223" s="145" t="n">
        <f aca="false">AH1223-AH1219</f>
        <v>18.7145950531244</v>
      </c>
      <c r="AJ1223" s="103" t="s">
        <v>690</v>
      </c>
      <c r="AK1223" s="102"/>
      <c r="AL1223" s="102"/>
      <c r="AM1223" s="102"/>
      <c r="AN1223" s="147" t="s">
        <v>880</v>
      </c>
    </row>
    <row r="1224" customFormat="false" ht="15" hidden="false" customHeight="false" outlineLevel="0" collapsed="false">
      <c r="A1224" s="0" t="s">
        <v>652</v>
      </c>
      <c r="B1224" s="0" t="s">
        <v>647</v>
      </c>
      <c r="C1224" s="90" t="n">
        <f aca="false">C1080+1</f>
        <v>4</v>
      </c>
      <c r="D1224" s="90" t="n">
        <f aca="false">D1080</f>
        <v>2</v>
      </c>
      <c r="E1224" s="90" t="s">
        <v>353</v>
      </c>
      <c r="F1224" s="90" t="n">
        <v>4</v>
      </c>
      <c r="G1224" s="130" t="s">
        <v>659</v>
      </c>
      <c r="H1224" s="130" t="s">
        <v>660</v>
      </c>
      <c r="I1224" s="148" t="s">
        <v>335</v>
      </c>
      <c r="J1224" s="131" t="n">
        <v>41950</v>
      </c>
      <c r="K1224" s="132" t="s">
        <v>910</v>
      </c>
      <c r="L1224" s="131" t="n">
        <v>41953</v>
      </c>
      <c r="M1224" s="108" t="s">
        <v>802</v>
      </c>
      <c r="N1224" s="134" t="n">
        <v>69</v>
      </c>
      <c r="O1224" s="134" t="n">
        <v>40</v>
      </c>
      <c r="P1224" s="135" t="n">
        <v>0.0756666666666667</v>
      </c>
      <c r="Q1224" s="152" t="n">
        <v>796.389375384617</v>
      </c>
      <c r="R1224" s="152" t="n">
        <v>42412.7432438462</v>
      </c>
      <c r="S1224" s="136" t="n">
        <f aca="false">R1224-Q1224</f>
        <v>41616.3538684615</v>
      </c>
      <c r="T1224" s="137" t="n">
        <f aca="false">((S1224/1000000)*(0.473-P1224))*0.8/(0.08206*296)*1000000/(O1224*N1224)*12</f>
        <v>2.36787054780864</v>
      </c>
      <c r="U1224" s="138" t="n">
        <f aca="false">IF(N1224&lt;=48,T1224* 48,T1224* 72)</f>
        <v>170.486679442222</v>
      </c>
      <c r="V1224" s="139" t="n">
        <v>1112.49356002662</v>
      </c>
      <c r="W1224" s="150" t="n">
        <f aca="false">W1176</f>
        <v>-21.1954571106192</v>
      </c>
      <c r="X1224" s="141" t="n">
        <v>1356.9</v>
      </c>
      <c r="Y1224" s="142" t="n">
        <f aca="false">((V1224/1000+1)*0.0112372)/((V1224/1000+1)*0.0112372+1)</f>
        <v>0.0231880625177255</v>
      </c>
      <c r="Z1224" s="142" t="n">
        <f aca="false">((W1224/1000+1)*0.0112372)/((W1224/1000+1)*0.0112372+1)</f>
        <v>0.0108793600839932</v>
      </c>
      <c r="AA1224" s="142" t="n">
        <f aca="false">IF(ISNUMBER(X1224),((X1224/1000+1)*0.0112372)/((X1224/1000+1)*0.0112372+1),"")</f>
        <v>0.0258016023592409</v>
      </c>
      <c r="AB1224" s="143" t="n">
        <f aca="false">IF(ISNUMBER(AA1224),(Y1224-Y1220)/(AA1224-Y1220),"")</f>
        <v>0.824838818037625</v>
      </c>
      <c r="AC1224" s="143" t="n">
        <f aca="false">IF(ISNUMBER(AB1224),1-AB1224,"")</f>
        <v>0.175161181962375</v>
      </c>
      <c r="AD1224" s="144" t="n">
        <f aca="false">IF(ISNUMBER(AB1224),AB1224*T1224,"")</f>
        <v>1.95311154392058</v>
      </c>
      <c r="AE1224" s="144" t="n">
        <f aca="false">IF(ISNUMBER(AC1224),AC1224*T1224,T1224)</f>
        <v>0.414759003888059</v>
      </c>
      <c r="AF1224" s="149" t="n">
        <f aca="false">IF(ISNUMBER(AD1224),AE1224-AE1220,"")</f>
        <v>0.252034343269266</v>
      </c>
      <c r="AG1224" s="145" t="n">
        <f aca="false">IF(ISNUMBER(AD1224),U1224*AB1224,"")</f>
        <v>140.624031162282</v>
      </c>
      <c r="AH1224" s="146" t="n">
        <f aca="false">IF(ISNUMBER(AC1224),AC1224*U1224,U1224)</f>
        <v>29.8626482799403</v>
      </c>
      <c r="AI1224" s="145" t="n">
        <f aca="false">AH1224-AH1220</f>
        <v>18.1464727153872</v>
      </c>
      <c r="AJ1224" s="103" t="s">
        <v>692</v>
      </c>
      <c r="AK1224" s="102"/>
      <c r="AL1224" s="102"/>
      <c r="AM1224" s="102"/>
      <c r="AN1224" s="147" t="s">
        <v>881</v>
      </c>
    </row>
    <row r="1225" customFormat="false" ht="15" hidden="false" customHeight="false" outlineLevel="0" collapsed="false">
      <c r="A1225" s="0" t="s">
        <v>652</v>
      </c>
      <c r="B1225" s="0" t="s">
        <v>647</v>
      </c>
      <c r="C1225" s="90" t="n">
        <f aca="false">C1081+1</f>
        <v>4</v>
      </c>
      <c r="D1225" s="90" t="n">
        <f aca="false">D1081</f>
        <v>2</v>
      </c>
      <c r="E1225" s="90" t="s">
        <v>353</v>
      </c>
      <c r="F1225" s="90" t="n">
        <v>1</v>
      </c>
      <c r="G1225" s="130" t="s">
        <v>669</v>
      </c>
      <c r="H1225" s="130" t="s">
        <v>660</v>
      </c>
      <c r="I1225" s="130" t="n">
        <v>10</v>
      </c>
      <c r="J1225" s="131" t="n">
        <v>41950</v>
      </c>
      <c r="K1225" s="132" t="s">
        <v>910</v>
      </c>
      <c r="L1225" s="131" t="n">
        <v>41953</v>
      </c>
      <c r="M1225" s="108" t="s">
        <v>802</v>
      </c>
      <c r="N1225" s="134" t="n">
        <v>69</v>
      </c>
      <c r="O1225" s="134" t="n">
        <v>40</v>
      </c>
      <c r="P1225" s="135" t="n">
        <v>0.0756666666666667</v>
      </c>
      <c r="Q1225" s="152" t="n">
        <v>796.389375384617</v>
      </c>
      <c r="R1225" s="152" t="n">
        <v>23007.3378438462</v>
      </c>
      <c r="S1225" s="136" t="n">
        <f aca="false">R1225-Q1225</f>
        <v>22210.9484684615</v>
      </c>
      <c r="T1225" s="137" t="n">
        <f aca="false">((S1225/1000000)*(0.473-P1225))*0.8/(0.08206*296)*1000000/(O1225*N1225)*12</f>
        <v>1.26374960390805</v>
      </c>
      <c r="U1225" s="138" t="n">
        <f aca="false">IF(N1225&lt;=48,T1225* 48,T1225* 72)</f>
        <v>90.9899714813797</v>
      </c>
      <c r="V1225" s="139" t="n">
        <v>1135.5122300261</v>
      </c>
      <c r="W1225" s="150" t="n">
        <f aca="false">W1177</f>
        <v>-21.1954571106192</v>
      </c>
      <c r="X1225" s="141" t="n">
        <v>1356.9</v>
      </c>
      <c r="Y1225" s="142" t="n">
        <f aca="false">((V1225/1000+1)*0.0112372)/((V1225/1000+1)*0.0112372+1)</f>
        <v>0.0234348087534641</v>
      </c>
      <c r="Z1225" s="142" t="n">
        <f aca="false">((W1225/1000+1)*0.0112372)/((W1225/1000+1)*0.0112372+1)</f>
        <v>0.0108793600839932</v>
      </c>
      <c r="AA1225" s="142" t="n">
        <f aca="false">IF(ISNUMBER(X1225),((X1225/1000+1)*0.0112372)/((X1225/1000+1)*0.0112372+1),"")</f>
        <v>0.0258016023592409</v>
      </c>
      <c r="AB1225" s="143" t="n">
        <f aca="false">IF(ISNUMBER(AA1225),(Y1225-Y1217)/(AA1225-Y1217),"")</f>
        <v>0.841820870956715</v>
      </c>
      <c r="AC1225" s="143" t="n">
        <f aca="false">IF(ISNUMBER(AB1225),1-AB1225,"")</f>
        <v>0.158179129043285</v>
      </c>
      <c r="AD1225" s="144" t="n">
        <f aca="false">IF(ISNUMBER(AB1225),AB1225*T1225,"")</f>
        <v>1.06385079223308</v>
      </c>
      <c r="AE1225" s="144" t="n">
        <f aca="false">IF(ISNUMBER(AC1225),AC1225*T1225,T1225)</f>
        <v>0.199898811674972</v>
      </c>
      <c r="AF1225" s="149" t="n">
        <f aca="false">IF(ISNUMBER(AD1225),AE1225-AE1217,"")</f>
        <v>0.0888552515549972</v>
      </c>
      <c r="AG1225" s="145" t="n">
        <f aca="false">IF(ISNUMBER(AD1225),U1225*AB1225,"")</f>
        <v>76.5972570407817</v>
      </c>
      <c r="AH1225" s="146" t="n">
        <f aca="false">IF(ISNUMBER(AC1225),AC1225*U1225,U1225)</f>
        <v>14.392714440598</v>
      </c>
      <c r="AI1225" s="145" t="n">
        <f aca="false">AH1225-AH1217</f>
        <v>6.3975781119598</v>
      </c>
      <c r="AJ1225" s="103" t="s">
        <v>694</v>
      </c>
      <c r="AK1225" s="102"/>
      <c r="AL1225" s="102"/>
      <c r="AM1225" s="102"/>
      <c r="AN1225" s="147" t="s">
        <v>882</v>
      </c>
    </row>
    <row r="1226" customFormat="false" ht="15" hidden="false" customHeight="false" outlineLevel="0" collapsed="false">
      <c r="A1226" s="0" t="s">
        <v>652</v>
      </c>
      <c r="B1226" s="0" t="s">
        <v>647</v>
      </c>
      <c r="C1226" s="90" t="n">
        <f aca="false">C1082+1</f>
        <v>4</v>
      </c>
      <c r="D1226" s="90" t="n">
        <f aca="false">D1082</f>
        <v>2</v>
      </c>
      <c r="E1226" s="90" t="s">
        <v>353</v>
      </c>
      <c r="F1226" s="90" t="n">
        <v>2</v>
      </c>
      <c r="G1226" s="130" t="s">
        <v>669</v>
      </c>
      <c r="H1226" s="130" t="s">
        <v>660</v>
      </c>
      <c r="I1226" s="130" t="n">
        <v>10</v>
      </c>
      <c r="J1226" s="131" t="n">
        <v>41950</v>
      </c>
      <c r="K1226" s="132" t="s">
        <v>910</v>
      </c>
      <c r="L1226" s="131" t="n">
        <v>41953</v>
      </c>
      <c r="M1226" s="108" t="s">
        <v>802</v>
      </c>
      <c r="N1226" s="134" t="n">
        <v>69</v>
      </c>
      <c r="O1226" s="134" t="n">
        <v>40</v>
      </c>
      <c r="P1226" s="135" t="n">
        <v>0.0756666666666667</v>
      </c>
      <c r="Q1226" s="152" t="n">
        <v>796.389375384617</v>
      </c>
      <c r="R1226" s="152" t="n">
        <v>23904.4099438462</v>
      </c>
      <c r="S1226" s="136" t="n">
        <f aca="false">R1226-Q1226</f>
        <v>23108.0205684615</v>
      </c>
      <c r="T1226" s="137" t="n">
        <f aca="false">((S1226/1000000)*(0.473-P1226))*0.8/(0.08206*296)*1000000/(O1226*N1226)*12</f>
        <v>1.31479085109575</v>
      </c>
      <c r="U1226" s="138" t="n">
        <f aca="false">IF(N1226&lt;=48,T1226* 48,T1226* 72)</f>
        <v>94.6649412788939</v>
      </c>
      <c r="V1226" s="139" t="n">
        <v>1149.30562205155</v>
      </c>
      <c r="W1226" s="150" t="n">
        <f aca="false">W1178</f>
        <v>-21.1954571106192</v>
      </c>
      <c r="X1226" s="141" t="n">
        <v>1356.9</v>
      </c>
      <c r="Y1226" s="142" t="n">
        <f aca="false">((V1226/1000+1)*0.0112372)/((V1226/1000+1)*0.0112372+1)</f>
        <v>0.0235826058620073</v>
      </c>
      <c r="Z1226" s="142" t="n">
        <f aca="false">((W1226/1000+1)*0.0112372)/((W1226/1000+1)*0.0112372+1)</f>
        <v>0.0108793600839932</v>
      </c>
      <c r="AA1226" s="142" t="n">
        <f aca="false">IF(ISNUMBER(X1226),((X1226/1000+1)*0.0112372)/((X1226/1000+1)*0.0112372+1),"")</f>
        <v>0.0258016023592409</v>
      </c>
      <c r="AB1226" s="143" t="n">
        <f aca="false">IF(ISNUMBER(AA1226),(Y1226-Y1218)/(AA1226-Y1218),"")</f>
        <v>0.85049898247659</v>
      </c>
      <c r="AC1226" s="143" t="n">
        <f aca="false">IF(ISNUMBER(AB1226),1-AB1226,"")</f>
        <v>0.149501017523411</v>
      </c>
      <c r="AD1226" s="144" t="n">
        <f aca="false">IF(ISNUMBER(AB1226),AB1226*T1226,"")</f>
        <v>1.11822828102646</v>
      </c>
      <c r="AE1226" s="144" t="n">
        <f aca="false">IF(ISNUMBER(AC1226),AC1226*T1226,T1226)</f>
        <v>0.196562570069285</v>
      </c>
      <c r="AF1226" s="149" t="n">
        <f aca="false">IF(ISNUMBER(AD1226),AE1226-AE1218,"")</f>
        <v>0.0379898921360574</v>
      </c>
      <c r="AG1226" s="145" t="n">
        <f aca="false">IF(ISNUMBER(AD1226),U1226*AB1226,"")</f>
        <v>80.5124362339054</v>
      </c>
      <c r="AH1226" s="146" t="n">
        <f aca="false">IF(ISNUMBER(AC1226),AC1226*U1226,U1226)</f>
        <v>14.1525050449886</v>
      </c>
      <c r="AI1226" s="145" t="n">
        <f aca="false">AH1226-AH1218</f>
        <v>2.73527223379613</v>
      </c>
      <c r="AJ1226" s="103" t="s">
        <v>696</v>
      </c>
      <c r="AK1226" s="102"/>
      <c r="AL1226" s="102"/>
      <c r="AM1226" s="102"/>
      <c r="AN1226" s="147" t="s">
        <v>883</v>
      </c>
    </row>
    <row r="1227" customFormat="false" ht="15" hidden="false" customHeight="false" outlineLevel="0" collapsed="false">
      <c r="A1227" s="0" t="s">
        <v>652</v>
      </c>
      <c r="B1227" s="0" t="s">
        <v>647</v>
      </c>
      <c r="C1227" s="90" t="n">
        <f aca="false">C1083+1</f>
        <v>4</v>
      </c>
      <c r="D1227" s="90" t="n">
        <f aca="false">D1083</f>
        <v>2</v>
      </c>
      <c r="E1227" s="90" t="s">
        <v>353</v>
      </c>
      <c r="F1227" s="90" t="n">
        <v>3</v>
      </c>
      <c r="G1227" s="130" t="s">
        <v>669</v>
      </c>
      <c r="H1227" s="130" t="s">
        <v>660</v>
      </c>
      <c r="I1227" s="130" t="n">
        <v>10</v>
      </c>
      <c r="J1227" s="131" t="n">
        <v>41950</v>
      </c>
      <c r="K1227" s="132" t="s">
        <v>910</v>
      </c>
      <c r="L1227" s="131" t="n">
        <v>41953</v>
      </c>
      <c r="M1227" s="108" t="s">
        <v>802</v>
      </c>
      <c r="N1227" s="134" t="n">
        <v>69</v>
      </c>
      <c r="O1227" s="134" t="n">
        <v>40</v>
      </c>
      <c r="P1227" s="135" t="n">
        <v>0.0756666666666667</v>
      </c>
      <c r="Q1227" s="152" t="n">
        <v>796.389375384617</v>
      </c>
      <c r="R1227" s="152" t="n">
        <v>32413.8489438462</v>
      </c>
      <c r="S1227" s="136" t="n">
        <f aca="false">R1227-Q1227</f>
        <v>31617.4595684615</v>
      </c>
      <c r="T1227" s="137" t="n">
        <f aca="false">((S1227/1000000)*(0.473-P1227))*0.8/(0.08206*296)*1000000/(O1227*N1227)*12</f>
        <v>1.79895748544725</v>
      </c>
      <c r="U1227" s="138" t="n">
        <f aca="false">IF(N1227&lt;=48,T1227* 48,T1227* 72)</f>
        <v>129.524938952202</v>
      </c>
      <c r="V1227" s="139" t="n">
        <v>1143.80891893568</v>
      </c>
      <c r="W1227" s="150" t="n">
        <f aca="false">W1179</f>
        <v>-21.1954571106192</v>
      </c>
      <c r="X1227" s="141" t="n">
        <v>1356.9</v>
      </c>
      <c r="Y1227" s="142" t="n">
        <f aca="false">((V1227/1000+1)*0.0112372)/((V1227/1000+1)*0.0112372+1)</f>
        <v>0.0235237136862292</v>
      </c>
      <c r="Z1227" s="142" t="n">
        <f aca="false">((W1227/1000+1)*0.0112372)/((W1227/1000+1)*0.0112372+1)</f>
        <v>0.0108793600839932</v>
      </c>
      <c r="AA1227" s="142" t="n">
        <f aca="false">IF(ISNUMBER(X1227),((X1227/1000+1)*0.0112372)/((X1227/1000+1)*0.0112372+1),"")</f>
        <v>0.0258016023592409</v>
      </c>
      <c r="AB1227" s="143" t="n">
        <f aca="false">IF(ISNUMBER(AA1227),(Y1227-Y1219)/(AA1227-Y1219),"")</f>
        <v>0.847554443868853</v>
      </c>
      <c r="AC1227" s="143" t="n">
        <f aca="false">IF(ISNUMBER(AB1227),1-AB1227,"")</f>
        <v>0.152445556131147</v>
      </c>
      <c r="AD1227" s="144" t="n">
        <f aca="false">IF(ISNUMBER(AB1227),AB1227*T1227,"")</f>
        <v>1.52471441112196</v>
      </c>
      <c r="AE1227" s="144" t="n">
        <f aca="false">IF(ISNUMBER(AC1227),AC1227*T1227,T1227)</f>
        <v>0.274243074325297</v>
      </c>
      <c r="AF1227" s="149" t="n">
        <f aca="false">IF(ISNUMBER(AD1227),AE1227-AE1219,"")</f>
        <v>0.0950246212953325</v>
      </c>
      <c r="AG1227" s="145" t="n">
        <f aca="false">IF(ISNUMBER(AD1227),U1227*AB1227,"")</f>
        <v>109.779437600781</v>
      </c>
      <c r="AH1227" s="146" t="n">
        <f aca="false">IF(ISNUMBER(AC1227),AC1227*U1227,U1227)</f>
        <v>19.7455013514214</v>
      </c>
      <c r="AI1227" s="145" t="n">
        <f aca="false">AH1227-AH1219</f>
        <v>6.84177273326394</v>
      </c>
      <c r="AJ1227" s="103" t="s">
        <v>698</v>
      </c>
      <c r="AK1227" s="102"/>
      <c r="AL1227" s="102"/>
      <c r="AM1227" s="102"/>
      <c r="AN1227" s="147" t="s">
        <v>884</v>
      </c>
    </row>
    <row r="1228" customFormat="false" ht="15" hidden="false" customHeight="false" outlineLevel="0" collapsed="false">
      <c r="A1228" s="0" t="s">
        <v>652</v>
      </c>
      <c r="B1228" s="0" t="s">
        <v>647</v>
      </c>
      <c r="C1228" s="90" t="n">
        <f aca="false">C1084+1</f>
        <v>4</v>
      </c>
      <c r="D1228" s="90" t="n">
        <f aca="false">D1084</f>
        <v>2</v>
      </c>
      <c r="E1228" s="90" t="s">
        <v>353</v>
      </c>
      <c r="F1228" s="90" t="n">
        <v>4</v>
      </c>
      <c r="G1228" s="130" t="s">
        <v>669</v>
      </c>
      <c r="H1228" s="130" t="s">
        <v>660</v>
      </c>
      <c r="I1228" s="130" t="n">
        <v>10</v>
      </c>
      <c r="J1228" s="131" t="n">
        <v>41950</v>
      </c>
      <c r="K1228" s="132" t="s">
        <v>910</v>
      </c>
      <c r="L1228" s="131" t="n">
        <v>41953</v>
      </c>
      <c r="M1228" s="108" t="s">
        <v>802</v>
      </c>
      <c r="N1228" s="134" t="n">
        <v>69</v>
      </c>
      <c r="O1228" s="134" t="n">
        <v>40</v>
      </c>
      <c r="P1228" s="135" t="n">
        <v>0.0756666666666667</v>
      </c>
      <c r="Q1228" s="152" t="n">
        <v>796.389375384617</v>
      </c>
      <c r="R1228" s="152" t="n">
        <v>27533.9709438462</v>
      </c>
      <c r="S1228" s="136" t="n">
        <f aca="false">R1228-Q1228</f>
        <v>26737.5815684615</v>
      </c>
      <c r="T1228" s="137" t="n">
        <f aca="false">((S1228/1000000)*(0.473-P1228))*0.8/(0.08206*296)*1000000/(O1228*N1228)*12</f>
        <v>1.52130415162514</v>
      </c>
      <c r="U1228" s="138" t="n">
        <f aca="false">IF(N1228&lt;=48,T1228* 48,T1228* 72)</f>
        <v>109.53389891701</v>
      </c>
      <c r="V1228" s="139" t="n">
        <v>1174.27219864097</v>
      </c>
      <c r="W1228" s="150" t="n">
        <f aca="false">W1180</f>
        <v>-21.1954571106192</v>
      </c>
      <c r="X1228" s="141" t="n">
        <v>1356.9</v>
      </c>
      <c r="Y1228" s="142" t="n">
        <f aca="false">((V1228/1000+1)*0.0112372)/((V1228/1000+1)*0.0112372+1)</f>
        <v>0.0238500106430485</v>
      </c>
      <c r="Z1228" s="142" t="n">
        <f aca="false">((W1228/1000+1)*0.0112372)/((W1228/1000+1)*0.0112372+1)</f>
        <v>0.0108793600839932</v>
      </c>
      <c r="AA1228" s="142" t="n">
        <f aca="false">IF(ISNUMBER(X1228),((X1228/1000+1)*0.0112372)/((X1228/1000+1)*0.0112372+1),"")</f>
        <v>0.0258016023592409</v>
      </c>
      <c r="AB1228" s="143" t="n">
        <f aca="false">IF(ISNUMBER(AA1228),(Y1228-Y1220)/(AA1228-Y1220),"")</f>
        <v>0.869203022549662</v>
      </c>
      <c r="AC1228" s="143" t="n">
        <f aca="false">IF(ISNUMBER(AB1228),1-AB1228,"")</f>
        <v>0.130796977450338</v>
      </c>
      <c r="AD1228" s="144" t="n">
        <f aca="false">IF(ISNUMBER(AB1228),AB1228*T1228,"")</f>
        <v>1.32232216680992</v>
      </c>
      <c r="AE1228" s="144" t="n">
        <f aca="false">IF(ISNUMBER(AC1228),AC1228*T1228,T1228)</f>
        <v>0.198981984815218</v>
      </c>
      <c r="AF1228" s="149" t="n">
        <f aca="false">IF(ISNUMBER(AD1228),AE1228-AE1220,"")</f>
        <v>0.0362573241964253</v>
      </c>
      <c r="AG1228" s="145" t="n">
        <f aca="false">IF(ISNUMBER(AD1228),U1228*AB1228,"")</f>
        <v>95.2071960103141</v>
      </c>
      <c r="AH1228" s="146" t="n">
        <f aca="false">IF(ISNUMBER(AC1228),AC1228*U1228,U1228)</f>
        <v>14.3267029066957</v>
      </c>
      <c r="AI1228" s="145" t="n">
        <f aca="false">AH1228-AH1220</f>
        <v>2.61052734214262</v>
      </c>
      <c r="AJ1228" s="103" t="s">
        <v>700</v>
      </c>
      <c r="AK1228" s="102"/>
      <c r="AL1228" s="102"/>
      <c r="AM1228" s="102"/>
      <c r="AN1228" s="147" t="s">
        <v>885</v>
      </c>
    </row>
    <row r="1229" customFormat="false" ht="15" hidden="false" customHeight="false" outlineLevel="0" collapsed="false">
      <c r="A1229" s="0" t="s">
        <v>652</v>
      </c>
      <c r="B1229" s="0" t="s">
        <v>647</v>
      </c>
      <c r="C1229" s="90" t="n">
        <f aca="false">C1085+1</f>
        <v>4</v>
      </c>
      <c r="D1229" s="90" t="n">
        <f aca="false">D1085</f>
        <v>2</v>
      </c>
      <c r="E1229" s="92" t="s">
        <v>378</v>
      </c>
      <c r="F1229" s="90" t="n">
        <v>1</v>
      </c>
      <c r="G1229" s="130" t="s">
        <v>321</v>
      </c>
      <c r="H1229" s="130" t="s">
        <v>322</v>
      </c>
      <c r="I1229" s="130" t="s">
        <v>322</v>
      </c>
      <c r="J1229" s="131" t="n">
        <v>41950</v>
      </c>
      <c r="K1229" s="132" t="s">
        <v>910</v>
      </c>
      <c r="L1229" s="131" t="n">
        <v>41953</v>
      </c>
      <c r="M1229" s="108" t="s">
        <v>802</v>
      </c>
      <c r="N1229" s="134" t="n">
        <v>69</v>
      </c>
      <c r="O1229" s="134" t="n">
        <v>40</v>
      </c>
      <c r="P1229" s="135" t="n">
        <v>0.04875</v>
      </c>
      <c r="Q1229" s="152" t="n">
        <v>796.389375384617</v>
      </c>
      <c r="R1229" s="152" t="n">
        <v>1682.65324615385</v>
      </c>
      <c r="S1229" s="136" t="n">
        <f aca="false">R1229-Q1229</f>
        <v>886.263870769229</v>
      </c>
      <c r="T1229" s="137" t="n">
        <f aca="false">((S1229/1000000)*(0.473-P1229))*0.8/(0.08206*296)*1000000/(O1229*N1229)*12</f>
        <v>0.0538423272836455</v>
      </c>
      <c r="U1229" s="138" t="n">
        <f aca="false">IF(N1229&lt;=48,T1229* 48,T1229* 72)</f>
        <v>3.87664756442248</v>
      </c>
      <c r="V1229" s="139" t="n">
        <v>-9.59733025193871</v>
      </c>
      <c r="W1229" s="150" t="n">
        <f aca="false">W1181</f>
        <v>-16.6005784878389</v>
      </c>
      <c r="X1229" s="141" t="s">
        <v>106</v>
      </c>
      <c r="Y1229" s="142" t="n">
        <f aca="false">((V1229/1000+1)*0.0112372)/((V1229/1000+1)*0.0112372+1)</f>
        <v>0.0110068537213243</v>
      </c>
      <c r="Z1229" s="142" t="n">
        <f aca="false">((W1229/1000+1)*0.0112372)/((W1229/1000+1)*0.0112372+1)</f>
        <v>0.0109298737052018</v>
      </c>
      <c r="AA1229" s="142" t="str">
        <f aca="false">IF(ISNUMBER(X1229),((X1229/1000+1)*0.0112372)/((X1229/1000+1)*0.0112372+1),"")</f>
        <v/>
      </c>
      <c r="AB1229" s="143" t="str">
        <f aca="false">IF(ISNUMBER(AA1229),(Y1229-Z1229)/(AA1229-Z1229),"")</f>
        <v/>
      </c>
      <c r="AC1229" s="143" t="str">
        <f aca="false">IF(ISNUMBER(AB1229),1-AB1229,"")</f>
        <v/>
      </c>
      <c r="AD1229" s="144" t="str">
        <f aca="false">IF(ISNUMBER(AB1229),AB1229*T1229,"")</f>
        <v/>
      </c>
      <c r="AE1229" s="144" t="n">
        <f aca="false">IF(ISNUMBER(AC1229),AC1229*T1229,T1229)</f>
        <v>0.0538423272836455</v>
      </c>
      <c r="AF1229" s="102"/>
      <c r="AG1229" s="145" t="str">
        <f aca="false">IF(ISNUMBER(AD1229),U1229*AB1229,"")</f>
        <v/>
      </c>
      <c r="AH1229" s="146" t="n">
        <f aca="false">IF(ISNUMBER(AC1229),AC1229*U1229,U1229)</f>
        <v>3.87664756442248</v>
      </c>
      <c r="AI1229" s="102"/>
      <c r="AJ1229" s="103" t="s">
        <v>702</v>
      </c>
      <c r="AK1229" s="102"/>
      <c r="AL1229" s="102"/>
      <c r="AM1229" s="102"/>
      <c r="AN1229" s="147" t="s">
        <v>886</v>
      </c>
    </row>
    <row r="1230" customFormat="false" ht="15" hidden="false" customHeight="false" outlineLevel="0" collapsed="false">
      <c r="A1230" s="0" t="s">
        <v>652</v>
      </c>
      <c r="B1230" s="0" t="s">
        <v>647</v>
      </c>
      <c r="C1230" s="90" t="n">
        <f aca="false">C1086+1</f>
        <v>4</v>
      </c>
      <c r="D1230" s="90" t="n">
        <f aca="false">D1086</f>
        <v>2</v>
      </c>
      <c r="E1230" s="90" t="s">
        <v>378</v>
      </c>
      <c r="F1230" s="90" t="n">
        <v>2</v>
      </c>
      <c r="G1230" s="130" t="s">
        <v>321</v>
      </c>
      <c r="H1230" s="130" t="s">
        <v>322</v>
      </c>
      <c r="I1230" s="130" t="s">
        <v>322</v>
      </c>
      <c r="J1230" s="131" t="n">
        <v>41950</v>
      </c>
      <c r="K1230" s="132" t="s">
        <v>910</v>
      </c>
      <c r="L1230" s="131" t="n">
        <v>41953</v>
      </c>
      <c r="M1230" s="108" t="s">
        <v>802</v>
      </c>
      <c r="N1230" s="134" t="n">
        <v>69</v>
      </c>
      <c r="O1230" s="134" t="n">
        <v>40</v>
      </c>
      <c r="P1230" s="135" t="n">
        <v>0.04875</v>
      </c>
      <c r="Q1230" s="152" t="n">
        <v>796.389375384617</v>
      </c>
      <c r="R1230" s="152" t="n">
        <v>1522.85504615385</v>
      </c>
      <c r="S1230" s="136" t="n">
        <f aca="false">R1230-Q1230</f>
        <v>726.465670769229</v>
      </c>
      <c r="T1230" s="137" t="n">
        <f aca="false">((S1230/1000000)*(0.473-P1230))*0.8/(0.08206*296)*1000000/(O1230*N1230)*12</f>
        <v>0.0441342626005284</v>
      </c>
      <c r="U1230" s="138" t="n">
        <f aca="false">IF(N1230&lt;=48,T1230* 48,T1230* 72)</f>
        <v>3.17766690723804</v>
      </c>
      <c r="V1230" s="139" t="n">
        <v>38.109393924335</v>
      </c>
      <c r="W1230" s="150" t="n">
        <f aca="false">W1182</f>
        <v>-16.6005784878389</v>
      </c>
      <c r="X1230" s="141" t="s">
        <v>106</v>
      </c>
      <c r="Y1230" s="142" t="n">
        <f aca="false">((V1230/1000+1)*0.0112372)/((V1230/1000+1)*0.0112372+1)</f>
        <v>0.0115309294821628</v>
      </c>
      <c r="Z1230" s="142" t="n">
        <f aca="false">((W1230/1000+1)*0.0112372)/((W1230/1000+1)*0.0112372+1)</f>
        <v>0.0109298737052018</v>
      </c>
      <c r="AA1230" s="142" t="str">
        <f aca="false">IF(ISNUMBER(X1230),((X1230/1000+1)*0.0112372)/((X1230/1000+1)*0.0112372+1),"")</f>
        <v/>
      </c>
      <c r="AB1230" s="143" t="str">
        <f aca="false">IF(ISNUMBER(AA1230),(Y1230-Z1230)/(AA1230-Z1230),"")</f>
        <v/>
      </c>
      <c r="AC1230" s="143" t="str">
        <f aca="false">IF(ISNUMBER(AB1230),1-AB1230,"")</f>
        <v/>
      </c>
      <c r="AD1230" s="144" t="str">
        <f aca="false">IF(ISNUMBER(AB1230),AB1230*T1230,"")</f>
        <v/>
      </c>
      <c r="AE1230" s="144" t="n">
        <f aca="false">IF(ISNUMBER(AC1230),AC1230*T1230,T1230)</f>
        <v>0.0441342626005284</v>
      </c>
      <c r="AF1230" s="102"/>
      <c r="AG1230" s="145" t="str">
        <f aca="false">IF(ISNUMBER(AD1230),U1230*AB1230,"")</f>
        <v/>
      </c>
      <c r="AH1230" s="146" t="n">
        <f aca="false">IF(ISNUMBER(AC1230),AC1230*U1230,U1230)</f>
        <v>3.17766690723804</v>
      </c>
      <c r="AI1230" s="102"/>
      <c r="AJ1230" s="103" t="s">
        <v>704</v>
      </c>
      <c r="AK1230" s="102"/>
      <c r="AL1230" s="102"/>
      <c r="AM1230" s="102"/>
      <c r="AN1230" s="147" t="s">
        <v>887</v>
      </c>
    </row>
    <row r="1231" customFormat="false" ht="15" hidden="false" customHeight="false" outlineLevel="0" collapsed="false">
      <c r="A1231" s="0" t="s">
        <v>652</v>
      </c>
      <c r="B1231" s="0" t="s">
        <v>647</v>
      </c>
      <c r="C1231" s="90" t="n">
        <f aca="false">C1087+1</f>
        <v>4</v>
      </c>
      <c r="D1231" s="90" t="n">
        <f aca="false">D1087</f>
        <v>2</v>
      </c>
      <c r="E1231" s="90" t="s">
        <v>378</v>
      </c>
      <c r="F1231" s="90" t="n">
        <v>3</v>
      </c>
      <c r="G1231" s="130" t="s">
        <v>321</v>
      </c>
      <c r="H1231" s="130" t="s">
        <v>322</v>
      </c>
      <c r="I1231" s="130" t="s">
        <v>322</v>
      </c>
      <c r="J1231" s="131" t="n">
        <v>41950</v>
      </c>
      <c r="K1231" s="132" t="s">
        <v>910</v>
      </c>
      <c r="L1231" s="131" t="n">
        <v>41953</v>
      </c>
      <c r="M1231" s="108" t="s">
        <v>802</v>
      </c>
      <c r="N1231" s="134" t="n">
        <v>69</v>
      </c>
      <c r="O1231" s="134" t="n">
        <v>40</v>
      </c>
      <c r="P1231" s="135" t="n">
        <v>0.04875</v>
      </c>
      <c r="Q1231" s="152" t="n">
        <v>796.389375384617</v>
      </c>
      <c r="R1231" s="152" t="n">
        <v>1473.29474615385</v>
      </c>
      <c r="S1231" s="136" t="n">
        <f aca="false">R1231-Q1231</f>
        <v>676.905370769229</v>
      </c>
      <c r="T1231" s="137" t="n">
        <f aca="false">((S1231/1000000)*(0.473-P1231))*0.8/(0.08206*296)*1000000/(O1231*N1231)*12</f>
        <v>0.0411233738789114</v>
      </c>
      <c r="U1231" s="138" t="n">
        <f aca="false">IF(N1231&lt;=48,T1231* 48,T1231* 72)</f>
        <v>2.96088291928162</v>
      </c>
      <c r="V1231" s="139" t="n">
        <v>23.8084974667736</v>
      </c>
      <c r="W1231" s="150" t="n">
        <f aca="false">W1183</f>
        <v>-16.6005784878389</v>
      </c>
      <c r="X1231" s="141" t="s">
        <v>106</v>
      </c>
      <c r="Y1231" s="142" t="n">
        <f aca="false">((V1231/1000+1)*0.0112372)/((V1231/1000+1)*0.0112372+1)</f>
        <v>0.0113738872228039</v>
      </c>
      <c r="Z1231" s="142" t="n">
        <f aca="false">((W1231/1000+1)*0.0112372)/((W1231/1000+1)*0.0112372+1)</f>
        <v>0.0109298737052018</v>
      </c>
      <c r="AA1231" s="142" t="str">
        <f aca="false">IF(ISNUMBER(X1231),((X1231/1000+1)*0.0112372)/((X1231/1000+1)*0.0112372+1),"")</f>
        <v/>
      </c>
      <c r="AB1231" s="143" t="str">
        <f aca="false">IF(ISNUMBER(AA1231),(Y1231-Z1231)/(AA1231-Z1231),"")</f>
        <v/>
      </c>
      <c r="AC1231" s="143" t="str">
        <f aca="false">IF(ISNUMBER(AB1231),1-AB1231,"")</f>
        <v/>
      </c>
      <c r="AD1231" s="144" t="str">
        <f aca="false">IF(ISNUMBER(AB1231),AB1231*T1231,"")</f>
        <v/>
      </c>
      <c r="AE1231" s="144" t="n">
        <f aca="false">IF(ISNUMBER(AC1231),AC1231*T1231,T1231)</f>
        <v>0.0411233738789114</v>
      </c>
      <c r="AF1231" s="102"/>
      <c r="AG1231" s="145" t="str">
        <f aca="false">IF(ISNUMBER(AD1231),U1231*AB1231,"")</f>
        <v/>
      </c>
      <c r="AH1231" s="146" t="n">
        <f aca="false">IF(ISNUMBER(AC1231),AC1231*U1231,U1231)</f>
        <v>2.96088291928162</v>
      </c>
      <c r="AI1231" s="102"/>
      <c r="AJ1231" s="103" t="s">
        <v>706</v>
      </c>
      <c r="AK1231" s="102"/>
      <c r="AL1231" s="102"/>
      <c r="AM1231" s="102"/>
      <c r="AN1231" s="147" t="s">
        <v>888</v>
      </c>
    </row>
    <row r="1232" customFormat="false" ht="15" hidden="false" customHeight="false" outlineLevel="0" collapsed="false">
      <c r="A1232" s="0" t="s">
        <v>652</v>
      </c>
      <c r="B1232" s="0" t="s">
        <v>647</v>
      </c>
      <c r="C1232" s="90" t="n">
        <f aca="false">C1088+1</f>
        <v>4</v>
      </c>
      <c r="D1232" s="90" t="n">
        <f aca="false">D1088</f>
        <v>2</v>
      </c>
      <c r="E1232" s="90" t="s">
        <v>378</v>
      </c>
      <c r="F1232" s="90" t="n">
        <v>4</v>
      </c>
      <c r="G1232" s="130" t="s">
        <v>321</v>
      </c>
      <c r="H1232" s="130" t="s">
        <v>322</v>
      </c>
      <c r="I1232" s="130" t="s">
        <v>322</v>
      </c>
      <c r="J1232" s="131" t="n">
        <v>41950</v>
      </c>
      <c r="K1232" s="132" t="s">
        <v>910</v>
      </c>
      <c r="L1232" s="131" t="n">
        <v>41953</v>
      </c>
      <c r="M1232" s="108" t="s">
        <v>802</v>
      </c>
      <c r="N1232" s="134" t="n">
        <v>69</v>
      </c>
      <c r="O1232" s="134" t="n">
        <v>40</v>
      </c>
      <c r="P1232" s="135" t="n">
        <v>0.04875</v>
      </c>
      <c r="Q1232" s="152" t="n">
        <v>796.389375384617</v>
      </c>
      <c r="R1232" s="152" t="n">
        <v>1933.15614615385</v>
      </c>
      <c r="S1232" s="136" t="n">
        <f aca="false">R1232-Q1232</f>
        <v>1136.76677076923</v>
      </c>
      <c r="T1232" s="137" t="n">
        <f aca="false">((S1232/1000000)*(0.473-P1232))*0.8/(0.08206*296)*1000000/(O1232*N1232)*12</f>
        <v>0.0690608864195333</v>
      </c>
      <c r="U1232" s="138" t="n">
        <f aca="false">IF(N1232&lt;=48,T1232* 48,T1232* 72)</f>
        <v>4.9723838222064</v>
      </c>
      <c r="V1232" s="139" t="n">
        <v>-3.18231690936761</v>
      </c>
      <c r="W1232" s="150" t="n">
        <f aca="false">W1184</f>
        <v>-16.6005784878389</v>
      </c>
      <c r="X1232" s="141" t="s">
        <v>106</v>
      </c>
      <c r="Y1232" s="142" t="n">
        <f aca="false">((V1232/1000+1)*0.0112372)/((V1232/1000+1)*0.0112372+1)</f>
        <v>0.0110773573187346</v>
      </c>
      <c r="Z1232" s="142" t="n">
        <f aca="false">((W1232/1000+1)*0.0112372)/((W1232/1000+1)*0.0112372+1)</f>
        <v>0.0109298737052018</v>
      </c>
      <c r="AA1232" s="142" t="str">
        <f aca="false">IF(ISNUMBER(X1232),((X1232/1000+1)*0.0112372)/((X1232/1000+1)*0.0112372+1),"")</f>
        <v/>
      </c>
      <c r="AB1232" s="143" t="str">
        <f aca="false">IF(ISNUMBER(AA1232),(Y1232-Z1232)/(AA1232-Z1232),"")</f>
        <v/>
      </c>
      <c r="AC1232" s="143" t="str">
        <f aca="false">IF(ISNUMBER(AB1232),1-AB1232,"")</f>
        <v/>
      </c>
      <c r="AD1232" s="144" t="str">
        <f aca="false">IF(ISNUMBER(AB1232),AB1232*T1232,"")</f>
        <v/>
      </c>
      <c r="AE1232" s="144" t="n">
        <f aca="false">IF(ISNUMBER(AC1232),AC1232*T1232,T1232)</f>
        <v>0.0690608864195333</v>
      </c>
      <c r="AF1232" s="102"/>
      <c r="AG1232" s="145" t="str">
        <f aca="false">IF(ISNUMBER(AD1232),U1232*AB1232,"")</f>
        <v/>
      </c>
      <c r="AH1232" s="146" t="n">
        <f aca="false">IF(ISNUMBER(AC1232),AC1232*U1232,U1232)</f>
        <v>4.9723838222064</v>
      </c>
      <c r="AI1232" s="102"/>
      <c r="AJ1232" s="103" t="s">
        <v>708</v>
      </c>
      <c r="AK1232" s="102"/>
      <c r="AL1232" s="102"/>
      <c r="AM1232" s="102"/>
      <c r="AN1232" s="147" t="s">
        <v>889</v>
      </c>
    </row>
    <row r="1233" customFormat="false" ht="15" hidden="false" customHeight="false" outlineLevel="0" collapsed="false">
      <c r="A1233" s="0" t="s">
        <v>652</v>
      </c>
      <c r="B1233" s="0" t="s">
        <v>647</v>
      </c>
      <c r="C1233" s="90" t="n">
        <f aca="false">C1089+1</f>
        <v>4</v>
      </c>
      <c r="D1233" s="90" t="n">
        <f aca="false">D1089</f>
        <v>2</v>
      </c>
      <c r="E1233" s="90" t="s">
        <v>378</v>
      </c>
      <c r="F1233" s="90" t="n">
        <v>1</v>
      </c>
      <c r="G1233" s="130" t="s">
        <v>659</v>
      </c>
      <c r="H1233" s="130" t="s">
        <v>660</v>
      </c>
      <c r="I1233" s="148" t="s">
        <v>335</v>
      </c>
      <c r="J1233" s="131" t="n">
        <v>41950</v>
      </c>
      <c r="K1233" s="132" t="s">
        <v>910</v>
      </c>
      <c r="L1233" s="131" t="n">
        <v>41953</v>
      </c>
      <c r="M1233" s="108" t="s">
        <v>802</v>
      </c>
      <c r="N1233" s="134" t="n">
        <v>69</v>
      </c>
      <c r="O1233" s="134" t="n">
        <v>40</v>
      </c>
      <c r="P1233" s="135" t="n">
        <v>0.04875</v>
      </c>
      <c r="Q1233" s="152" t="n">
        <v>796.389375384617</v>
      </c>
      <c r="R1233" s="152" t="n">
        <v>27893.2853438462</v>
      </c>
      <c r="S1233" s="136" t="n">
        <f aca="false">R1233-Q1233</f>
        <v>27096.8959684615</v>
      </c>
      <c r="T1233" s="137" t="n">
        <f aca="false">((S1233/1000000)*(0.473-P1233))*0.8/(0.08206*296)*1000000/(O1233*N1233)*12</f>
        <v>1.64619137620775</v>
      </c>
      <c r="U1233" s="138" t="n">
        <f aca="false">IF(N1233&lt;=48,T1233* 48,T1233* 72)</f>
        <v>118.525779086958</v>
      </c>
      <c r="V1233" s="139" t="n">
        <v>1084.05008818331</v>
      </c>
      <c r="W1233" s="150" t="n">
        <f aca="false">W1185</f>
        <v>-16.6005784878389</v>
      </c>
      <c r="X1233" s="141" t="n">
        <v>1356.9</v>
      </c>
      <c r="Y1233" s="142" t="n">
        <f aca="false">((V1233/1000+1)*0.0112372)/((V1233/1000+1)*0.0112372+1)</f>
        <v>0.022882993399396</v>
      </c>
      <c r="Z1233" s="142" t="n">
        <f aca="false">((W1233/1000+1)*0.0112372)/((W1233/1000+1)*0.0112372+1)</f>
        <v>0.0109298737052018</v>
      </c>
      <c r="AA1233" s="142" t="n">
        <f aca="false">IF(ISNUMBER(X1233),((X1233/1000+1)*0.0112372)/((X1233/1000+1)*0.0112372+1),"")</f>
        <v>0.0258016023592409</v>
      </c>
      <c r="AB1233" s="143" t="n">
        <f aca="false">IF(ISNUMBER(AA1233),(Y1233-Y1229)/(AA1233-Y1229),"")</f>
        <v>0.802726695040629</v>
      </c>
      <c r="AC1233" s="143" t="n">
        <f aca="false">IF(ISNUMBER(AB1233),1-AB1233,"")</f>
        <v>0.197273304959371</v>
      </c>
      <c r="AD1233" s="144" t="n">
        <f aca="false">IF(ISNUMBER(AB1233),AB1233*T1233,"")</f>
        <v>1.32144176282763</v>
      </c>
      <c r="AE1233" s="144" t="n">
        <f aca="false">IF(ISNUMBER(AC1233),AC1233*T1233,T1233)</f>
        <v>0.324749613380117</v>
      </c>
      <c r="AF1233" s="149" t="n">
        <f aca="false">IF(ISNUMBER(AD1233),AE1233-AE1229,"")</f>
        <v>0.270907286096471</v>
      </c>
      <c r="AG1233" s="145" t="n">
        <f aca="false">IF(ISNUMBER(AD1233),U1233*AB1233,"")</f>
        <v>95.1438069235893</v>
      </c>
      <c r="AH1233" s="146" t="n">
        <f aca="false">IF(ISNUMBER(AC1233),AC1233*U1233,U1233)</f>
        <v>23.3819721633684</v>
      </c>
      <c r="AI1233" s="145" t="n">
        <f aca="false">AH1233-AH1229</f>
        <v>19.505324598946</v>
      </c>
      <c r="AJ1233" s="103" t="s">
        <v>710</v>
      </c>
      <c r="AK1233" s="102"/>
      <c r="AL1233" s="102"/>
      <c r="AM1233" s="102"/>
      <c r="AN1233" s="147" t="s">
        <v>890</v>
      </c>
    </row>
    <row r="1234" customFormat="false" ht="15" hidden="false" customHeight="false" outlineLevel="0" collapsed="false">
      <c r="A1234" s="0" t="s">
        <v>652</v>
      </c>
      <c r="B1234" s="0" t="s">
        <v>647</v>
      </c>
      <c r="C1234" s="90" t="n">
        <f aca="false">C1090+1</f>
        <v>4</v>
      </c>
      <c r="D1234" s="90" t="n">
        <f aca="false">D1090</f>
        <v>2</v>
      </c>
      <c r="E1234" s="90" t="s">
        <v>378</v>
      </c>
      <c r="F1234" s="90" t="n">
        <v>2</v>
      </c>
      <c r="G1234" s="130" t="s">
        <v>659</v>
      </c>
      <c r="H1234" s="130" t="s">
        <v>660</v>
      </c>
      <c r="I1234" s="148" t="s">
        <v>335</v>
      </c>
      <c r="J1234" s="131" t="n">
        <v>41950</v>
      </c>
      <c r="K1234" s="132" t="s">
        <v>910</v>
      </c>
      <c r="L1234" s="131" t="n">
        <v>41953</v>
      </c>
      <c r="M1234" s="108" t="s">
        <v>802</v>
      </c>
      <c r="N1234" s="134" t="n">
        <v>69</v>
      </c>
      <c r="O1234" s="134" t="n">
        <v>40</v>
      </c>
      <c r="P1234" s="135" t="n">
        <v>0.04875</v>
      </c>
      <c r="Q1234" s="152" t="n">
        <v>796.389375384617</v>
      </c>
      <c r="R1234" s="152" t="n">
        <v>39938.8150438462</v>
      </c>
      <c r="S1234" s="136" t="n">
        <f aca="false">R1234-Q1234</f>
        <v>39142.4256684615</v>
      </c>
      <c r="T1234" s="137" t="n">
        <f aca="false">((S1234/1000000)*(0.473-P1234))*0.8/(0.08206*296)*1000000/(O1234*N1234)*12</f>
        <v>2.37798173098026</v>
      </c>
      <c r="U1234" s="138" t="n">
        <f aca="false">IF(N1234&lt;=48,T1234* 48,T1234* 72)</f>
        <v>171.214684630578</v>
      </c>
      <c r="V1234" s="139" t="n">
        <v>1215.19408263932</v>
      </c>
      <c r="W1234" s="150" t="n">
        <f aca="false">W1186</f>
        <v>-16.6005784878389</v>
      </c>
      <c r="X1234" s="141" t="n">
        <v>1356.9</v>
      </c>
      <c r="Y1234" s="142" t="n">
        <f aca="false">((V1234/1000+1)*0.0112372)/((V1234/1000+1)*0.0112372+1)</f>
        <v>0.024287988279755</v>
      </c>
      <c r="Z1234" s="142" t="n">
        <f aca="false">((W1234/1000+1)*0.0112372)/((W1234/1000+1)*0.0112372+1)</f>
        <v>0.0109298737052018</v>
      </c>
      <c r="AA1234" s="142" t="n">
        <f aca="false">IF(ISNUMBER(X1234),((X1234/1000+1)*0.0112372)/((X1234/1000+1)*0.0112372+1),"")</f>
        <v>0.0258016023592409</v>
      </c>
      <c r="AB1234" s="143" t="n">
        <f aca="false">IF(ISNUMBER(AA1234),(Y1234-Y1230)/(AA1234-Y1230),"")</f>
        <v>0.893935339102534</v>
      </c>
      <c r="AC1234" s="143" t="n">
        <f aca="false">IF(ISNUMBER(AB1234),1-AB1234,"")</f>
        <v>0.106064660897466</v>
      </c>
      <c r="AD1234" s="144" t="n">
        <f aca="false">IF(ISNUMBER(AB1234),AB1234*T1234,"")</f>
        <v>2.12576190506347</v>
      </c>
      <c r="AE1234" s="144" t="n">
        <f aca="false">IF(ISNUMBER(AC1234),AC1234*T1234,T1234)</f>
        <v>0.25221982591679</v>
      </c>
      <c r="AF1234" s="149" t="n">
        <f aca="false">IF(ISNUMBER(AD1234),AE1234-AE1230,"")</f>
        <v>0.208085563316262</v>
      </c>
      <c r="AG1234" s="145" t="n">
        <f aca="false">IF(ISNUMBER(AD1234),U1234*AB1234,"")</f>
        <v>153.05485716457</v>
      </c>
      <c r="AH1234" s="146" t="n">
        <f aca="false">IF(ISNUMBER(AC1234),AC1234*U1234,U1234)</f>
        <v>18.1598274660089</v>
      </c>
      <c r="AI1234" s="145" t="n">
        <f aca="false">AH1234-AH1230</f>
        <v>14.9821605587708</v>
      </c>
      <c r="AJ1234" s="103" t="s">
        <v>712</v>
      </c>
      <c r="AK1234" s="102"/>
      <c r="AL1234" s="102"/>
      <c r="AM1234" s="102"/>
      <c r="AN1234" s="147" t="s">
        <v>891</v>
      </c>
    </row>
    <row r="1235" customFormat="false" ht="15" hidden="false" customHeight="false" outlineLevel="0" collapsed="false">
      <c r="A1235" s="0" t="s">
        <v>652</v>
      </c>
      <c r="B1235" s="0" t="s">
        <v>647</v>
      </c>
      <c r="C1235" s="90" t="n">
        <f aca="false">C1091+1</f>
        <v>4</v>
      </c>
      <c r="D1235" s="90" t="n">
        <f aca="false">D1091</f>
        <v>2</v>
      </c>
      <c r="E1235" s="90" t="s">
        <v>378</v>
      </c>
      <c r="F1235" s="90" t="n">
        <v>3</v>
      </c>
      <c r="G1235" s="130" t="s">
        <v>659</v>
      </c>
      <c r="H1235" s="130" t="s">
        <v>660</v>
      </c>
      <c r="I1235" s="148" t="s">
        <v>335</v>
      </c>
      <c r="J1235" s="131" t="n">
        <v>41950</v>
      </c>
      <c r="K1235" s="132" t="s">
        <v>910</v>
      </c>
      <c r="L1235" s="131" t="n">
        <v>41953</v>
      </c>
      <c r="M1235" s="108" t="s">
        <v>802</v>
      </c>
      <c r="N1235" s="134" t="n">
        <v>69</v>
      </c>
      <c r="O1235" s="134" t="n">
        <v>40</v>
      </c>
      <c r="P1235" s="135" t="n">
        <v>0.04875</v>
      </c>
      <c r="Q1235" s="152" t="n">
        <v>796.389375384617</v>
      </c>
      <c r="R1235" s="152" t="n">
        <v>35867.3944438462</v>
      </c>
      <c r="S1235" s="136" t="n">
        <f aca="false">R1235-Q1235</f>
        <v>35071.0050684615</v>
      </c>
      <c r="T1235" s="137" t="n">
        <f aca="false">((S1235/1000000)*(0.473-P1235))*0.8/(0.08206*296)*1000000/(O1235*N1235)*12</f>
        <v>2.1306346736481</v>
      </c>
      <c r="U1235" s="138" t="n">
        <f aca="false">IF(N1235&lt;=48,T1235* 48,T1235* 72)</f>
        <v>153.405696502663</v>
      </c>
      <c r="V1235" s="139" t="n">
        <v>1195.22657323044</v>
      </c>
      <c r="W1235" s="150" t="n">
        <f aca="false">W1187</f>
        <v>-16.6005784878389</v>
      </c>
      <c r="X1235" s="141" t="n">
        <v>1356.9</v>
      </c>
      <c r="Y1235" s="142" t="n">
        <f aca="false">((V1235/1000+1)*0.0112372)/((V1235/1000+1)*0.0112372+1)</f>
        <v>0.0240743296684064</v>
      </c>
      <c r="Z1235" s="142" t="n">
        <f aca="false">((W1235/1000+1)*0.0112372)/((W1235/1000+1)*0.0112372+1)</f>
        <v>0.0109298737052018</v>
      </c>
      <c r="AA1235" s="142" t="n">
        <f aca="false">IF(ISNUMBER(X1235),((X1235/1000+1)*0.0112372)/((X1235/1000+1)*0.0112372+1),"")</f>
        <v>0.0258016023592409</v>
      </c>
      <c r="AB1235" s="143" t="n">
        <f aca="false">IF(ISNUMBER(AA1235),(Y1235-Y1231)/(AA1235-Y1231),"")</f>
        <v>0.880280926362876</v>
      </c>
      <c r="AC1235" s="143" t="n">
        <f aca="false">IF(ISNUMBER(AB1235),1-AB1235,"")</f>
        <v>0.119719073637124</v>
      </c>
      <c r="AD1235" s="144" t="n">
        <f aca="false">IF(ISNUMBER(AB1235),AB1235*T1235,"")</f>
        <v>1.87555706425981</v>
      </c>
      <c r="AE1235" s="144" t="n">
        <f aca="false">IF(ISNUMBER(AC1235),AC1235*T1235,T1235)</f>
        <v>0.255077609388287</v>
      </c>
      <c r="AF1235" s="149" t="n">
        <f aca="false">IF(ISNUMBER(AD1235),AE1235-AE1231,"")</f>
        <v>0.213954235509375</v>
      </c>
      <c r="AG1235" s="145" t="n">
        <f aca="false">IF(ISNUMBER(AD1235),U1235*AB1235,"")</f>
        <v>135.040108626706</v>
      </c>
      <c r="AH1235" s="146" t="n">
        <f aca="false">IF(ISNUMBER(AC1235),AC1235*U1235,U1235)</f>
        <v>18.3655878759567</v>
      </c>
      <c r="AI1235" s="145" t="n">
        <f aca="false">AH1235-AH1231</f>
        <v>15.404704956675</v>
      </c>
      <c r="AJ1235" s="103" t="s">
        <v>714</v>
      </c>
      <c r="AK1235" s="102"/>
      <c r="AL1235" s="102"/>
      <c r="AM1235" s="102"/>
      <c r="AN1235" s="147" t="s">
        <v>892</v>
      </c>
    </row>
    <row r="1236" customFormat="false" ht="15" hidden="false" customHeight="false" outlineLevel="0" collapsed="false">
      <c r="A1236" s="0" t="s">
        <v>652</v>
      </c>
      <c r="B1236" s="0" t="s">
        <v>647</v>
      </c>
      <c r="C1236" s="90" t="n">
        <f aca="false">C1092+1</f>
        <v>4</v>
      </c>
      <c r="D1236" s="90" t="n">
        <f aca="false">D1092</f>
        <v>2</v>
      </c>
      <c r="E1236" s="90" t="s">
        <v>378</v>
      </c>
      <c r="F1236" s="90" t="n">
        <v>4</v>
      </c>
      <c r="G1236" s="130" t="s">
        <v>659</v>
      </c>
      <c r="H1236" s="130" t="s">
        <v>660</v>
      </c>
      <c r="I1236" s="148" t="s">
        <v>335</v>
      </c>
      <c r="J1236" s="131" t="n">
        <v>41950</v>
      </c>
      <c r="K1236" s="132" t="s">
        <v>910</v>
      </c>
      <c r="L1236" s="131" t="n">
        <v>41953</v>
      </c>
      <c r="M1236" s="108" t="s">
        <v>802</v>
      </c>
      <c r="N1236" s="134" t="n">
        <v>69</v>
      </c>
      <c r="O1236" s="134" t="n">
        <v>40</v>
      </c>
      <c r="P1236" s="135" t="n">
        <v>0.04875</v>
      </c>
      <c r="Q1236" s="152" t="n">
        <v>796.389375384617</v>
      </c>
      <c r="R1236" s="152" t="n">
        <v>37077.6527438462</v>
      </c>
      <c r="S1236" s="136" t="n">
        <f aca="false">R1236-Q1236</f>
        <v>36281.2633684615</v>
      </c>
      <c r="T1236" s="137" t="n">
        <f aca="false">((S1236/1000000)*(0.473-P1236))*0.8/(0.08206*296)*1000000/(O1236*N1236)*12</f>
        <v>2.20416031949191</v>
      </c>
      <c r="U1236" s="138" t="n">
        <f aca="false">IF(N1236&lt;=48,T1236* 48,T1236* 72)</f>
        <v>158.699543003418</v>
      </c>
      <c r="V1236" s="139" t="n">
        <v>1173.86970638265</v>
      </c>
      <c r="W1236" s="150" t="n">
        <f aca="false">W1188</f>
        <v>-16.6005784878389</v>
      </c>
      <c r="X1236" s="141" t="n">
        <v>1356.9</v>
      </c>
      <c r="Y1236" s="142" t="n">
        <f aca="false">((V1236/1000+1)*0.0112372)/((V1236/1000+1)*0.0112372+1)</f>
        <v>0.0238457009070528</v>
      </c>
      <c r="Z1236" s="142" t="n">
        <f aca="false">((W1236/1000+1)*0.0112372)/((W1236/1000+1)*0.0112372+1)</f>
        <v>0.0109298737052018</v>
      </c>
      <c r="AA1236" s="142" t="n">
        <f aca="false">IF(ISNUMBER(X1236),((X1236/1000+1)*0.0112372)/((X1236/1000+1)*0.0112372+1),"")</f>
        <v>0.0258016023592409</v>
      </c>
      <c r="AB1236" s="143" t="n">
        <f aca="false">IF(ISNUMBER(AA1236),(Y1236-Y1232)/(AA1236-Y1232),"")</f>
        <v>0.867164567907733</v>
      </c>
      <c r="AC1236" s="143" t="n">
        <f aca="false">IF(ISNUMBER(AB1236),1-AB1236,"")</f>
        <v>0.132835432092267</v>
      </c>
      <c r="AD1236" s="144" t="n">
        <f aca="false">IF(ISNUMBER(AB1236),AB1236*T1236,"")</f>
        <v>1.91136973105158</v>
      </c>
      <c r="AE1236" s="144" t="n">
        <f aca="false">IF(ISNUMBER(AC1236),AC1236*T1236,T1236)</f>
        <v>0.292790588440338</v>
      </c>
      <c r="AF1236" s="149" t="n">
        <f aca="false">IF(ISNUMBER(AD1236),AE1236-AE1232,"")</f>
        <v>0.223729702020805</v>
      </c>
      <c r="AG1236" s="145" t="n">
        <f aca="false">IF(ISNUMBER(AD1236),U1236*AB1236,"")</f>
        <v>137.618620635714</v>
      </c>
      <c r="AH1236" s="146" t="n">
        <f aca="false">IF(ISNUMBER(AC1236),AC1236*U1236,U1236)</f>
        <v>21.0809223677043</v>
      </c>
      <c r="AI1236" s="145" t="n">
        <f aca="false">AH1236-AH1232</f>
        <v>16.108538545498</v>
      </c>
      <c r="AJ1236" s="103" t="s">
        <v>716</v>
      </c>
      <c r="AK1236" s="102"/>
      <c r="AL1236" s="102"/>
      <c r="AM1236" s="102"/>
      <c r="AN1236" s="147" t="s">
        <v>893</v>
      </c>
    </row>
    <row r="1237" customFormat="false" ht="15" hidden="false" customHeight="false" outlineLevel="0" collapsed="false">
      <c r="A1237" s="0" t="s">
        <v>652</v>
      </c>
      <c r="B1237" s="0" t="s">
        <v>647</v>
      </c>
      <c r="C1237" s="90" t="n">
        <f aca="false">C1093+1</f>
        <v>4</v>
      </c>
      <c r="D1237" s="90" t="n">
        <f aca="false">D1093</f>
        <v>2</v>
      </c>
      <c r="E1237" s="90" t="s">
        <v>378</v>
      </c>
      <c r="F1237" s="90" t="n">
        <v>1</v>
      </c>
      <c r="G1237" s="130" t="s">
        <v>669</v>
      </c>
      <c r="H1237" s="130" t="s">
        <v>660</v>
      </c>
      <c r="I1237" s="130" t="n">
        <v>10</v>
      </c>
      <c r="J1237" s="131" t="n">
        <v>41950</v>
      </c>
      <c r="K1237" s="132" t="s">
        <v>910</v>
      </c>
      <c r="L1237" s="131" t="n">
        <v>41953</v>
      </c>
      <c r="M1237" s="108" t="s">
        <v>802</v>
      </c>
      <c r="N1237" s="134" t="n">
        <v>69</v>
      </c>
      <c r="O1237" s="134" t="n">
        <v>40</v>
      </c>
      <c r="P1237" s="135" t="n">
        <v>0.04875</v>
      </c>
      <c r="Q1237" s="152" t="n">
        <v>796.389375384617</v>
      </c>
      <c r="R1237" s="152" t="n">
        <v>28884.74605</v>
      </c>
      <c r="S1237" s="136" t="n">
        <f aca="false">R1237-Q1237</f>
        <v>28088.3566746154</v>
      </c>
      <c r="T1237" s="137" t="n">
        <f aca="false">((S1237/1000000)*(0.473-P1237))*0.8/(0.08206*296)*1000000/(O1237*N1237)*12</f>
        <v>1.70642462455542</v>
      </c>
      <c r="U1237" s="138" t="n">
        <f aca="false">IF(N1237&lt;=48,T1237* 48,T1237* 72)</f>
        <v>122.86257296799</v>
      </c>
      <c r="V1237" s="139" t="n">
        <v>1239.55472556706</v>
      </c>
      <c r="W1237" s="150" t="n">
        <f aca="false">W1189</f>
        <v>-16.6005784878389</v>
      </c>
      <c r="X1237" s="141" t="n">
        <v>1356.9</v>
      </c>
      <c r="Y1237" s="142" t="n">
        <f aca="false">((V1237/1000+1)*0.0112372)/((V1237/1000+1)*0.0112372+1)</f>
        <v>0.024548528140349</v>
      </c>
      <c r="Z1237" s="142" t="n">
        <f aca="false">((W1237/1000+1)*0.0112372)/((W1237/1000+1)*0.0112372+1)</f>
        <v>0.0109298737052018</v>
      </c>
      <c r="AA1237" s="142" t="n">
        <f aca="false">IF(ISNUMBER(X1237),((X1237/1000+1)*0.0112372)/((X1237/1000+1)*0.0112372+1),"")</f>
        <v>0.0258016023592409</v>
      </c>
      <c r="AB1237" s="143" t="n">
        <f aca="false">IF(ISNUMBER(AA1237),(Y1237-Y1229)/(AA1237-Y1229),"")</f>
        <v>0.915302770627648</v>
      </c>
      <c r="AC1237" s="143" t="n">
        <f aca="false">IF(ISNUMBER(AB1237),1-AB1237,"")</f>
        <v>0.0846972293723516</v>
      </c>
      <c r="AD1237" s="144" t="n">
        <f aca="false">IF(ISNUMBER(AB1237),AB1237*T1237,"")</f>
        <v>1.56189518672282</v>
      </c>
      <c r="AE1237" s="144" t="n">
        <f aca="false">IF(ISNUMBER(AC1237),AC1237*T1237,T1237)</f>
        <v>0.144529437832599</v>
      </c>
      <c r="AF1237" s="149" t="n">
        <f aca="false">IF(ISNUMBER(AD1237),AE1237-AE1229,"")</f>
        <v>0.0906871105489534</v>
      </c>
      <c r="AG1237" s="145" t="n">
        <f aca="false">IF(ISNUMBER(AD1237),U1237*AB1237,"")</f>
        <v>112.456453444043</v>
      </c>
      <c r="AH1237" s="146" t="n">
        <f aca="false">IF(ISNUMBER(AC1237),AC1237*U1237,U1237)</f>
        <v>10.4061195239471</v>
      </c>
      <c r="AI1237" s="145" t="n">
        <f aca="false">AH1237-AH1229</f>
        <v>6.52947195952465</v>
      </c>
      <c r="AJ1237" s="103" t="s">
        <v>718</v>
      </c>
      <c r="AK1237" s="102"/>
      <c r="AL1237" s="102"/>
      <c r="AM1237" s="102"/>
      <c r="AN1237" s="147" t="s">
        <v>894</v>
      </c>
    </row>
    <row r="1238" customFormat="false" ht="15" hidden="false" customHeight="false" outlineLevel="0" collapsed="false">
      <c r="A1238" s="0" t="s">
        <v>652</v>
      </c>
      <c r="B1238" s="0" t="s">
        <v>647</v>
      </c>
      <c r="C1238" s="90" t="n">
        <f aca="false">C1094+1</f>
        <v>4</v>
      </c>
      <c r="D1238" s="90" t="n">
        <f aca="false">D1094</f>
        <v>2</v>
      </c>
      <c r="E1238" s="90" t="s">
        <v>378</v>
      </c>
      <c r="F1238" s="90" t="n">
        <v>2</v>
      </c>
      <c r="G1238" s="130" t="s">
        <v>669</v>
      </c>
      <c r="H1238" s="130" t="s">
        <v>660</v>
      </c>
      <c r="I1238" s="130" t="n">
        <v>10</v>
      </c>
      <c r="J1238" s="131" t="n">
        <v>41950</v>
      </c>
      <c r="K1238" s="132" t="s">
        <v>910</v>
      </c>
      <c r="L1238" s="131" t="n">
        <v>41953</v>
      </c>
      <c r="M1238" s="108" t="s">
        <v>802</v>
      </c>
      <c r="N1238" s="134" t="n">
        <v>69</v>
      </c>
      <c r="O1238" s="134" t="n">
        <v>40</v>
      </c>
      <c r="P1238" s="135" t="n">
        <v>0.04875</v>
      </c>
      <c r="Q1238" s="152" t="n">
        <v>796.389375384617</v>
      </c>
      <c r="R1238" s="152" t="n">
        <v>18373.10205</v>
      </c>
      <c r="S1238" s="136" t="n">
        <f aca="false">R1238-Q1238</f>
        <v>17576.7126746154</v>
      </c>
      <c r="T1238" s="137" t="n">
        <f aca="false">((S1238/1000000)*(0.473-P1238))*0.8/(0.08206*296)*1000000/(O1238*N1238)*12</f>
        <v>1.06782093641687</v>
      </c>
      <c r="U1238" s="138" t="n">
        <f aca="false">IF(N1238&lt;=48,T1238* 48,T1238* 72)</f>
        <v>76.8831074220149</v>
      </c>
      <c r="V1238" s="139" t="n">
        <v>1273.98154353728</v>
      </c>
      <c r="W1238" s="150" t="n">
        <f aca="false">W1190</f>
        <v>-16.6005784878389</v>
      </c>
      <c r="X1238" s="141" t="n">
        <v>1356.9</v>
      </c>
      <c r="Y1238" s="142" t="n">
        <f aca="false">((V1238/1000+1)*0.0112372)/((V1238/1000+1)*0.0112372+1)</f>
        <v>0.0249164897196869</v>
      </c>
      <c r="Z1238" s="142" t="n">
        <f aca="false">((W1238/1000+1)*0.0112372)/((W1238/1000+1)*0.0112372+1)</f>
        <v>0.0109298737052018</v>
      </c>
      <c r="AA1238" s="142" t="n">
        <f aca="false">IF(ISNUMBER(X1238),((X1238/1000+1)*0.0112372)/((X1238/1000+1)*0.0112372+1),"")</f>
        <v>0.0258016023592409</v>
      </c>
      <c r="AB1238" s="143" t="n">
        <f aca="false">IF(ISNUMBER(AA1238),(Y1238-Y1230)/(AA1238-Y1230),"")</f>
        <v>0.93797681110218</v>
      </c>
      <c r="AC1238" s="143" t="n">
        <f aca="false">IF(ISNUMBER(AB1238),1-AB1238,"")</f>
        <v>0.0620231888978205</v>
      </c>
      <c r="AD1238" s="144" t="n">
        <f aca="false">IF(ISNUMBER(AB1238),AB1238*T1238,"")</f>
        <v>1.00159127676844</v>
      </c>
      <c r="AE1238" s="144" t="n">
        <f aca="false">IF(ISNUMBER(AC1238),AC1238*T1238,T1238)</f>
        <v>0.0662296596484314</v>
      </c>
      <c r="AF1238" s="149" t="n">
        <f aca="false">IF(ISNUMBER(AD1238),AE1238-AE1230,"")</f>
        <v>0.022095397047903</v>
      </c>
      <c r="AG1238" s="145" t="n">
        <f aca="false">IF(ISNUMBER(AD1238),U1238*AB1238,"")</f>
        <v>72.1145719273279</v>
      </c>
      <c r="AH1238" s="146" t="n">
        <f aca="false">IF(ISNUMBER(AC1238),AC1238*U1238,U1238)</f>
        <v>4.76853549468706</v>
      </c>
      <c r="AI1238" s="145" t="n">
        <f aca="false">AH1238-AH1230</f>
        <v>1.59086858744902</v>
      </c>
      <c r="AJ1238" s="103" t="s">
        <v>720</v>
      </c>
      <c r="AK1238" s="102"/>
      <c r="AL1238" s="102"/>
      <c r="AM1238" s="102"/>
      <c r="AN1238" s="147" t="s">
        <v>895</v>
      </c>
    </row>
    <row r="1239" customFormat="false" ht="15" hidden="false" customHeight="false" outlineLevel="0" collapsed="false">
      <c r="A1239" s="0" t="s">
        <v>652</v>
      </c>
      <c r="B1239" s="0" t="s">
        <v>647</v>
      </c>
      <c r="C1239" s="90" t="n">
        <f aca="false">C1095+1</f>
        <v>4</v>
      </c>
      <c r="D1239" s="90" t="n">
        <f aca="false">D1095</f>
        <v>2</v>
      </c>
      <c r="E1239" s="90" t="s">
        <v>378</v>
      </c>
      <c r="F1239" s="90" t="n">
        <v>3</v>
      </c>
      <c r="G1239" s="130" t="s">
        <v>669</v>
      </c>
      <c r="H1239" s="130" t="s">
        <v>660</v>
      </c>
      <c r="I1239" s="130" t="n">
        <v>10</v>
      </c>
      <c r="J1239" s="131" t="n">
        <v>41950</v>
      </c>
      <c r="K1239" s="132" t="s">
        <v>910</v>
      </c>
      <c r="L1239" s="131" t="n">
        <v>41953</v>
      </c>
      <c r="M1239" s="108" t="s">
        <v>802</v>
      </c>
      <c r="N1239" s="134" t="n">
        <v>69</v>
      </c>
      <c r="O1239" s="134" t="n">
        <v>40</v>
      </c>
      <c r="P1239" s="135" t="n">
        <v>0.04875</v>
      </c>
      <c r="Q1239" s="152" t="n">
        <v>796.389375384617</v>
      </c>
      <c r="R1239" s="152" t="n">
        <v>30426.00005</v>
      </c>
      <c r="S1239" s="136" t="n">
        <f aca="false">R1239-Q1239</f>
        <v>29629.6106746154</v>
      </c>
      <c r="T1239" s="137" t="n">
        <f aca="false">((S1239/1000000)*(0.473-P1239))*0.8/(0.08206*296)*1000000/(O1239*N1239)*12</f>
        <v>1.80005893035556</v>
      </c>
      <c r="U1239" s="138" t="n">
        <f aca="false">IF(N1239&lt;=48,T1239* 48,T1239* 72)</f>
        <v>129.6042429856</v>
      </c>
      <c r="V1239" s="139" t="n">
        <v>1273.73839923824</v>
      </c>
      <c r="W1239" s="150" t="n">
        <f aca="false">W1191</f>
        <v>-16.6005784878389</v>
      </c>
      <c r="X1239" s="141" t="n">
        <v>1356.9</v>
      </c>
      <c r="Y1239" s="142" t="n">
        <f aca="false">((V1239/1000+1)*0.0112372)/((V1239/1000+1)*0.0112372+1)</f>
        <v>0.0249138919120872</v>
      </c>
      <c r="Z1239" s="142" t="n">
        <f aca="false">((W1239/1000+1)*0.0112372)/((W1239/1000+1)*0.0112372+1)</f>
        <v>0.0109298737052018</v>
      </c>
      <c r="AA1239" s="142" t="n">
        <f aca="false">IF(ISNUMBER(X1239),((X1239/1000+1)*0.0112372)/((X1239/1000+1)*0.0112372+1),"")</f>
        <v>0.0258016023592409</v>
      </c>
      <c r="AB1239" s="143" t="n">
        <f aca="false">IF(ISNUMBER(AA1239),(Y1239-Y1231)/(AA1239-Y1231),"")</f>
        <v>0.938471862054453</v>
      </c>
      <c r="AC1239" s="143" t="n">
        <f aca="false">IF(ISNUMBER(AB1239),1-AB1239,"")</f>
        <v>0.0615281379455471</v>
      </c>
      <c r="AD1239" s="144" t="n">
        <f aca="false">IF(ISNUMBER(AB1239),AB1239*T1239,"")</f>
        <v>1.68930465617853</v>
      </c>
      <c r="AE1239" s="144" t="n">
        <f aca="false">IF(ISNUMBER(AC1239),AC1239*T1239,T1239)</f>
        <v>0.110754274177031</v>
      </c>
      <c r="AF1239" s="149" t="n">
        <f aca="false">IF(ISNUMBER(AD1239),AE1239-AE1231,"")</f>
        <v>0.0696309002981198</v>
      </c>
      <c r="AG1239" s="145" t="n">
        <f aca="false">IF(ISNUMBER(AD1239),U1239*AB1239,"")</f>
        <v>121.629935244854</v>
      </c>
      <c r="AH1239" s="146" t="n">
        <f aca="false">IF(ISNUMBER(AC1239),AC1239*U1239,U1239)</f>
        <v>7.97430774074623</v>
      </c>
      <c r="AI1239" s="145" t="n">
        <f aca="false">AH1239-AH1231</f>
        <v>5.01342482146463</v>
      </c>
      <c r="AJ1239" s="103" t="s">
        <v>722</v>
      </c>
      <c r="AK1239" s="102"/>
      <c r="AL1239" s="102"/>
      <c r="AM1239" s="102"/>
      <c r="AN1239" s="147" t="s">
        <v>896</v>
      </c>
    </row>
    <row r="1240" customFormat="false" ht="15" hidden="false" customHeight="false" outlineLevel="0" collapsed="false">
      <c r="A1240" s="0" t="s">
        <v>652</v>
      </c>
      <c r="B1240" s="0" t="s">
        <v>647</v>
      </c>
      <c r="C1240" s="90" t="n">
        <f aca="false">C1096+1</f>
        <v>4</v>
      </c>
      <c r="D1240" s="90" t="n">
        <f aca="false">D1096</f>
        <v>2</v>
      </c>
      <c r="E1240" s="90" t="s">
        <v>378</v>
      </c>
      <c r="F1240" s="90" t="n">
        <v>4</v>
      </c>
      <c r="G1240" s="130" t="s">
        <v>669</v>
      </c>
      <c r="H1240" s="130" t="s">
        <v>660</v>
      </c>
      <c r="I1240" s="130" t="n">
        <v>10</v>
      </c>
      <c r="J1240" s="131" t="n">
        <v>41950</v>
      </c>
      <c r="K1240" s="132" t="s">
        <v>910</v>
      </c>
      <c r="L1240" s="131" t="n">
        <v>41953</v>
      </c>
      <c r="M1240" s="108" t="s">
        <v>802</v>
      </c>
      <c r="N1240" s="134" t="n">
        <v>69</v>
      </c>
      <c r="O1240" s="134" t="n">
        <v>40</v>
      </c>
      <c r="P1240" s="135" t="n">
        <v>0.04875</v>
      </c>
      <c r="Q1240" s="152" t="n">
        <v>796.389375384617</v>
      </c>
      <c r="R1240" s="152" t="n">
        <v>20323.97955</v>
      </c>
      <c r="S1240" s="136" t="n">
        <f aca="false">R1240-Q1240</f>
        <v>19527.5901746154</v>
      </c>
      <c r="T1240" s="137" t="n">
        <f aca="false">((S1240/1000000)*(0.473-P1240))*0.8/(0.08206*296)*1000000/(O1240*N1240)*12</f>
        <v>1.18634070046201</v>
      </c>
      <c r="U1240" s="138" t="n">
        <f aca="false">IF(N1240&lt;=48,T1240* 48,T1240* 72)</f>
        <v>85.4165304332649</v>
      </c>
      <c r="V1240" s="139" t="n">
        <v>1273.39593089087</v>
      </c>
      <c r="W1240" s="150" t="n">
        <f aca="false">W1192</f>
        <v>-16.6005784878389</v>
      </c>
      <c r="X1240" s="141" t="n">
        <v>1356.9</v>
      </c>
      <c r="Y1240" s="142" t="n">
        <f aca="false">((V1240/1000+1)*0.0112372)/((V1240/1000+1)*0.0112372+1)</f>
        <v>0.0249102328808545</v>
      </c>
      <c r="Z1240" s="142" t="n">
        <f aca="false">((W1240/1000+1)*0.0112372)/((W1240/1000+1)*0.0112372+1)</f>
        <v>0.0109298737052018</v>
      </c>
      <c r="AA1240" s="142" t="n">
        <f aca="false">IF(ISNUMBER(X1240),((X1240/1000+1)*0.0112372)/((X1240/1000+1)*0.0112372+1),"")</f>
        <v>0.0258016023592409</v>
      </c>
      <c r="AB1240" s="143" t="n">
        <f aca="false">IF(ISNUMBER(AA1240),(Y1240-Y1232)/(AA1240-Y1232),"")</f>
        <v>0.939462466433135</v>
      </c>
      <c r="AC1240" s="143" t="n">
        <f aca="false">IF(ISNUMBER(AB1240),1-AB1240,"")</f>
        <v>0.0605375335668652</v>
      </c>
      <c r="AD1240" s="144" t="n">
        <f aca="false">IF(ISNUMBER(AB1240),AB1240*T1240,"")</f>
        <v>1.11452256048606</v>
      </c>
      <c r="AE1240" s="144" t="n">
        <f aca="false">IF(ISNUMBER(AC1240),AC1240*T1240,T1240)</f>
        <v>0.0718181399759575</v>
      </c>
      <c r="AF1240" s="149" t="n">
        <f aca="false">IF(ISNUMBER(AD1240),AE1240-AE1232,"")</f>
        <v>0.00275725355642417</v>
      </c>
      <c r="AG1240" s="145" t="n">
        <f aca="false">IF(ISNUMBER(AD1240),U1240*AB1240,"")</f>
        <v>80.245624354996</v>
      </c>
      <c r="AH1240" s="146" t="n">
        <f aca="false">IF(ISNUMBER(AC1240),AC1240*U1240,U1240)</f>
        <v>5.17090607826894</v>
      </c>
      <c r="AI1240" s="145" t="n">
        <f aca="false">AH1240-AH1232</f>
        <v>0.198522256062541</v>
      </c>
      <c r="AJ1240" s="103" t="s">
        <v>724</v>
      </c>
      <c r="AK1240" s="102"/>
      <c r="AL1240" s="102"/>
      <c r="AM1240" s="102"/>
      <c r="AN1240" s="147" t="s">
        <v>897</v>
      </c>
    </row>
    <row r="1241" customFormat="false" ht="15" hidden="false" customHeight="false" outlineLevel="0" collapsed="false">
      <c r="A1241" s="0" t="s">
        <v>652</v>
      </c>
      <c r="B1241" s="0" t="s">
        <v>647</v>
      </c>
      <c r="C1241" s="90" t="n">
        <f aca="false">C1097+1</f>
        <v>4</v>
      </c>
      <c r="D1241" s="90" t="n">
        <f aca="false">D1097</f>
        <v>2</v>
      </c>
      <c r="E1241" s="90" t="s">
        <v>403</v>
      </c>
      <c r="F1241" s="90" t="n">
        <v>1</v>
      </c>
      <c r="G1241" s="130" t="s">
        <v>321</v>
      </c>
      <c r="H1241" s="130" t="s">
        <v>322</v>
      </c>
      <c r="I1241" s="130" t="s">
        <v>322</v>
      </c>
      <c r="J1241" s="131" t="n">
        <v>41950</v>
      </c>
      <c r="K1241" s="132" t="s">
        <v>910</v>
      </c>
      <c r="L1241" s="131" t="n">
        <v>41953</v>
      </c>
      <c r="M1241" s="108" t="s">
        <v>802</v>
      </c>
      <c r="N1241" s="134" t="n">
        <v>69</v>
      </c>
      <c r="O1241" s="134" t="n">
        <v>40</v>
      </c>
      <c r="P1241" s="135" t="n">
        <v>0.0481666666666667</v>
      </c>
      <c r="Q1241" s="152" t="n">
        <v>796.389375384617</v>
      </c>
      <c r="R1241" s="152" t="n">
        <v>3479.12382307692</v>
      </c>
      <c r="S1241" s="136" t="n">
        <f aca="false">R1241-Q1241</f>
        <v>2682.7344476923</v>
      </c>
      <c r="T1241" s="137" t="n">
        <f aca="false">((S1241/1000000)*(0.473-P1241))*0.8/(0.08206*296)*1000000/(O1241*N1241)*12</f>
        <v>0.163205653291046</v>
      </c>
      <c r="U1241" s="138" t="n">
        <f aca="false">IF(N1241&lt;=48,T1241* 48,T1241* 72)</f>
        <v>11.7508070369553</v>
      </c>
      <c r="V1241" s="139" t="n">
        <v>-17.7575395661997</v>
      </c>
      <c r="W1241" s="150" t="n">
        <f aca="false">W1193</f>
        <v>-20.4524273330183</v>
      </c>
      <c r="X1241" s="141" t="s">
        <v>106</v>
      </c>
      <c r="Y1241" s="142" t="n">
        <f aca="false">((V1241/1000+1)*0.0112372)/((V1241/1000+1)*0.0112372+1)</f>
        <v>0.0109171551841405</v>
      </c>
      <c r="Z1241" s="142" t="n">
        <f aca="false">((W1241/1000+1)*0.0112372)/((W1241/1000+1)*0.0112372+1)</f>
        <v>0.0108875289029567</v>
      </c>
      <c r="AA1241" s="142" t="str">
        <f aca="false">IF(ISNUMBER(X1241),((X1241/1000+1)*0.0112372)/((X1241/1000+1)*0.0112372+1),"")</f>
        <v/>
      </c>
      <c r="AB1241" s="143" t="str">
        <f aca="false">IF(ISNUMBER(AA1241),(Y1241-Z1241)/(AA1241-Z1241),"")</f>
        <v/>
      </c>
      <c r="AC1241" s="143" t="str">
        <f aca="false">IF(ISNUMBER(AB1241),1-AB1241,"")</f>
        <v/>
      </c>
      <c r="AD1241" s="144" t="str">
        <f aca="false">IF(ISNUMBER(AB1241),AB1241*T1241,"")</f>
        <v/>
      </c>
      <c r="AE1241" s="144" t="n">
        <f aca="false">IF(ISNUMBER(AC1241),AC1241*T1241,T1241)</f>
        <v>0.163205653291046</v>
      </c>
      <c r="AF1241" s="102"/>
      <c r="AG1241" s="145" t="str">
        <f aca="false">IF(ISNUMBER(AD1241),U1241*AB1241,"")</f>
        <v/>
      </c>
      <c r="AH1241" s="146" t="n">
        <f aca="false">IF(ISNUMBER(AC1241),AC1241*U1241,U1241)</f>
        <v>11.7508070369553</v>
      </c>
      <c r="AI1241" s="102"/>
      <c r="AJ1241" s="103" t="s">
        <v>726</v>
      </c>
      <c r="AK1241" s="102"/>
      <c r="AL1241" s="102"/>
      <c r="AM1241" s="102"/>
      <c r="AN1241" s="147" t="s">
        <v>898</v>
      </c>
    </row>
    <row r="1242" customFormat="false" ht="15" hidden="false" customHeight="false" outlineLevel="0" collapsed="false">
      <c r="A1242" s="0" t="s">
        <v>652</v>
      </c>
      <c r="B1242" s="0" t="s">
        <v>647</v>
      </c>
      <c r="C1242" s="90" t="n">
        <f aca="false">C1098+1</f>
        <v>4</v>
      </c>
      <c r="D1242" s="90" t="n">
        <f aca="false">D1098</f>
        <v>2</v>
      </c>
      <c r="E1242" s="90" t="s">
        <v>403</v>
      </c>
      <c r="F1242" s="90" t="n">
        <v>2</v>
      </c>
      <c r="G1242" s="130" t="s">
        <v>321</v>
      </c>
      <c r="H1242" s="130" t="s">
        <v>322</v>
      </c>
      <c r="I1242" s="130" t="s">
        <v>322</v>
      </c>
      <c r="J1242" s="131" t="n">
        <v>41950</v>
      </c>
      <c r="K1242" s="132" t="s">
        <v>910</v>
      </c>
      <c r="L1242" s="131" t="n">
        <v>41953</v>
      </c>
      <c r="M1242" s="108" t="s">
        <v>802</v>
      </c>
      <c r="N1242" s="134" t="n">
        <v>69</v>
      </c>
      <c r="O1242" s="134" t="n">
        <v>40</v>
      </c>
      <c r="P1242" s="135" t="n">
        <v>0.0481666666666667</v>
      </c>
      <c r="Q1242" s="152" t="n">
        <v>796.389375384617</v>
      </c>
      <c r="R1242" s="152" t="n">
        <v>3690.4698</v>
      </c>
      <c r="S1242" s="136" t="n">
        <f aca="false">R1242-Q1242</f>
        <v>2894.08042461538</v>
      </c>
      <c r="T1242" s="137" t="n">
        <f aca="false">((S1242/1000000)*(0.473-P1242))*0.8/(0.08206*296)*1000000/(O1242*N1242)*12</f>
        <v>0.176063004216642</v>
      </c>
      <c r="U1242" s="138" t="n">
        <f aca="false">IF(N1242&lt;=48,T1242* 48,T1242* 72)</f>
        <v>12.6765363035982</v>
      </c>
      <c r="V1242" s="139" t="n">
        <v>-10.8046077922227</v>
      </c>
      <c r="W1242" s="150" t="n">
        <f aca="false">W1194</f>
        <v>-20.4524273330183</v>
      </c>
      <c r="X1242" s="141" t="s">
        <v>106</v>
      </c>
      <c r="Y1242" s="142" t="n">
        <f aca="false">((V1242/1000+1)*0.0112372)/((V1242/1000+1)*0.0112372+1)</f>
        <v>0.0109935841277091</v>
      </c>
      <c r="Z1242" s="142" t="n">
        <f aca="false">((W1242/1000+1)*0.0112372)/((W1242/1000+1)*0.0112372+1)</f>
        <v>0.0108875289029567</v>
      </c>
      <c r="AA1242" s="142" t="str">
        <f aca="false">IF(ISNUMBER(X1242),((X1242/1000+1)*0.0112372)/((X1242/1000+1)*0.0112372+1),"")</f>
        <v/>
      </c>
      <c r="AB1242" s="143" t="str">
        <f aca="false">IF(ISNUMBER(AA1242),(Y1242-Z1242)/(AA1242-Z1242),"")</f>
        <v/>
      </c>
      <c r="AC1242" s="143" t="str">
        <f aca="false">IF(ISNUMBER(AB1242),1-AB1242,"")</f>
        <v/>
      </c>
      <c r="AD1242" s="144" t="str">
        <f aca="false">IF(ISNUMBER(AB1242),AB1242*T1242,"")</f>
        <v/>
      </c>
      <c r="AE1242" s="144" t="n">
        <f aca="false">IF(ISNUMBER(AC1242),AC1242*T1242,T1242)</f>
        <v>0.176063004216642</v>
      </c>
      <c r="AF1242" s="102"/>
      <c r="AG1242" s="145" t="str">
        <f aca="false">IF(ISNUMBER(AD1242),U1242*AB1242,"")</f>
        <v/>
      </c>
      <c r="AH1242" s="146" t="n">
        <f aca="false">IF(ISNUMBER(AC1242),AC1242*U1242,U1242)</f>
        <v>12.6765363035982</v>
      </c>
      <c r="AI1242" s="102"/>
      <c r="AJ1242" s="103" t="s">
        <v>728</v>
      </c>
      <c r="AK1242" s="102"/>
      <c r="AL1242" s="102"/>
      <c r="AM1242" s="102"/>
      <c r="AN1242" s="147" t="s">
        <v>899</v>
      </c>
    </row>
    <row r="1243" customFormat="false" ht="15" hidden="false" customHeight="false" outlineLevel="0" collapsed="false">
      <c r="A1243" s="0" t="s">
        <v>652</v>
      </c>
      <c r="B1243" s="0" t="s">
        <v>647</v>
      </c>
      <c r="C1243" s="90" t="n">
        <f aca="false">C1099+1</f>
        <v>4</v>
      </c>
      <c r="D1243" s="90" t="n">
        <f aca="false">D1099</f>
        <v>2</v>
      </c>
      <c r="E1243" s="90" t="s">
        <v>403</v>
      </c>
      <c r="F1243" s="90" t="n">
        <v>3</v>
      </c>
      <c r="G1243" s="130" t="s">
        <v>321</v>
      </c>
      <c r="H1243" s="130" t="s">
        <v>322</v>
      </c>
      <c r="I1243" s="130" t="s">
        <v>322</v>
      </c>
      <c r="J1243" s="131" t="n">
        <v>41950</v>
      </c>
      <c r="K1243" s="132" t="s">
        <v>910</v>
      </c>
      <c r="L1243" s="131" t="n">
        <v>41953</v>
      </c>
      <c r="M1243" s="108" t="s">
        <v>802</v>
      </c>
      <c r="N1243" s="134" t="n">
        <v>69</v>
      </c>
      <c r="O1243" s="134" t="n">
        <v>40</v>
      </c>
      <c r="P1243" s="135" t="n">
        <v>0.0481666666666667</v>
      </c>
      <c r="Q1243" s="152" t="n">
        <v>796.389375384617</v>
      </c>
      <c r="R1243" s="152" t="n">
        <v>2112.07737307692</v>
      </c>
      <c r="S1243" s="136" t="n">
        <f aca="false">R1243-Q1243</f>
        <v>1315.68799769231</v>
      </c>
      <c r="T1243" s="137" t="n">
        <f aca="false">((S1243/1000000)*(0.473-P1243))*0.8/(0.08206*296)*1000000/(O1243*N1243)*12</f>
        <v>0.0800406165341002</v>
      </c>
      <c r="U1243" s="138" t="n">
        <f aca="false">IF(N1243&lt;=48,T1243* 48,T1243* 72)</f>
        <v>5.76292439045521</v>
      </c>
      <c r="V1243" s="139" t="n">
        <v>3.64511897167484</v>
      </c>
      <c r="W1243" s="150" t="n">
        <f aca="false">W1195</f>
        <v>-20.4524273330183</v>
      </c>
      <c r="X1243" s="141" t="s">
        <v>106</v>
      </c>
      <c r="Y1243" s="142" t="n">
        <f aca="false">((V1243/1000+1)*0.0112372)/((V1243/1000+1)*0.0112372+1)</f>
        <v>0.0111523825655709</v>
      </c>
      <c r="Z1243" s="142" t="n">
        <f aca="false">((W1243/1000+1)*0.0112372)/((W1243/1000+1)*0.0112372+1)</f>
        <v>0.0108875289029567</v>
      </c>
      <c r="AA1243" s="142" t="str">
        <f aca="false">IF(ISNUMBER(X1243),((X1243/1000+1)*0.0112372)/((X1243/1000+1)*0.0112372+1),"")</f>
        <v/>
      </c>
      <c r="AB1243" s="143" t="str">
        <f aca="false">IF(ISNUMBER(AA1243),(Y1243-Z1243)/(AA1243-Z1243),"")</f>
        <v/>
      </c>
      <c r="AC1243" s="143" t="str">
        <f aca="false">IF(ISNUMBER(AB1243),1-AB1243,"")</f>
        <v/>
      </c>
      <c r="AD1243" s="144" t="str">
        <f aca="false">IF(ISNUMBER(AB1243),AB1243*T1243,"")</f>
        <v/>
      </c>
      <c r="AE1243" s="144" t="n">
        <f aca="false">IF(ISNUMBER(AC1243),AC1243*T1243,T1243)</f>
        <v>0.0800406165341002</v>
      </c>
      <c r="AF1243" s="102"/>
      <c r="AG1243" s="145" t="str">
        <f aca="false">IF(ISNUMBER(AD1243),U1243*AB1243,"")</f>
        <v/>
      </c>
      <c r="AH1243" s="146" t="n">
        <f aca="false">IF(ISNUMBER(AC1243),AC1243*U1243,U1243)</f>
        <v>5.76292439045521</v>
      </c>
      <c r="AI1243" s="102"/>
      <c r="AJ1243" s="103" t="s">
        <v>730</v>
      </c>
      <c r="AK1243" s="102"/>
      <c r="AL1243" s="102"/>
      <c r="AM1243" s="102"/>
      <c r="AN1243" s="147" t="s">
        <v>900</v>
      </c>
    </row>
    <row r="1244" customFormat="false" ht="15" hidden="false" customHeight="false" outlineLevel="0" collapsed="false">
      <c r="A1244" s="0" t="s">
        <v>652</v>
      </c>
      <c r="B1244" s="0" t="s">
        <v>647</v>
      </c>
      <c r="C1244" s="90" t="n">
        <f aca="false">C1100+1</f>
        <v>4</v>
      </c>
      <c r="D1244" s="90" t="n">
        <f aca="false">D1100</f>
        <v>2</v>
      </c>
      <c r="E1244" s="90" t="s">
        <v>403</v>
      </c>
      <c r="F1244" s="90" t="n">
        <v>4</v>
      </c>
      <c r="G1244" s="130" t="s">
        <v>321</v>
      </c>
      <c r="H1244" s="130" t="s">
        <v>322</v>
      </c>
      <c r="I1244" s="130" t="s">
        <v>322</v>
      </c>
      <c r="J1244" s="131" t="n">
        <v>41950</v>
      </c>
      <c r="K1244" s="132" t="s">
        <v>910</v>
      </c>
      <c r="L1244" s="131" t="n">
        <v>41953</v>
      </c>
      <c r="M1244" s="108" t="s">
        <v>802</v>
      </c>
      <c r="N1244" s="134" t="n">
        <v>69</v>
      </c>
      <c r="O1244" s="134" t="n">
        <v>40</v>
      </c>
      <c r="P1244" s="135" t="n">
        <v>0.0481666666666667</v>
      </c>
      <c r="Q1244" s="152" t="n">
        <v>796.389375384617</v>
      </c>
      <c r="R1244" s="152" t="n">
        <v>1888.58487307692</v>
      </c>
      <c r="S1244" s="136" t="n">
        <f aca="false">R1244-Q1244</f>
        <v>1092.19549769231</v>
      </c>
      <c r="T1244" s="137" t="n">
        <f aca="false">((S1244/1000000)*(0.473-P1244))*0.8/(0.08206*296)*1000000/(O1244*N1244)*12</f>
        <v>0.0664443250712888</v>
      </c>
      <c r="U1244" s="138" t="n">
        <f aca="false">IF(N1244&lt;=48,T1244* 48,T1244* 72)</f>
        <v>4.78399140513279</v>
      </c>
      <c r="V1244" s="139" t="n">
        <v>19.1395733245276</v>
      </c>
      <c r="W1244" s="150" t="n">
        <f aca="false">W1196</f>
        <v>-20.4524273330183</v>
      </c>
      <c r="X1244" s="141" t="s">
        <v>106</v>
      </c>
      <c r="Y1244" s="142" t="n">
        <f aca="false">((V1244/1000+1)*0.0112372)/((V1244/1000+1)*0.0112372+1)</f>
        <v>0.0113226056176962</v>
      </c>
      <c r="Z1244" s="142" t="n">
        <f aca="false">((W1244/1000+1)*0.0112372)/((W1244/1000+1)*0.0112372+1)</f>
        <v>0.0108875289029567</v>
      </c>
      <c r="AA1244" s="142" t="str">
        <f aca="false">IF(ISNUMBER(X1244),((X1244/1000+1)*0.0112372)/((X1244/1000+1)*0.0112372+1),"")</f>
        <v/>
      </c>
      <c r="AB1244" s="143" t="str">
        <f aca="false">IF(ISNUMBER(AA1244),(Y1244-Z1244)/(AA1244-Z1244),"")</f>
        <v/>
      </c>
      <c r="AC1244" s="143" t="str">
        <f aca="false">IF(ISNUMBER(AB1244),1-AB1244,"")</f>
        <v/>
      </c>
      <c r="AD1244" s="144" t="str">
        <f aca="false">IF(ISNUMBER(AB1244),AB1244*T1244,"")</f>
        <v/>
      </c>
      <c r="AE1244" s="144" t="n">
        <f aca="false">IF(ISNUMBER(AC1244),AC1244*T1244,T1244)</f>
        <v>0.0664443250712888</v>
      </c>
      <c r="AF1244" s="102"/>
      <c r="AG1244" s="145" t="str">
        <f aca="false">IF(ISNUMBER(AD1244),U1244*AB1244,"")</f>
        <v/>
      </c>
      <c r="AH1244" s="146" t="n">
        <f aca="false">IF(ISNUMBER(AC1244),AC1244*U1244,U1244)</f>
        <v>4.78399140513279</v>
      </c>
      <c r="AI1244" s="102"/>
      <c r="AJ1244" s="103" t="s">
        <v>732</v>
      </c>
      <c r="AK1244" s="102"/>
      <c r="AL1244" s="102"/>
      <c r="AM1244" s="102"/>
      <c r="AN1244" s="147" t="s">
        <v>901</v>
      </c>
    </row>
    <row r="1245" customFormat="false" ht="15" hidden="false" customHeight="false" outlineLevel="0" collapsed="false">
      <c r="A1245" s="0" t="s">
        <v>652</v>
      </c>
      <c r="B1245" s="0" t="s">
        <v>647</v>
      </c>
      <c r="C1245" s="90" t="n">
        <f aca="false">C1101+1</f>
        <v>4</v>
      </c>
      <c r="D1245" s="90" t="n">
        <f aca="false">D1101</f>
        <v>2</v>
      </c>
      <c r="E1245" s="90" t="s">
        <v>403</v>
      </c>
      <c r="F1245" s="90" t="n">
        <v>1</v>
      </c>
      <c r="G1245" s="130" t="s">
        <v>659</v>
      </c>
      <c r="H1245" s="130" t="s">
        <v>660</v>
      </c>
      <c r="I1245" s="148" t="s">
        <v>335</v>
      </c>
      <c r="J1245" s="131" t="n">
        <v>41950</v>
      </c>
      <c r="K1245" s="132" t="s">
        <v>910</v>
      </c>
      <c r="L1245" s="131" t="n">
        <v>41953</v>
      </c>
      <c r="M1245" s="108" t="s">
        <v>802</v>
      </c>
      <c r="N1245" s="134" t="n">
        <v>69</v>
      </c>
      <c r="O1245" s="134" t="n">
        <v>40</v>
      </c>
      <c r="P1245" s="135" t="n">
        <v>0.0481666666666667</v>
      </c>
      <c r="Q1245" s="152" t="n">
        <v>796.389375384617</v>
      </c>
      <c r="R1245" s="152" t="n">
        <v>32585.94355</v>
      </c>
      <c r="S1245" s="136" t="n">
        <f aca="false">R1245-Q1245</f>
        <v>31789.5541746154</v>
      </c>
      <c r="T1245" s="137" t="n">
        <f aca="false">((S1245/1000000)*(0.473-P1245))*0.8/(0.08206*296)*1000000/(O1245*N1245)*12</f>
        <v>1.93393534025037</v>
      </c>
      <c r="U1245" s="138" t="n">
        <f aca="false">IF(N1245&lt;=48,T1245* 48,T1245* 72)</f>
        <v>139.243344498027</v>
      </c>
      <c r="V1245" s="139" t="n">
        <v>1081.17135156984</v>
      </c>
      <c r="W1245" s="150" t="n">
        <f aca="false">W1197</f>
        <v>-20.4524273330183</v>
      </c>
      <c r="X1245" s="141" t="n">
        <v>1356.9</v>
      </c>
      <c r="Y1245" s="142" t="n">
        <f aca="false">((V1245/1000+1)*0.0112372)/((V1245/1000+1)*0.0112372+1)</f>
        <v>0.0228521070262437</v>
      </c>
      <c r="Z1245" s="142" t="n">
        <f aca="false">((W1245/1000+1)*0.0112372)/((W1245/1000+1)*0.0112372+1)</f>
        <v>0.0108875289029567</v>
      </c>
      <c r="AA1245" s="142" t="n">
        <f aca="false">IF(ISNUMBER(X1245),((X1245/1000+1)*0.0112372)/((X1245/1000+1)*0.0112372+1),"")</f>
        <v>0.0258016023592409</v>
      </c>
      <c r="AB1245" s="143" t="n">
        <f aca="false">IF(ISNUMBER(AA1245),(Y1245-Y1241)/(AA1245-Y1241),"")</f>
        <v>0.801840451425615</v>
      </c>
      <c r="AC1245" s="143" t="n">
        <f aca="false">IF(ISNUMBER(AB1245),1-AB1245,"")</f>
        <v>0.198159548574385</v>
      </c>
      <c r="AD1245" s="144" t="n">
        <f aca="false">IF(ISNUMBER(AB1245),AB1245*T1245,"")</f>
        <v>1.55070758625431</v>
      </c>
      <c r="AE1245" s="144" t="n">
        <f aca="false">IF(ISNUMBER(AC1245),AC1245*T1245,T1245)</f>
        <v>0.383227753996063</v>
      </c>
      <c r="AF1245" s="149" t="n">
        <f aca="false">IF(ISNUMBER(AD1245),AE1245-AE1241,"")</f>
        <v>0.220022100705017</v>
      </c>
      <c r="AG1245" s="145" t="n">
        <f aca="false">IF(ISNUMBER(AD1245),U1245*AB1245,"")</f>
        <v>111.65094621031</v>
      </c>
      <c r="AH1245" s="146" t="n">
        <f aca="false">IF(ISNUMBER(AC1245),AC1245*U1245,U1245)</f>
        <v>27.5923982877165</v>
      </c>
      <c r="AI1245" s="145" t="n">
        <f aca="false">AH1245-AH1241</f>
        <v>15.8415912507612</v>
      </c>
      <c r="AJ1245" s="103" t="s">
        <v>734</v>
      </c>
      <c r="AK1245" s="102"/>
      <c r="AL1245" s="102"/>
      <c r="AM1245" s="102"/>
      <c r="AN1245" s="147" t="s">
        <v>902</v>
      </c>
    </row>
    <row r="1246" customFormat="false" ht="15" hidden="false" customHeight="false" outlineLevel="0" collapsed="false">
      <c r="A1246" s="0" t="s">
        <v>652</v>
      </c>
      <c r="B1246" s="0" t="s">
        <v>647</v>
      </c>
      <c r="C1246" s="90" t="n">
        <f aca="false">C1102+1</f>
        <v>4</v>
      </c>
      <c r="D1246" s="90" t="n">
        <f aca="false">D1102</f>
        <v>2</v>
      </c>
      <c r="E1246" s="90" t="s">
        <v>403</v>
      </c>
      <c r="F1246" s="90" t="n">
        <v>2</v>
      </c>
      <c r="G1246" s="130" t="s">
        <v>659</v>
      </c>
      <c r="H1246" s="130" t="s">
        <v>660</v>
      </c>
      <c r="I1246" s="148" t="s">
        <v>335</v>
      </c>
      <c r="J1246" s="131" t="n">
        <v>41950</v>
      </c>
      <c r="K1246" s="132" t="s">
        <v>910</v>
      </c>
      <c r="L1246" s="131" t="n">
        <v>41953</v>
      </c>
      <c r="M1246" s="108" t="s">
        <v>802</v>
      </c>
      <c r="N1246" s="134" t="n">
        <v>69</v>
      </c>
      <c r="O1246" s="134" t="n">
        <v>40</v>
      </c>
      <c r="P1246" s="135" t="n">
        <v>0.0481666666666667</v>
      </c>
      <c r="Q1246" s="152" t="n">
        <v>796.389375384617</v>
      </c>
      <c r="R1246" s="152" t="n">
        <v>29959.24805</v>
      </c>
      <c r="S1246" s="136" t="n">
        <f aca="false">R1246-Q1246</f>
        <v>29162.8586746154</v>
      </c>
      <c r="T1246" s="137" t="n">
        <f aca="false">((S1246/1000000)*(0.473-P1246))*0.8/(0.08206*296)*1000000/(O1246*N1246)*12</f>
        <v>1.77413884774142</v>
      </c>
      <c r="U1246" s="138" t="n">
        <f aca="false">IF(N1246&lt;=48,T1246* 48,T1246* 72)</f>
        <v>127.737997037383</v>
      </c>
      <c r="V1246" s="139" t="n">
        <v>990.065356040984</v>
      </c>
      <c r="W1246" s="150" t="n">
        <f aca="false">W1198</f>
        <v>-20.4524273330183</v>
      </c>
      <c r="X1246" s="141" t="n">
        <v>1356.9</v>
      </c>
      <c r="Y1246" s="142" t="n">
        <f aca="false">((V1246/1000+1)*0.0112372)/((V1246/1000+1)*0.0112372+1)</f>
        <v>0.0218736081173316</v>
      </c>
      <c r="Z1246" s="142" t="n">
        <f aca="false">((W1246/1000+1)*0.0112372)/((W1246/1000+1)*0.0112372+1)</f>
        <v>0.0108875289029567</v>
      </c>
      <c r="AA1246" s="142" t="n">
        <f aca="false">IF(ISNUMBER(X1246),((X1246/1000+1)*0.0112372)/((X1246/1000+1)*0.0112372+1),"")</f>
        <v>0.0258016023592409</v>
      </c>
      <c r="AB1246" s="143" t="n">
        <f aca="false">IF(ISNUMBER(AA1246),(Y1246-Y1242)/(AA1246-Y1242),"")</f>
        <v>0.734738694908878</v>
      </c>
      <c r="AC1246" s="143" t="n">
        <f aca="false">IF(ISNUMBER(AB1246),1-AB1246,"")</f>
        <v>0.265261305091122</v>
      </c>
      <c r="AD1246" s="144" t="n">
        <f aca="false">IF(ISNUMBER(AB1246),AB1246*T1246,"")</f>
        <v>1.30352846157667</v>
      </c>
      <c r="AE1246" s="144" t="n">
        <f aca="false">IF(ISNUMBER(AC1246),AC1246*T1246,T1246)</f>
        <v>0.47061038616475</v>
      </c>
      <c r="AF1246" s="149" t="n">
        <f aca="false">IF(ISNUMBER(AD1246),AE1246-AE1242,"")</f>
        <v>0.294547381948108</v>
      </c>
      <c r="AG1246" s="145" t="n">
        <f aca="false">IF(ISNUMBER(AD1246),U1246*AB1246,"")</f>
        <v>93.8540492335205</v>
      </c>
      <c r="AH1246" s="146" t="n">
        <f aca="false">IF(ISNUMBER(AC1246),AC1246*U1246,U1246)</f>
        <v>33.883947803862</v>
      </c>
      <c r="AI1246" s="145" t="n">
        <f aca="false">AH1246-AH1242</f>
        <v>21.2074115002638</v>
      </c>
      <c r="AJ1246" s="103" t="s">
        <v>736</v>
      </c>
      <c r="AK1246" s="102"/>
      <c r="AL1246" s="102"/>
      <c r="AM1246" s="102"/>
      <c r="AN1246" s="147" t="s">
        <v>903</v>
      </c>
    </row>
    <row r="1247" customFormat="false" ht="15" hidden="false" customHeight="false" outlineLevel="0" collapsed="false">
      <c r="A1247" s="0" t="s">
        <v>652</v>
      </c>
      <c r="B1247" s="0" t="s">
        <v>647</v>
      </c>
      <c r="C1247" s="90" t="n">
        <f aca="false">C1103+1</f>
        <v>4</v>
      </c>
      <c r="D1247" s="90" t="n">
        <f aca="false">D1103</f>
        <v>2</v>
      </c>
      <c r="E1247" s="90" t="s">
        <v>403</v>
      </c>
      <c r="F1247" s="90" t="n">
        <v>3</v>
      </c>
      <c r="G1247" s="130" t="s">
        <v>659</v>
      </c>
      <c r="H1247" s="130" t="s">
        <v>660</v>
      </c>
      <c r="I1247" s="148" t="s">
        <v>335</v>
      </c>
      <c r="J1247" s="131" t="n">
        <v>41950</v>
      </c>
      <c r="K1247" s="132" t="s">
        <v>910</v>
      </c>
      <c r="L1247" s="131" t="n">
        <v>41953</v>
      </c>
      <c r="M1247" s="108" t="s">
        <v>802</v>
      </c>
      <c r="N1247" s="134" t="n">
        <v>69</v>
      </c>
      <c r="O1247" s="134" t="n">
        <v>40</v>
      </c>
      <c r="P1247" s="135" t="n">
        <v>0.0481666666666667</v>
      </c>
      <c r="Q1247" s="152" t="n">
        <v>796.389375384617</v>
      </c>
      <c r="R1247" s="152" t="n">
        <v>31588.01805</v>
      </c>
      <c r="S1247" s="136" t="n">
        <f aca="false">R1247-Q1247</f>
        <v>30791.6286746154</v>
      </c>
      <c r="T1247" s="137" t="n">
        <f aca="false">((S1247/1000000)*(0.473-P1247))*0.8/(0.08206*296)*1000000/(O1247*N1247)*12</f>
        <v>1.87322598330921</v>
      </c>
      <c r="U1247" s="138" t="n">
        <f aca="false">IF(N1247&lt;=48,T1247* 48,T1247* 72)</f>
        <v>134.872270798263</v>
      </c>
      <c r="V1247" s="139" t="n">
        <v>1137.93394246125</v>
      </c>
      <c r="W1247" s="150" t="n">
        <f aca="false">W1199</f>
        <v>-20.4524273330183</v>
      </c>
      <c r="X1247" s="141" t="n">
        <v>1356.9</v>
      </c>
      <c r="Y1247" s="142" t="n">
        <f aca="false">((V1247/1000+1)*0.0112372)/((V1247/1000+1)*0.0112372+1)</f>
        <v>0.023460760800598</v>
      </c>
      <c r="Z1247" s="142" t="n">
        <f aca="false">((W1247/1000+1)*0.0112372)/((W1247/1000+1)*0.0112372+1)</f>
        <v>0.0108875289029567</v>
      </c>
      <c r="AA1247" s="142" t="n">
        <f aca="false">IF(ISNUMBER(X1247),((X1247/1000+1)*0.0112372)/((X1247/1000+1)*0.0112372+1),"")</f>
        <v>0.0258016023592409</v>
      </c>
      <c r="AB1247" s="143" t="n">
        <f aca="false">IF(ISNUMBER(AA1247),(Y1247-Y1243)/(AA1247-Y1243),"")</f>
        <v>0.840207083270438</v>
      </c>
      <c r="AC1247" s="143" t="n">
        <f aca="false">IF(ISNUMBER(AB1247),1-AB1247,"")</f>
        <v>0.159792916729562</v>
      </c>
      <c r="AD1247" s="144" t="n">
        <f aca="false">IF(ISNUMBER(AB1247),AB1247*T1247,"")</f>
        <v>1.57389773974263</v>
      </c>
      <c r="AE1247" s="144" t="n">
        <f aca="false">IF(ISNUMBER(AC1247),AC1247*T1247,T1247)</f>
        <v>0.29932824356658</v>
      </c>
      <c r="AF1247" s="149" t="n">
        <f aca="false">IF(ISNUMBER(AD1247),AE1247-AE1243,"")</f>
        <v>0.219287627032479</v>
      </c>
      <c r="AG1247" s="145" t="n">
        <f aca="false">IF(ISNUMBER(AD1247),U1247*AB1247,"")</f>
        <v>113.320637261469</v>
      </c>
      <c r="AH1247" s="146" t="n">
        <f aca="false">IF(ISNUMBER(AC1247),AC1247*U1247,U1247)</f>
        <v>21.5516335367937</v>
      </c>
      <c r="AI1247" s="145" t="n">
        <f aca="false">AH1247-AH1243</f>
        <v>15.7887091463385</v>
      </c>
      <c r="AJ1247" s="103" t="s">
        <v>738</v>
      </c>
      <c r="AK1247" s="102"/>
      <c r="AL1247" s="102"/>
      <c r="AM1247" s="102"/>
      <c r="AN1247" s="147" t="s">
        <v>904</v>
      </c>
    </row>
    <row r="1248" customFormat="false" ht="15" hidden="false" customHeight="false" outlineLevel="0" collapsed="false">
      <c r="A1248" s="0" t="s">
        <v>652</v>
      </c>
      <c r="B1248" s="0" t="s">
        <v>647</v>
      </c>
      <c r="C1248" s="90" t="n">
        <f aca="false">C1104+1</f>
        <v>4</v>
      </c>
      <c r="D1248" s="90" t="n">
        <f aca="false">D1104</f>
        <v>2</v>
      </c>
      <c r="E1248" s="90" t="s">
        <v>403</v>
      </c>
      <c r="F1248" s="90" t="n">
        <v>4</v>
      </c>
      <c r="G1248" s="130" t="s">
        <v>659</v>
      </c>
      <c r="H1248" s="130" t="s">
        <v>660</v>
      </c>
      <c r="I1248" s="148" t="s">
        <v>335</v>
      </c>
      <c r="J1248" s="131" t="n">
        <v>41950</v>
      </c>
      <c r="K1248" s="132" t="s">
        <v>910</v>
      </c>
      <c r="L1248" s="131" t="n">
        <v>41953</v>
      </c>
      <c r="M1248" s="108" t="s">
        <v>802</v>
      </c>
      <c r="N1248" s="134" t="n">
        <v>69</v>
      </c>
      <c r="O1248" s="134" t="n">
        <v>40</v>
      </c>
      <c r="P1248" s="135" t="n">
        <v>0.0481666666666667</v>
      </c>
      <c r="Q1248" s="152" t="n">
        <v>796.389375384617</v>
      </c>
      <c r="R1248" s="152" t="n">
        <v>37835.68805</v>
      </c>
      <c r="S1248" s="136" t="n">
        <f aca="false">R1248-Q1248</f>
        <v>37039.2986746154</v>
      </c>
      <c r="T1248" s="137" t="n">
        <f aca="false">((S1248/1000000)*(0.473-P1248))*0.8/(0.08206*296)*1000000/(O1248*N1248)*12</f>
        <v>2.25330648839758</v>
      </c>
      <c r="U1248" s="138" t="n">
        <f aca="false">IF(N1248&lt;=48,T1248* 48,T1248* 72)</f>
        <v>162.238067164626</v>
      </c>
      <c r="V1248" s="139" t="n">
        <v>1183.68550739206</v>
      </c>
      <c r="W1248" s="150" t="n">
        <f aca="false">W1200</f>
        <v>-20.4524273330183</v>
      </c>
      <c r="X1248" s="141" t="n">
        <v>1356.9</v>
      </c>
      <c r="Y1248" s="142" t="n">
        <f aca="false">((V1248/1000+1)*0.0112372)/((V1248/1000+1)*0.0112372+1)</f>
        <v>0.0239507939676144</v>
      </c>
      <c r="Z1248" s="142" t="n">
        <f aca="false">((W1248/1000+1)*0.0112372)/((W1248/1000+1)*0.0112372+1)</f>
        <v>0.0108875289029567</v>
      </c>
      <c r="AA1248" s="142" t="n">
        <f aca="false">IF(ISNUMBER(X1248),((X1248/1000+1)*0.0112372)/((X1248/1000+1)*0.0112372+1),"")</f>
        <v>0.0258016023592409</v>
      </c>
      <c r="AB1248" s="143" t="n">
        <f aca="false">IF(ISNUMBER(AA1248),(Y1248-Y1244)/(AA1248-Y1244),"")</f>
        <v>0.872172884305167</v>
      </c>
      <c r="AC1248" s="143" t="n">
        <f aca="false">IF(ISNUMBER(AB1248),1-AB1248,"")</f>
        <v>0.127827115694833</v>
      </c>
      <c r="AD1248" s="144" t="n">
        <f aca="false">IF(ISNUMBER(AB1248),AB1248*T1248,"")</f>
        <v>1.96527281920927</v>
      </c>
      <c r="AE1248" s="144" t="n">
        <f aca="false">IF(ISNUMBER(AC1248),AC1248*T1248,T1248)</f>
        <v>0.288033669188315</v>
      </c>
      <c r="AF1248" s="149" t="n">
        <f aca="false">IF(ISNUMBER(AD1248),AE1248-AE1244,"")</f>
        <v>0.221589344117027</v>
      </c>
      <c r="AG1248" s="145" t="n">
        <f aca="false">IF(ISNUMBER(AD1248),U1248*AB1248,"")</f>
        <v>141.499642983067</v>
      </c>
      <c r="AH1248" s="146" t="n">
        <f aca="false">IF(ISNUMBER(AC1248),AC1248*U1248,U1248)</f>
        <v>20.7384241815587</v>
      </c>
      <c r="AI1248" s="145" t="n">
        <f aca="false">AH1248-AH1244</f>
        <v>15.9544327764259</v>
      </c>
      <c r="AJ1248" s="103" t="s">
        <v>740</v>
      </c>
      <c r="AK1248" s="102"/>
      <c r="AL1248" s="102"/>
      <c r="AM1248" s="102"/>
      <c r="AN1248" s="147" t="s">
        <v>905</v>
      </c>
    </row>
    <row r="1249" customFormat="false" ht="15" hidden="false" customHeight="false" outlineLevel="0" collapsed="false">
      <c r="A1249" s="0" t="s">
        <v>652</v>
      </c>
      <c r="B1249" s="0" t="s">
        <v>647</v>
      </c>
      <c r="C1249" s="90" t="n">
        <f aca="false">C1105+1</f>
        <v>4</v>
      </c>
      <c r="D1249" s="90" t="n">
        <f aca="false">D1105</f>
        <v>2</v>
      </c>
      <c r="E1249" s="90" t="s">
        <v>403</v>
      </c>
      <c r="F1249" s="90" t="n">
        <v>1</v>
      </c>
      <c r="G1249" s="130" t="s">
        <v>669</v>
      </c>
      <c r="H1249" s="130" t="s">
        <v>660</v>
      </c>
      <c r="I1249" s="130" t="n">
        <v>10</v>
      </c>
      <c r="J1249" s="131" t="n">
        <v>41950</v>
      </c>
      <c r="K1249" s="132" t="s">
        <v>910</v>
      </c>
      <c r="L1249" s="131" t="n">
        <v>41953</v>
      </c>
      <c r="M1249" s="108" t="s">
        <v>802</v>
      </c>
      <c r="N1249" s="134" t="n">
        <v>69</v>
      </c>
      <c r="O1249" s="134" t="n">
        <v>40</v>
      </c>
      <c r="P1249" s="135" t="n">
        <v>0.0481666666666667</v>
      </c>
      <c r="Q1249" s="152" t="n">
        <v>796.389375384617</v>
      </c>
      <c r="R1249" s="152" t="n">
        <v>25650.30055</v>
      </c>
      <c r="S1249" s="136" t="n">
        <f aca="false">R1249-Q1249</f>
        <v>24853.9111746154</v>
      </c>
      <c r="T1249" s="137" t="n">
        <f aca="false">((S1249/1000000)*(0.473-P1249))*0.8/(0.08206*296)*1000000/(O1249*N1249)*12</f>
        <v>1.51200161222814</v>
      </c>
      <c r="U1249" s="138" t="n">
        <f aca="false">IF(N1249&lt;=48,T1249* 48,T1249* 72)</f>
        <v>108.864116080426</v>
      </c>
      <c r="V1249" s="139" t="n">
        <v>1208.59488226565</v>
      </c>
      <c r="W1249" s="150" t="n">
        <f aca="false">W1201</f>
        <v>-20.4524273330183</v>
      </c>
      <c r="X1249" s="141" t="n">
        <v>1356.9</v>
      </c>
      <c r="Y1249" s="142" t="n">
        <f aca="false">((V1249/1000+1)*0.0112372)/((V1249/1000+1)*0.0112372+1)</f>
        <v>0.0242173851174607</v>
      </c>
      <c r="Z1249" s="142" t="n">
        <f aca="false">((W1249/1000+1)*0.0112372)/((W1249/1000+1)*0.0112372+1)</f>
        <v>0.0108875289029567</v>
      </c>
      <c r="AA1249" s="142" t="n">
        <f aca="false">IF(ISNUMBER(X1249),((X1249/1000+1)*0.0112372)/((X1249/1000+1)*0.0112372+1),"")</f>
        <v>0.0258016023592409</v>
      </c>
      <c r="AB1249" s="143" t="n">
        <f aca="false">IF(ISNUMBER(AA1249),(Y1249-Y1241)/(AA1249-Y1241),"")</f>
        <v>0.893565597489544</v>
      </c>
      <c r="AC1249" s="143" t="n">
        <f aca="false">IF(ISNUMBER(AB1249),1-AB1249,"")</f>
        <v>0.106434402510456</v>
      </c>
      <c r="AD1249" s="144" t="n">
        <f aca="false">IF(ISNUMBER(AB1249),AB1249*T1249,"")</f>
        <v>1.35107262403579</v>
      </c>
      <c r="AE1249" s="144" t="n">
        <f aca="false">IF(ISNUMBER(AC1249),AC1249*T1249,T1249)</f>
        <v>0.160928988192349</v>
      </c>
      <c r="AF1249" s="149" t="n">
        <f aca="false">IF(ISNUMBER(AD1249),AE1249-AE1241,"")</f>
        <v>-0.00227666509869745</v>
      </c>
      <c r="AG1249" s="145" t="n">
        <f aca="false">IF(ISNUMBER(AD1249),U1249*AB1249,"")</f>
        <v>97.2772289305769</v>
      </c>
      <c r="AH1249" s="146" t="n">
        <f aca="false">IF(ISNUMBER(AC1249),AC1249*U1249,U1249)</f>
        <v>11.5868871498491</v>
      </c>
      <c r="AI1249" s="145" t="n">
        <f aca="false">AH1249-AH1241</f>
        <v>-0.163919887106216</v>
      </c>
      <c r="AJ1249" s="103" t="s">
        <v>742</v>
      </c>
      <c r="AK1249" s="102"/>
      <c r="AL1249" s="102"/>
      <c r="AM1249" s="102"/>
      <c r="AN1249" s="147" t="s">
        <v>906</v>
      </c>
    </row>
    <row r="1250" customFormat="false" ht="15" hidden="false" customHeight="false" outlineLevel="0" collapsed="false">
      <c r="A1250" s="0" t="s">
        <v>652</v>
      </c>
      <c r="B1250" s="0" t="s">
        <v>647</v>
      </c>
      <c r="C1250" s="90" t="n">
        <f aca="false">C1106+1</f>
        <v>4</v>
      </c>
      <c r="D1250" s="90" t="n">
        <f aca="false">D1106</f>
        <v>2</v>
      </c>
      <c r="E1250" s="90" t="s">
        <v>403</v>
      </c>
      <c r="F1250" s="90" t="n">
        <v>2</v>
      </c>
      <c r="G1250" s="130" t="s">
        <v>669</v>
      </c>
      <c r="H1250" s="130" t="s">
        <v>660</v>
      </c>
      <c r="I1250" s="130" t="n">
        <v>10</v>
      </c>
      <c r="J1250" s="131" t="n">
        <v>41950</v>
      </c>
      <c r="K1250" s="132" t="s">
        <v>910</v>
      </c>
      <c r="L1250" s="131" t="n">
        <v>41953</v>
      </c>
      <c r="M1250" s="108" t="s">
        <v>802</v>
      </c>
      <c r="N1250" s="134" t="n">
        <v>69</v>
      </c>
      <c r="O1250" s="134" t="n">
        <v>40</v>
      </c>
      <c r="P1250" s="135" t="n">
        <v>0.0481666666666667</v>
      </c>
      <c r="Q1250" s="152" t="n">
        <v>796.389375384617</v>
      </c>
      <c r="R1250" s="152" t="n">
        <v>23342.06605</v>
      </c>
      <c r="S1250" s="136" t="n">
        <f aca="false">R1250-Q1250</f>
        <v>22545.6766746154</v>
      </c>
      <c r="T1250" s="137" t="n">
        <f aca="false">((S1250/1000000)*(0.473-P1250))*0.8/(0.08206*296)*1000000/(O1250*N1250)*12</f>
        <v>1.3715788730914</v>
      </c>
      <c r="U1250" s="138" t="n">
        <f aca="false">IF(N1250&lt;=48,T1250* 48,T1250* 72)</f>
        <v>98.753678862581</v>
      </c>
      <c r="V1250" s="139" t="n">
        <v>1174.21109010209</v>
      </c>
      <c r="W1250" s="150" t="n">
        <f aca="false">W1202</f>
        <v>-20.4524273330183</v>
      </c>
      <c r="X1250" s="141" t="n">
        <v>1356.9</v>
      </c>
      <c r="Y1250" s="142" t="n">
        <f aca="false">((V1250/1000+1)*0.0112372)/((V1250/1000+1)*0.0112372+1)</f>
        <v>0.0238493563182062</v>
      </c>
      <c r="Z1250" s="142" t="n">
        <f aca="false">((W1250/1000+1)*0.0112372)/((W1250/1000+1)*0.0112372+1)</f>
        <v>0.0108875289029567</v>
      </c>
      <c r="AA1250" s="142" t="n">
        <f aca="false">IF(ISNUMBER(X1250),((X1250/1000+1)*0.0112372)/((X1250/1000+1)*0.0112372+1),"")</f>
        <v>0.0258016023592409</v>
      </c>
      <c r="AB1250" s="143" t="n">
        <f aca="false">IF(ISNUMBER(AA1250),(Y1250-Y1242)/(AA1250-Y1242),"")</f>
        <v>0.868162909410955</v>
      </c>
      <c r="AC1250" s="143" t="n">
        <f aca="false">IF(ISNUMBER(AB1250),1-AB1250,"")</f>
        <v>0.131837090589045</v>
      </c>
      <c r="AD1250" s="144" t="n">
        <f aca="false">IF(ISNUMBER(AB1250),AB1250*T1250,"")</f>
        <v>1.19075390494963</v>
      </c>
      <c r="AE1250" s="144" t="n">
        <f aca="false">IF(ISNUMBER(AC1250),AC1250*T1250,T1250)</f>
        <v>0.180824968141771</v>
      </c>
      <c r="AF1250" s="149" t="n">
        <f aca="false">IF(ISNUMBER(AD1250),AE1250-AE1242,"")</f>
        <v>0.00476196392512923</v>
      </c>
      <c r="AG1250" s="145" t="n">
        <f aca="false">IF(ISNUMBER(AD1250),U1250*AB1250,"")</f>
        <v>85.7342811563735</v>
      </c>
      <c r="AH1250" s="146" t="n">
        <f aca="false">IF(ISNUMBER(AC1250),AC1250*U1250,U1250)</f>
        <v>13.0193977062075</v>
      </c>
      <c r="AI1250" s="145" t="n">
        <f aca="false">AH1250-AH1242</f>
        <v>0.342861402609305</v>
      </c>
      <c r="AJ1250" s="103" t="s">
        <v>744</v>
      </c>
      <c r="AK1250" s="102"/>
      <c r="AL1250" s="102"/>
      <c r="AM1250" s="102"/>
      <c r="AN1250" s="147" t="s">
        <v>907</v>
      </c>
    </row>
    <row r="1251" customFormat="false" ht="15" hidden="false" customHeight="false" outlineLevel="0" collapsed="false">
      <c r="A1251" s="0" t="s">
        <v>652</v>
      </c>
      <c r="B1251" s="0" t="s">
        <v>647</v>
      </c>
      <c r="C1251" s="90" t="n">
        <f aca="false">C1107+1</f>
        <v>4</v>
      </c>
      <c r="D1251" s="90" t="n">
        <f aca="false">D1107</f>
        <v>2</v>
      </c>
      <c r="E1251" s="90" t="s">
        <v>403</v>
      </c>
      <c r="F1251" s="90" t="n">
        <v>3</v>
      </c>
      <c r="G1251" s="130" t="s">
        <v>669</v>
      </c>
      <c r="H1251" s="130" t="s">
        <v>660</v>
      </c>
      <c r="I1251" s="130" t="n">
        <v>10</v>
      </c>
      <c r="J1251" s="131" t="n">
        <v>41950</v>
      </c>
      <c r="K1251" s="132" t="s">
        <v>910</v>
      </c>
      <c r="L1251" s="131" t="n">
        <v>41953</v>
      </c>
      <c r="M1251" s="108" t="s">
        <v>802</v>
      </c>
      <c r="N1251" s="134" t="n">
        <v>69</v>
      </c>
      <c r="O1251" s="134" t="n">
        <v>40</v>
      </c>
      <c r="P1251" s="135" t="n">
        <v>0.0481666666666667</v>
      </c>
      <c r="Q1251" s="152" t="n">
        <v>796.389375384617</v>
      </c>
      <c r="R1251" s="152" t="n">
        <v>26701.70805</v>
      </c>
      <c r="S1251" s="136" t="n">
        <f aca="false">R1251-Q1251</f>
        <v>25905.3186746154</v>
      </c>
      <c r="T1251" s="137" t="n">
        <f aca="false">((S1251/1000000)*(0.473-P1251))*0.8/(0.08206*296)*1000000/(O1251*N1251)*12</f>
        <v>1.57596457660585</v>
      </c>
      <c r="U1251" s="138" t="n">
        <f aca="false">IF(N1251&lt;=48,T1251* 48,T1251* 72)</f>
        <v>113.469449515621</v>
      </c>
      <c r="V1251" s="139" t="n">
        <v>1213.55242623991</v>
      </c>
      <c r="W1251" s="150" t="n">
        <f aca="false">W1203</f>
        <v>-20.4524273330183</v>
      </c>
      <c r="X1251" s="141" t="n">
        <v>1356.9</v>
      </c>
      <c r="Y1251" s="142" t="n">
        <f aca="false">((V1251/1000+1)*0.0112372)/((V1251/1000+1)*0.0112372+1)</f>
        <v>0.0242704255711925</v>
      </c>
      <c r="Z1251" s="142" t="n">
        <f aca="false">((W1251/1000+1)*0.0112372)/((W1251/1000+1)*0.0112372+1)</f>
        <v>0.0108875289029567</v>
      </c>
      <c r="AA1251" s="142" t="n">
        <f aca="false">IF(ISNUMBER(X1251),((X1251/1000+1)*0.0112372)/((X1251/1000+1)*0.0112372+1),"")</f>
        <v>0.0258016023592409</v>
      </c>
      <c r="AB1251" s="143" t="n">
        <f aca="false">IF(ISNUMBER(AA1251),(Y1251-Y1243)/(AA1251-Y1243),"")</f>
        <v>0.895477246596431</v>
      </c>
      <c r="AC1251" s="143" t="n">
        <f aca="false">IF(ISNUMBER(AB1251),1-AB1251,"")</f>
        <v>0.104522753403569</v>
      </c>
      <c r="AD1251" s="144" t="n">
        <f aca="false">IF(ISNUMBER(AB1251),AB1251*T1251,"")</f>
        <v>1.41124041979252</v>
      </c>
      <c r="AE1251" s="144" t="n">
        <f aca="false">IF(ISNUMBER(AC1251),AC1251*T1251,T1251)</f>
        <v>0.164724156813333</v>
      </c>
      <c r="AF1251" s="149" t="n">
        <f aca="false">IF(ISNUMBER(AD1251),AE1251-AE1243,"")</f>
        <v>0.0846835402792332</v>
      </c>
      <c r="AG1251" s="145" t="n">
        <f aca="false">IF(ISNUMBER(AD1251),U1251*AB1251,"")</f>
        <v>101.609310225061</v>
      </c>
      <c r="AH1251" s="146" t="n">
        <f aca="false">IF(ISNUMBER(AC1251),AC1251*U1251,U1251)</f>
        <v>11.86013929056</v>
      </c>
      <c r="AI1251" s="145" t="n">
        <f aca="false">AH1251-AH1243</f>
        <v>6.09721490010479</v>
      </c>
      <c r="AJ1251" s="103" t="s">
        <v>746</v>
      </c>
      <c r="AK1251" s="102"/>
      <c r="AL1251" s="102"/>
      <c r="AM1251" s="102"/>
      <c r="AN1251" s="147" t="s">
        <v>908</v>
      </c>
    </row>
    <row r="1252" customFormat="false" ht="15" hidden="false" customHeight="false" outlineLevel="0" collapsed="false">
      <c r="A1252" s="0" t="s">
        <v>652</v>
      </c>
      <c r="B1252" s="0" t="s">
        <v>647</v>
      </c>
      <c r="C1252" s="90" t="n">
        <f aca="false">C1108+1</f>
        <v>4</v>
      </c>
      <c r="D1252" s="90" t="n">
        <f aca="false">D1108</f>
        <v>2</v>
      </c>
      <c r="E1252" s="90" t="s">
        <v>403</v>
      </c>
      <c r="F1252" s="90" t="n">
        <v>4</v>
      </c>
      <c r="G1252" s="130" t="s">
        <v>669</v>
      </c>
      <c r="H1252" s="130" t="s">
        <v>660</v>
      </c>
      <c r="I1252" s="130" t="n">
        <v>10</v>
      </c>
      <c r="J1252" s="131" t="n">
        <v>41950</v>
      </c>
      <c r="K1252" s="132" t="s">
        <v>910</v>
      </c>
      <c r="L1252" s="131" t="n">
        <v>41953</v>
      </c>
      <c r="M1252" s="108" t="s">
        <v>802</v>
      </c>
      <c r="N1252" s="134" t="n">
        <v>69</v>
      </c>
      <c r="O1252" s="134" t="n">
        <v>40</v>
      </c>
      <c r="P1252" s="135" t="n">
        <v>0.0481666666666667</v>
      </c>
      <c r="Q1252" s="152" t="n">
        <v>796.389375384617</v>
      </c>
      <c r="R1252" s="152" t="n">
        <v>22762.27255</v>
      </c>
      <c r="S1252" s="136" t="n">
        <f aca="false">R1252-Q1252</f>
        <v>21965.8831746154</v>
      </c>
      <c r="T1252" s="137" t="n">
        <f aca="false">((S1252/1000000)*(0.473-P1252))*0.8/(0.08206*296)*1000000/(O1252*N1252)*12</f>
        <v>1.33630681065421</v>
      </c>
      <c r="U1252" s="138" t="n">
        <f aca="false">IF(N1252&lt;=48,T1252* 48,T1252* 72)</f>
        <v>96.2140903671034</v>
      </c>
      <c r="V1252" s="139" t="n">
        <v>1266.63257426375</v>
      </c>
      <c r="W1252" s="150" t="n">
        <f aca="false">W1204</f>
        <v>-20.4524273330183</v>
      </c>
      <c r="X1252" s="141" t="n">
        <v>1356.9</v>
      </c>
      <c r="Y1252" s="142" t="n">
        <f aca="false">((V1252/1000+1)*0.0112372)/((V1252/1000+1)*0.0112372+1)</f>
        <v>0.024837965588683</v>
      </c>
      <c r="Z1252" s="142" t="n">
        <f aca="false">((W1252/1000+1)*0.0112372)/((W1252/1000+1)*0.0112372+1)</f>
        <v>0.0108875289029567</v>
      </c>
      <c r="AA1252" s="142" t="n">
        <f aca="false">IF(ISNUMBER(X1252),((X1252/1000+1)*0.0112372)/((X1252/1000+1)*0.0112372+1),"")</f>
        <v>0.0258016023592409</v>
      </c>
      <c r="AB1252" s="143" t="n">
        <f aca="false">IF(ISNUMBER(AA1252),(Y1252-Y1244)/(AA1252-Y1244),"")</f>
        <v>0.933445888015646</v>
      </c>
      <c r="AC1252" s="143" t="n">
        <f aca="false">IF(ISNUMBER(AB1252),1-AB1252,"")</f>
        <v>0.0665541119843541</v>
      </c>
      <c r="AD1252" s="144" t="n">
        <f aca="false">IF(ISNUMBER(AB1252),AB1252*T1252,"")</f>
        <v>1.24737009753248</v>
      </c>
      <c r="AE1252" s="144" t="n">
        <f aca="false">IF(ISNUMBER(AC1252),AC1252*T1252,T1252)</f>
        <v>0.0889367131217357</v>
      </c>
      <c r="AF1252" s="149" t="n">
        <f aca="false">IF(ISNUMBER(AD1252),AE1252-AE1244,"")</f>
        <v>0.0224923880504469</v>
      </c>
      <c r="AG1252" s="145" t="n">
        <f aca="false">IF(ISNUMBER(AD1252),U1252*AB1252,"")</f>
        <v>89.8106470223384</v>
      </c>
      <c r="AH1252" s="146" t="n">
        <f aca="false">IF(ISNUMBER(AC1252),AC1252*U1252,U1252)</f>
        <v>6.40344334476497</v>
      </c>
      <c r="AI1252" s="145" t="n">
        <f aca="false">AH1252-AH1244</f>
        <v>1.61945193963218</v>
      </c>
      <c r="AJ1252" s="103" t="s">
        <v>748</v>
      </c>
      <c r="AK1252" s="102"/>
      <c r="AL1252" s="102"/>
      <c r="AM1252" s="102"/>
      <c r="AN1252" s="147" t="s">
        <v>909</v>
      </c>
    </row>
    <row r="1253" customFormat="false" ht="15" hidden="false" customHeight="false" outlineLevel="0" collapsed="false">
      <c r="A1253" s="0" t="s">
        <v>652</v>
      </c>
      <c r="B1253" s="0" t="s">
        <v>647</v>
      </c>
      <c r="C1253" s="90" t="n">
        <f aca="false">C1109+1</f>
        <v>4</v>
      </c>
      <c r="D1253" s="90" t="n">
        <f aca="false">D1109</f>
        <v>3</v>
      </c>
      <c r="E1253" s="90" t="s">
        <v>320</v>
      </c>
      <c r="F1253" s="90" t="n">
        <v>1</v>
      </c>
      <c r="G1253" s="130" t="s">
        <v>321</v>
      </c>
      <c r="H1253" s="130" t="s">
        <v>322</v>
      </c>
      <c r="I1253" s="130" t="s">
        <v>322</v>
      </c>
      <c r="J1253" s="131" t="n">
        <v>41953</v>
      </c>
      <c r="K1253" s="132" t="s">
        <v>911</v>
      </c>
      <c r="L1253" s="131" t="n">
        <v>41955</v>
      </c>
      <c r="M1253" s="108" t="s">
        <v>752</v>
      </c>
      <c r="N1253" s="133" t="n">
        <v>44.9166666666667</v>
      </c>
      <c r="O1253" s="134" t="n">
        <v>40</v>
      </c>
      <c r="P1253" s="135" t="n">
        <v>0.0514166666666667</v>
      </c>
      <c r="Q1253" s="152" t="n">
        <v>612.919901666666</v>
      </c>
      <c r="R1253" s="152" t="n">
        <v>1227.82461</v>
      </c>
      <c r="S1253" s="136" t="n">
        <f aca="false">R1253-Q1253</f>
        <v>614.904708333333</v>
      </c>
      <c r="T1253" s="137" t="n">
        <f aca="false">((S1253/1000000)*(0.473-P1253))*0.8/(0.08206*296)*1000000/(O1253*N1253)*12</f>
        <v>0.0570258478094143</v>
      </c>
      <c r="U1253" s="138" t="n">
        <f aca="false">IF(N1253&lt;=48,T1253* 48,T1253* 72)</f>
        <v>2.73724069485189</v>
      </c>
      <c r="V1253" s="139" t="n">
        <v>0.540297597029421</v>
      </c>
      <c r="W1253" s="150" t="n">
        <f aca="false">W1205</f>
        <v>-15.9672479479958</v>
      </c>
      <c r="X1253" s="141" t="s">
        <v>106</v>
      </c>
      <c r="Y1253" s="142" t="n">
        <f aca="false">((V1253/1000+1)*0.0112372)/((V1253/1000+1)*0.0112372+1)</f>
        <v>0.0111182657524477</v>
      </c>
      <c r="Z1253" s="142" t="n">
        <f aca="false">((W1253/1000+1)*0.0112372)/((W1253/1000+1)*0.0112372+1)</f>
        <v>0.0109368357955286</v>
      </c>
      <c r="AA1253" s="142" t="str">
        <f aca="false">IF(ISNUMBER(X1253),((X1253/1000+1)*0.0112372)/((X1253/1000+1)*0.0112372+1),"")</f>
        <v/>
      </c>
      <c r="AB1253" s="143" t="str">
        <f aca="false">IF(ISNUMBER(AA1253),(Y1253-Z1253)/(AA1253-Z1253),"")</f>
        <v/>
      </c>
      <c r="AC1253" s="143" t="str">
        <f aca="false">IF(ISNUMBER(AB1253),1-AB1253,"")</f>
        <v/>
      </c>
      <c r="AD1253" s="144" t="str">
        <f aca="false">IF(ISNUMBER(AB1253),AB1253*T1253,"")</f>
        <v/>
      </c>
      <c r="AE1253" s="144" t="n">
        <f aca="false">IF(ISNUMBER(AC1253),AC1253*T1253,T1253)</f>
        <v>0.0570258478094143</v>
      </c>
      <c r="AF1253" s="102"/>
      <c r="AG1253" s="145" t="str">
        <f aca="false">IF(ISNUMBER(AD1253),U1253*AB1253,"")</f>
        <v/>
      </c>
      <c r="AH1253" s="146" t="n">
        <f aca="false">IF(ISNUMBER(AC1253),AC1253*U1253,U1253)</f>
        <v>2.73724069485189</v>
      </c>
      <c r="AI1253" s="102"/>
      <c r="AJ1253" s="103" t="s">
        <v>650</v>
      </c>
      <c r="AK1253" s="102"/>
      <c r="AL1253" s="102"/>
      <c r="AM1253" s="102"/>
      <c r="AN1253" s="147" t="s">
        <v>862</v>
      </c>
    </row>
    <row r="1254" customFormat="false" ht="15" hidden="false" customHeight="false" outlineLevel="0" collapsed="false">
      <c r="A1254" s="0" t="s">
        <v>652</v>
      </c>
      <c r="B1254" s="0" t="s">
        <v>647</v>
      </c>
      <c r="C1254" s="90" t="n">
        <f aca="false">C1110+1</f>
        <v>4</v>
      </c>
      <c r="D1254" s="90" t="n">
        <f aca="false">D1110</f>
        <v>3</v>
      </c>
      <c r="E1254" s="90" t="s">
        <v>320</v>
      </c>
      <c r="F1254" s="90" t="n">
        <v>2</v>
      </c>
      <c r="G1254" s="130" t="s">
        <v>321</v>
      </c>
      <c r="H1254" s="130" t="s">
        <v>322</v>
      </c>
      <c r="I1254" s="130" t="s">
        <v>322</v>
      </c>
      <c r="J1254" s="131" t="n">
        <v>41953</v>
      </c>
      <c r="K1254" s="132" t="s">
        <v>911</v>
      </c>
      <c r="L1254" s="131" t="n">
        <v>41955</v>
      </c>
      <c r="M1254" s="108" t="s">
        <v>752</v>
      </c>
      <c r="N1254" s="134" t="n">
        <v>44.9166666666667</v>
      </c>
      <c r="O1254" s="134" t="n">
        <v>40</v>
      </c>
      <c r="P1254" s="135" t="n">
        <v>0.0514166666666667</v>
      </c>
      <c r="Q1254" s="152" t="n">
        <v>612.919901666666</v>
      </c>
      <c r="R1254" s="152" t="n">
        <v>1030.24865</v>
      </c>
      <c r="S1254" s="136" t="n">
        <f aca="false">R1254-Q1254</f>
        <v>417.328748333334</v>
      </c>
      <c r="T1254" s="137" t="n">
        <f aca="false">((S1254/1000000)*(0.473-P1254))*0.8/(0.08206*296)*1000000/(O1254*N1254)*12</f>
        <v>0.0387027865723368</v>
      </c>
      <c r="U1254" s="138" t="n">
        <f aca="false">IF(N1254&lt;=48,T1254* 48,T1254* 72)</f>
        <v>1.85773375547217</v>
      </c>
      <c r="V1254" s="139" t="n">
        <v>-6.98892847685101</v>
      </c>
      <c r="W1254" s="150" t="n">
        <f aca="false">W1206</f>
        <v>-15.9672479479958</v>
      </c>
      <c r="X1254" s="141" t="s">
        <v>106</v>
      </c>
      <c r="Y1254" s="142" t="n">
        <f aca="false">((V1254/1000+1)*0.0112372)/((V1254/1000+1)*0.0112372+1)</f>
        <v>0.0110355223270651</v>
      </c>
      <c r="Z1254" s="142" t="n">
        <f aca="false">((W1254/1000+1)*0.0112372)/((W1254/1000+1)*0.0112372+1)</f>
        <v>0.0109368357955286</v>
      </c>
      <c r="AA1254" s="142" t="str">
        <f aca="false">IF(ISNUMBER(X1254),((X1254/1000+1)*0.0112372)/((X1254/1000+1)*0.0112372+1),"")</f>
        <v/>
      </c>
      <c r="AB1254" s="143" t="str">
        <f aca="false">IF(ISNUMBER(AA1254),(Y1254-Z1254)/(AA1254-Z1254),"")</f>
        <v/>
      </c>
      <c r="AC1254" s="143" t="str">
        <f aca="false">IF(ISNUMBER(AB1254),1-AB1254,"")</f>
        <v/>
      </c>
      <c r="AD1254" s="144" t="str">
        <f aca="false">IF(ISNUMBER(AB1254),AB1254*T1254,"")</f>
        <v/>
      </c>
      <c r="AE1254" s="144" t="n">
        <f aca="false">IF(ISNUMBER(AC1254),AC1254*T1254,T1254)</f>
        <v>0.0387027865723368</v>
      </c>
      <c r="AF1254" s="102"/>
      <c r="AG1254" s="145" t="str">
        <f aca="false">IF(ISNUMBER(AD1254),U1254*AB1254,"")</f>
        <v/>
      </c>
      <c r="AH1254" s="146" t="n">
        <f aca="false">IF(ISNUMBER(AC1254),AC1254*U1254,U1254)</f>
        <v>1.85773375547217</v>
      </c>
      <c r="AI1254" s="102"/>
      <c r="AJ1254" s="103" t="s">
        <v>653</v>
      </c>
      <c r="AK1254" s="102"/>
      <c r="AL1254" s="102"/>
      <c r="AM1254" s="102"/>
      <c r="AN1254" s="147" t="s">
        <v>863</v>
      </c>
    </row>
    <row r="1255" customFormat="false" ht="15" hidden="false" customHeight="false" outlineLevel="0" collapsed="false">
      <c r="A1255" s="0" t="s">
        <v>652</v>
      </c>
      <c r="B1255" s="0" t="s">
        <v>647</v>
      </c>
      <c r="C1255" s="90" t="n">
        <f aca="false">C1111+1</f>
        <v>4</v>
      </c>
      <c r="D1255" s="90" t="n">
        <f aca="false">D1111</f>
        <v>3</v>
      </c>
      <c r="E1255" s="90" t="s">
        <v>320</v>
      </c>
      <c r="F1255" s="90" t="n">
        <v>3</v>
      </c>
      <c r="G1255" s="130" t="s">
        <v>321</v>
      </c>
      <c r="H1255" s="130" t="s">
        <v>322</v>
      </c>
      <c r="I1255" s="130" t="s">
        <v>322</v>
      </c>
      <c r="J1255" s="131" t="n">
        <v>41953</v>
      </c>
      <c r="K1255" s="132" t="s">
        <v>911</v>
      </c>
      <c r="L1255" s="131" t="n">
        <v>41955</v>
      </c>
      <c r="M1255" s="108" t="s">
        <v>752</v>
      </c>
      <c r="N1255" s="134" t="n">
        <v>44.9166666666667</v>
      </c>
      <c r="O1255" s="134" t="n">
        <v>40</v>
      </c>
      <c r="P1255" s="135" t="n">
        <v>0.0514166666666667</v>
      </c>
      <c r="Q1255" s="152" t="n">
        <v>612.919901666666</v>
      </c>
      <c r="R1255" s="152" t="n">
        <v>1695.53853</v>
      </c>
      <c r="S1255" s="136" t="n">
        <f aca="false">R1255-Q1255</f>
        <v>1082.61862833333</v>
      </c>
      <c r="T1255" s="137" t="n">
        <f aca="false">((S1255/1000000)*(0.473-P1255))*0.8/(0.08206*296)*1000000/(O1255*N1255)*12</f>
        <v>0.100401321210093</v>
      </c>
      <c r="U1255" s="138" t="n">
        <f aca="false">IF(N1255&lt;=48,T1255* 48,T1255* 72)</f>
        <v>4.81926341808446</v>
      </c>
      <c r="V1255" s="139" t="n">
        <v>-14.3108518590954</v>
      </c>
      <c r="W1255" s="150" t="n">
        <f aca="false">W1207</f>
        <v>-15.9672479479958</v>
      </c>
      <c r="X1255" s="141" t="s">
        <v>106</v>
      </c>
      <c r="Y1255" s="142" t="n">
        <f aca="false">((V1255/1000+1)*0.0112372)/((V1255/1000+1)*0.0112372+1)</f>
        <v>0.0109550438006599</v>
      </c>
      <c r="Z1255" s="142" t="n">
        <f aca="false">((W1255/1000+1)*0.0112372)/((W1255/1000+1)*0.0112372+1)</f>
        <v>0.0109368357955286</v>
      </c>
      <c r="AA1255" s="142" t="str">
        <f aca="false">IF(ISNUMBER(X1255),((X1255/1000+1)*0.0112372)/((X1255/1000+1)*0.0112372+1),"")</f>
        <v/>
      </c>
      <c r="AB1255" s="143" t="str">
        <f aca="false">IF(ISNUMBER(AA1255),(Y1255-Z1255)/(AA1255-Z1255),"")</f>
        <v/>
      </c>
      <c r="AC1255" s="143" t="str">
        <f aca="false">IF(ISNUMBER(AB1255),1-AB1255,"")</f>
        <v/>
      </c>
      <c r="AD1255" s="144" t="str">
        <f aca="false">IF(ISNUMBER(AB1255),AB1255*T1255,"")</f>
        <v/>
      </c>
      <c r="AE1255" s="144" t="n">
        <f aca="false">IF(ISNUMBER(AC1255),AC1255*T1255,T1255)</f>
        <v>0.100401321210093</v>
      </c>
      <c r="AF1255" s="102"/>
      <c r="AG1255" s="145" t="str">
        <f aca="false">IF(ISNUMBER(AD1255),U1255*AB1255,"")</f>
        <v/>
      </c>
      <c r="AH1255" s="146" t="n">
        <f aca="false">IF(ISNUMBER(AC1255),AC1255*U1255,U1255)</f>
        <v>4.81926341808446</v>
      </c>
      <c r="AI1255" s="102"/>
      <c r="AJ1255" s="103" t="s">
        <v>655</v>
      </c>
      <c r="AK1255" s="102"/>
      <c r="AL1255" s="102"/>
      <c r="AM1255" s="102"/>
      <c r="AN1255" s="147" t="s">
        <v>864</v>
      </c>
    </row>
    <row r="1256" customFormat="false" ht="15" hidden="false" customHeight="false" outlineLevel="0" collapsed="false">
      <c r="A1256" s="0" t="s">
        <v>652</v>
      </c>
      <c r="B1256" s="0" t="s">
        <v>647</v>
      </c>
      <c r="C1256" s="90" t="n">
        <f aca="false">C1112+1</f>
        <v>4</v>
      </c>
      <c r="D1256" s="90" t="n">
        <f aca="false">D1112</f>
        <v>3</v>
      </c>
      <c r="E1256" s="90" t="s">
        <v>320</v>
      </c>
      <c r="F1256" s="90" t="n">
        <v>4</v>
      </c>
      <c r="G1256" s="130" t="s">
        <v>321</v>
      </c>
      <c r="H1256" s="130" t="s">
        <v>322</v>
      </c>
      <c r="I1256" s="130" t="s">
        <v>322</v>
      </c>
      <c r="J1256" s="131" t="n">
        <v>41953</v>
      </c>
      <c r="K1256" s="132" t="s">
        <v>911</v>
      </c>
      <c r="L1256" s="131" t="n">
        <v>41955</v>
      </c>
      <c r="M1256" s="108" t="s">
        <v>752</v>
      </c>
      <c r="N1256" s="134" t="n">
        <v>44.9166666666667</v>
      </c>
      <c r="O1256" s="134" t="n">
        <v>40</v>
      </c>
      <c r="P1256" s="135" t="n">
        <v>0.0514166666666667</v>
      </c>
      <c r="Q1256" s="152" t="n">
        <v>612.919901666666</v>
      </c>
      <c r="R1256" s="152" t="n">
        <v>1015.83991</v>
      </c>
      <c r="S1256" s="136" t="n">
        <f aca="false">R1256-Q1256</f>
        <v>402.920008333334</v>
      </c>
      <c r="T1256" s="137" t="n">
        <f aca="false">((S1256/1000000)*(0.473-P1256))*0.8/(0.08206*296)*1000000/(O1256*N1256)*12</f>
        <v>0.0373665297454986</v>
      </c>
      <c r="U1256" s="138" t="n">
        <f aca="false">IF(N1256&lt;=48,T1256* 48,T1256* 72)</f>
        <v>1.79359342778393</v>
      </c>
      <c r="V1256" s="139" t="n">
        <v>17.1492209061958</v>
      </c>
      <c r="W1256" s="150" t="n">
        <f aca="false">W1208</f>
        <v>-15.9672479479958</v>
      </c>
      <c r="X1256" s="141" t="s">
        <v>106</v>
      </c>
      <c r="Y1256" s="142" t="n">
        <f aca="false">((V1256/1000+1)*0.0112372)/((V1256/1000+1)*0.0112372+1)</f>
        <v>0.0113007427612293</v>
      </c>
      <c r="Z1256" s="142" t="n">
        <f aca="false">((W1256/1000+1)*0.0112372)/((W1256/1000+1)*0.0112372+1)</f>
        <v>0.0109368357955286</v>
      </c>
      <c r="AA1256" s="142" t="str">
        <f aca="false">IF(ISNUMBER(X1256),((X1256/1000+1)*0.0112372)/((X1256/1000+1)*0.0112372+1),"")</f>
        <v/>
      </c>
      <c r="AB1256" s="143" t="str">
        <f aca="false">IF(ISNUMBER(AA1256),(Y1256-Z1256)/(AA1256-Z1256),"")</f>
        <v/>
      </c>
      <c r="AC1256" s="143" t="str">
        <f aca="false">IF(ISNUMBER(AB1256),1-AB1256,"")</f>
        <v/>
      </c>
      <c r="AD1256" s="144" t="str">
        <f aca="false">IF(ISNUMBER(AB1256),AB1256*T1256,"")</f>
        <v/>
      </c>
      <c r="AE1256" s="144" t="n">
        <f aca="false">IF(ISNUMBER(AC1256),AC1256*T1256,T1256)</f>
        <v>0.0373665297454986</v>
      </c>
      <c r="AF1256" s="102"/>
      <c r="AG1256" s="145" t="str">
        <f aca="false">IF(ISNUMBER(AD1256),U1256*AB1256,"")</f>
        <v/>
      </c>
      <c r="AH1256" s="146" t="n">
        <f aca="false">IF(ISNUMBER(AC1256),AC1256*U1256,U1256)</f>
        <v>1.79359342778393</v>
      </c>
      <c r="AI1256" s="102"/>
      <c r="AJ1256" s="103" t="s">
        <v>657</v>
      </c>
      <c r="AK1256" s="102"/>
      <c r="AL1256" s="102"/>
      <c r="AM1256" s="102"/>
      <c r="AN1256" s="147" t="s">
        <v>865</v>
      </c>
    </row>
    <row r="1257" customFormat="false" ht="15" hidden="false" customHeight="false" outlineLevel="0" collapsed="false">
      <c r="A1257" s="0" t="s">
        <v>652</v>
      </c>
      <c r="B1257" s="0" t="s">
        <v>647</v>
      </c>
      <c r="C1257" s="90" t="n">
        <f aca="false">C1113+1</f>
        <v>4</v>
      </c>
      <c r="D1257" s="90" t="n">
        <f aca="false">D1113</f>
        <v>3</v>
      </c>
      <c r="E1257" s="90" t="s">
        <v>320</v>
      </c>
      <c r="F1257" s="90" t="n">
        <v>1</v>
      </c>
      <c r="G1257" s="130" t="s">
        <v>659</v>
      </c>
      <c r="H1257" s="130" t="s">
        <v>660</v>
      </c>
      <c r="I1257" s="148" t="s">
        <v>335</v>
      </c>
      <c r="J1257" s="131" t="n">
        <v>41953</v>
      </c>
      <c r="K1257" s="132" t="s">
        <v>911</v>
      </c>
      <c r="L1257" s="131" t="n">
        <v>41955</v>
      </c>
      <c r="M1257" s="108" t="s">
        <v>752</v>
      </c>
      <c r="N1257" s="134" t="n">
        <v>44.9166666666667</v>
      </c>
      <c r="O1257" s="134" t="n">
        <v>40</v>
      </c>
      <c r="P1257" s="135" t="n">
        <v>0.0514166666666667</v>
      </c>
      <c r="Q1257" s="152" t="n">
        <v>612.919901666666</v>
      </c>
      <c r="R1257" s="152" t="n">
        <v>10320.596875</v>
      </c>
      <c r="S1257" s="136" t="n">
        <f aca="false">R1257-Q1257</f>
        <v>9707.67697333333</v>
      </c>
      <c r="T1257" s="137" t="n">
        <f aca="false">((S1257/1000000)*(0.473-P1257))*0.8/(0.08206*296)*1000000/(O1257*N1257)*12</f>
        <v>0.900283413286482</v>
      </c>
      <c r="U1257" s="138" t="n">
        <f aca="false">IF(N1257&lt;=48,T1257* 48,T1257* 72)</f>
        <v>43.2136038377511</v>
      </c>
      <c r="V1257" s="139" t="n">
        <v>1122.79018714839</v>
      </c>
      <c r="W1257" s="150" t="n">
        <f aca="false">W1209</f>
        <v>-15.9672479479958</v>
      </c>
      <c r="X1257" s="141" t="n">
        <v>1356.9</v>
      </c>
      <c r="Y1257" s="142" t="n">
        <f aca="false">((V1257/1000+1)*0.0112372)/((V1257/1000+1)*0.0112372+1)</f>
        <v>0.0232984515511982</v>
      </c>
      <c r="Z1257" s="142" t="n">
        <f aca="false">((W1257/1000+1)*0.0112372)/((W1257/1000+1)*0.0112372+1)</f>
        <v>0.0109368357955286</v>
      </c>
      <c r="AA1257" s="142" t="n">
        <f aca="false">IF(ISNUMBER(X1257),((X1257/1000+1)*0.0112372)/((X1257/1000+1)*0.0112372+1),"")</f>
        <v>0.0258016023592409</v>
      </c>
      <c r="AB1257" s="143" t="n">
        <f aca="false">IF(ISNUMBER(AA1257),(Y1257-Y1253)/(AA1257-Y1253),"")</f>
        <v>0.829524387060319</v>
      </c>
      <c r="AC1257" s="143" t="n">
        <f aca="false">IF(ISNUMBER(AB1257),1-AB1257,"")</f>
        <v>0.170475612939681</v>
      </c>
      <c r="AD1257" s="144" t="n">
        <f aca="false">IF(ISNUMBER(AB1257),AB1257*T1257,"")</f>
        <v>0.746807046587041</v>
      </c>
      <c r="AE1257" s="144" t="n">
        <f aca="false">IF(ISNUMBER(AC1257),AC1257*T1257,T1257)</f>
        <v>0.153476366699442</v>
      </c>
      <c r="AF1257" s="149" t="n">
        <f aca="false">IF(ISNUMBER(AD1257),AE1257-AE1253,"")</f>
        <v>0.0964505188900272</v>
      </c>
      <c r="AG1257" s="145" t="n">
        <f aca="false">IF(ISNUMBER(AD1257),U1257*AB1257,"")</f>
        <v>35.8467382361779</v>
      </c>
      <c r="AH1257" s="146" t="n">
        <f aca="false">IF(ISNUMBER(AC1257),AC1257*U1257,U1257)</f>
        <v>7.36686560157319</v>
      </c>
      <c r="AI1257" s="145" t="n">
        <f aca="false">AH1257-AH1253</f>
        <v>4.6296249067213</v>
      </c>
      <c r="AJ1257" s="103" t="s">
        <v>661</v>
      </c>
      <c r="AK1257" s="102"/>
      <c r="AL1257" s="102"/>
      <c r="AM1257" s="102"/>
      <c r="AN1257" s="147" t="s">
        <v>866</v>
      </c>
    </row>
    <row r="1258" customFormat="false" ht="15" hidden="false" customHeight="false" outlineLevel="0" collapsed="false">
      <c r="A1258" s="0" t="s">
        <v>652</v>
      </c>
      <c r="B1258" s="0" t="s">
        <v>647</v>
      </c>
      <c r="C1258" s="90" t="n">
        <f aca="false">C1114+1</f>
        <v>4</v>
      </c>
      <c r="D1258" s="90" t="n">
        <f aca="false">D1114</f>
        <v>3</v>
      </c>
      <c r="E1258" s="90" t="s">
        <v>320</v>
      </c>
      <c r="F1258" s="90" t="n">
        <v>2</v>
      </c>
      <c r="G1258" s="130" t="s">
        <v>659</v>
      </c>
      <c r="H1258" s="130" t="s">
        <v>660</v>
      </c>
      <c r="I1258" s="148" t="s">
        <v>335</v>
      </c>
      <c r="J1258" s="131" t="n">
        <v>41953</v>
      </c>
      <c r="K1258" s="132" t="s">
        <v>911</v>
      </c>
      <c r="L1258" s="131" t="n">
        <v>41955</v>
      </c>
      <c r="M1258" s="108" t="s">
        <v>752</v>
      </c>
      <c r="N1258" s="134" t="n">
        <v>44.9166666666667</v>
      </c>
      <c r="O1258" s="134" t="n">
        <v>40</v>
      </c>
      <c r="P1258" s="135" t="n">
        <v>0.0514166666666667</v>
      </c>
      <c r="Q1258" s="152" t="n">
        <v>612.919901666666</v>
      </c>
      <c r="R1258" s="152" t="n">
        <v>13112.396875</v>
      </c>
      <c r="S1258" s="136" t="n">
        <f aca="false">R1258-Q1258</f>
        <v>12499.4769733333</v>
      </c>
      <c r="T1258" s="137" t="n">
        <f aca="false">((S1258/1000000)*(0.473-P1258))*0.8/(0.08206*296)*1000000/(O1258*N1258)*12</f>
        <v>1.15919306181697</v>
      </c>
      <c r="U1258" s="138" t="n">
        <f aca="false">IF(N1258&lt;=48,T1258* 48,T1258* 72)</f>
        <v>55.6412669672144</v>
      </c>
      <c r="V1258" s="139" t="n">
        <v>1163.74250690185</v>
      </c>
      <c r="W1258" s="150" t="n">
        <f aca="false">W1210</f>
        <v>-15.9672479479958</v>
      </c>
      <c r="X1258" s="141" t="n">
        <v>1356.9</v>
      </c>
      <c r="Y1258" s="142" t="n">
        <f aca="false">((V1258/1000+1)*0.0112372)/((V1258/1000+1)*0.0112372+1)</f>
        <v>0.0237372501307311</v>
      </c>
      <c r="Z1258" s="142" t="n">
        <f aca="false">((W1258/1000+1)*0.0112372)/((W1258/1000+1)*0.0112372+1)</f>
        <v>0.0109368357955286</v>
      </c>
      <c r="AA1258" s="142" t="n">
        <f aca="false">IF(ISNUMBER(X1258),((X1258/1000+1)*0.0112372)/((X1258/1000+1)*0.0112372+1),"")</f>
        <v>0.0258016023592409</v>
      </c>
      <c r="AB1258" s="143" t="n">
        <f aca="false">IF(ISNUMBER(AA1258),(Y1258-Y1254)/(AA1258-Y1254),"")</f>
        <v>0.860196326715586</v>
      </c>
      <c r="AC1258" s="143" t="n">
        <f aca="false">IF(ISNUMBER(AB1258),1-AB1258,"")</f>
        <v>0.139803673284414</v>
      </c>
      <c r="AD1258" s="144" t="n">
        <f aca="false">IF(ISNUMBER(AB1258),AB1258*T1258,"")</f>
        <v>0.997133613729147</v>
      </c>
      <c r="AE1258" s="144" t="n">
        <f aca="false">IF(ISNUMBER(AC1258),AC1258*T1258,T1258)</f>
        <v>0.162059448087819</v>
      </c>
      <c r="AF1258" s="149" t="n">
        <f aca="false">IF(ISNUMBER(AD1258),AE1258-AE1254,"")</f>
        <v>0.123356661515482</v>
      </c>
      <c r="AG1258" s="145" t="n">
        <f aca="false">IF(ISNUMBER(AD1258),U1258*AB1258,"")</f>
        <v>47.8624134589991</v>
      </c>
      <c r="AH1258" s="146" t="n">
        <f aca="false">IF(ISNUMBER(AC1258),AC1258*U1258,U1258)</f>
        <v>7.77885350821531</v>
      </c>
      <c r="AI1258" s="145" t="n">
        <f aca="false">AH1258-AH1254</f>
        <v>5.92111975274314</v>
      </c>
      <c r="AJ1258" s="103" t="s">
        <v>663</v>
      </c>
      <c r="AK1258" s="102"/>
      <c r="AL1258" s="102"/>
      <c r="AM1258" s="102"/>
      <c r="AN1258" s="147" t="s">
        <v>867</v>
      </c>
    </row>
    <row r="1259" customFormat="false" ht="15" hidden="false" customHeight="false" outlineLevel="0" collapsed="false">
      <c r="A1259" s="0" t="s">
        <v>652</v>
      </c>
      <c r="B1259" s="0" t="s">
        <v>647</v>
      </c>
      <c r="C1259" s="90" t="n">
        <f aca="false">C1115+1</f>
        <v>4</v>
      </c>
      <c r="D1259" s="90" t="n">
        <f aca="false">D1115</f>
        <v>3</v>
      </c>
      <c r="E1259" s="90" t="s">
        <v>320</v>
      </c>
      <c r="F1259" s="90" t="n">
        <v>3</v>
      </c>
      <c r="G1259" s="130" t="s">
        <v>659</v>
      </c>
      <c r="H1259" s="130" t="s">
        <v>660</v>
      </c>
      <c r="I1259" s="148" t="s">
        <v>335</v>
      </c>
      <c r="J1259" s="131" t="n">
        <v>41953</v>
      </c>
      <c r="K1259" s="132" t="s">
        <v>911</v>
      </c>
      <c r="L1259" s="131" t="n">
        <v>41955</v>
      </c>
      <c r="M1259" s="108" t="s">
        <v>752</v>
      </c>
      <c r="N1259" s="134" t="n">
        <v>44.9166666666667</v>
      </c>
      <c r="O1259" s="134" t="n">
        <v>40</v>
      </c>
      <c r="P1259" s="135" t="n">
        <v>0.0514166666666667</v>
      </c>
      <c r="Q1259" s="152" t="n">
        <v>612.919901666666</v>
      </c>
      <c r="R1259" s="152" t="n">
        <v>12199.121875</v>
      </c>
      <c r="S1259" s="136" t="n">
        <f aca="false">R1259-Q1259</f>
        <v>11586.2019733333</v>
      </c>
      <c r="T1259" s="137" t="n">
        <f aca="false">((S1259/1000000)*(0.473-P1259))*0.8/(0.08206*296)*1000000/(O1259*N1259)*12</f>
        <v>1.07449655445194</v>
      </c>
      <c r="U1259" s="138" t="n">
        <f aca="false">IF(N1259&lt;=48,T1259* 48,T1259* 72)</f>
        <v>51.5758346136932</v>
      </c>
      <c r="V1259" s="139" t="n">
        <v>1081.3287320961</v>
      </c>
      <c r="W1259" s="150" t="n">
        <f aca="false">W1211</f>
        <v>-15.9672479479958</v>
      </c>
      <c r="X1259" s="141" t="n">
        <v>1356.9</v>
      </c>
      <c r="Y1259" s="142" t="n">
        <f aca="false">((V1259/1000+1)*0.0112372)/((V1259/1000+1)*0.0112372+1)</f>
        <v>0.0228537956346735</v>
      </c>
      <c r="Z1259" s="142" t="n">
        <f aca="false">((W1259/1000+1)*0.0112372)/((W1259/1000+1)*0.0112372+1)</f>
        <v>0.0109368357955286</v>
      </c>
      <c r="AA1259" s="142" t="n">
        <f aca="false">IF(ISNUMBER(X1259),((X1259/1000+1)*0.0112372)/((X1259/1000+1)*0.0112372+1),"")</f>
        <v>0.0258016023592409</v>
      </c>
      <c r="AB1259" s="143" t="n">
        <f aca="false">IF(ISNUMBER(AA1259),(Y1259-Y1255)/(AA1259-Y1255),"")</f>
        <v>0.80144848296418</v>
      </c>
      <c r="AC1259" s="143" t="n">
        <f aca="false">IF(ISNUMBER(AB1259),1-AB1259,"")</f>
        <v>0.19855151703582</v>
      </c>
      <c r="AD1259" s="144" t="n">
        <f aca="false">IF(ISNUMBER(AB1259),AB1259*T1259,"")</f>
        <v>0.861153633515746</v>
      </c>
      <c r="AE1259" s="144" t="n">
        <f aca="false">IF(ISNUMBER(AC1259),AC1259*T1259,T1259)</f>
        <v>0.213342920936195</v>
      </c>
      <c r="AF1259" s="149" t="n">
        <f aca="false">IF(ISNUMBER(AD1259),AE1259-AE1255,"")</f>
        <v>0.112941599726102</v>
      </c>
      <c r="AG1259" s="145" t="n">
        <f aca="false">IF(ISNUMBER(AD1259),U1259*AB1259,"")</f>
        <v>41.3353744087558</v>
      </c>
      <c r="AH1259" s="146" t="n">
        <f aca="false">IF(ISNUMBER(AC1259),AC1259*U1259,U1259)</f>
        <v>10.2404602049373</v>
      </c>
      <c r="AI1259" s="145" t="n">
        <f aca="false">AH1259-AH1255</f>
        <v>5.42119678685289</v>
      </c>
      <c r="AJ1259" s="103" t="s">
        <v>665</v>
      </c>
      <c r="AK1259" s="102"/>
      <c r="AL1259" s="102"/>
      <c r="AM1259" s="102"/>
      <c r="AN1259" s="147" t="s">
        <v>868</v>
      </c>
    </row>
    <row r="1260" customFormat="false" ht="15" hidden="false" customHeight="false" outlineLevel="0" collapsed="false">
      <c r="A1260" s="0" t="s">
        <v>652</v>
      </c>
      <c r="B1260" s="0" t="s">
        <v>647</v>
      </c>
      <c r="C1260" s="90" t="n">
        <f aca="false">C1116+1</f>
        <v>4</v>
      </c>
      <c r="D1260" s="90" t="n">
        <f aca="false">D1116</f>
        <v>3</v>
      </c>
      <c r="E1260" s="90" t="s">
        <v>320</v>
      </c>
      <c r="F1260" s="90" t="n">
        <v>4</v>
      </c>
      <c r="G1260" s="130" t="s">
        <v>659</v>
      </c>
      <c r="H1260" s="130" t="s">
        <v>660</v>
      </c>
      <c r="I1260" s="148" t="s">
        <v>335</v>
      </c>
      <c r="J1260" s="131" t="n">
        <v>41953</v>
      </c>
      <c r="K1260" s="132" t="s">
        <v>911</v>
      </c>
      <c r="L1260" s="131" t="n">
        <v>41955</v>
      </c>
      <c r="M1260" s="108" t="s">
        <v>752</v>
      </c>
      <c r="N1260" s="134" t="n">
        <v>44.9166666666667</v>
      </c>
      <c r="O1260" s="134" t="n">
        <v>40</v>
      </c>
      <c r="P1260" s="135" t="n">
        <v>0.0514166666666667</v>
      </c>
      <c r="Q1260" s="152" t="n">
        <v>612.919901666666</v>
      </c>
      <c r="R1260" s="152" t="n">
        <v>10771.046875</v>
      </c>
      <c r="S1260" s="136" t="n">
        <f aca="false">R1260-Q1260</f>
        <v>10158.1269733333</v>
      </c>
      <c r="T1260" s="137" t="n">
        <f aca="false">((S1260/1000000)*(0.473-P1260))*0.8/(0.08206*296)*1000000/(O1260*N1260)*12</f>
        <v>0.942057842393351</v>
      </c>
      <c r="U1260" s="138" t="n">
        <f aca="false">IF(N1260&lt;=48,T1260* 48,T1260* 72)</f>
        <v>45.2187764348809</v>
      </c>
      <c r="V1260" s="139" t="n">
        <v>1124.25700096106</v>
      </c>
      <c r="W1260" s="150" t="n">
        <f aca="false">W1212</f>
        <v>-15.9672479479958</v>
      </c>
      <c r="X1260" s="141" t="n">
        <v>1356.9</v>
      </c>
      <c r="Y1260" s="142" t="n">
        <f aca="false">((V1260/1000+1)*0.0112372)/((V1260/1000+1)*0.0112372+1)</f>
        <v>0.0233141750742742</v>
      </c>
      <c r="Z1260" s="142" t="n">
        <f aca="false">((W1260/1000+1)*0.0112372)/((W1260/1000+1)*0.0112372+1)</f>
        <v>0.0109368357955286</v>
      </c>
      <c r="AA1260" s="142" t="n">
        <f aca="false">IF(ISNUMBER(X1260),((X1260/1000+1)*0.0112372)/((X1260/1000+1)*0.0112372+1),"")</f>
        <v>0.0258016023592409</v>
      </c>
      <c r="AB1260" s="143" t="n">
        <f aca="false">IF(ISNUMBER(AA1260),(Y1260-Y1256)/(AA1260-Y1256),"")</f>
        <v>0.828463459827735</v>
      </c>
      <c r="AC1260" s="143" t="n">
        <f aca="false">IF(ISNUMBER(AB1260),1-AB1260,"")</f>
        <v>0.171536540172265</v>
      </c>
      <c r="AD1260" s="144" t="n">
        <f aca="false">IF(ISNUMBER(AB1260),AB1260*T1260,"")</f>
        <v>0.780460499467046</v>
      </c>
      <c r="AE1260" s="144" t="n">
        <f aca="false">IF(ISNUMBER(AC1260),AC1260*T1260,T1260)</f>
        <v>0.161597342926305</v>
      </c>
      <c r="AF1260" s="149" t="n">
        <f aca="false">IF(ISNUMBER(AD1260),AE1260-AE1256,"")</f>
        <v>0.124230813180806</v>
      </c>
      <c r="AG1260" s="145" t="n">
        <f aca="false">IF(ISNUMBER(AD1260),U1260*AB1260,"")</f>
        <v>37.4621039744182</v>
      </c>
      <c r="AH1260" s="146" t="n">
        <f aca="false">IF(ISNUMBER(AC1260),AC1260*U1260,U1260)</f>
        <v>7.75667246046262</v>
      </c>
      <c r="AI1260" s="145" t="n">
        <f aca="false">AH1260-AH1256</f>
        <v>5.96307903267869</v>
      </c>
      <c r="AJ1260" s="103" t="s">
        <v>667</v>
      </c>
      <c r="AK1260" s="102"/>
      <c r="AL1260" s="102"/>
      <c r="AM1260" s="102"/>
      <c r="AN1260" s="147" t="s">
        <v>869</v>
      </c>
    </row>
    <row r="1261" customFormat="false" ht="15" hidden="false" customHeight="false" outlineLevel="0" collapsed="false">
      <c r="A1261" s="0" t="s">
        <v>652</v>
      </c>
      <c r="B1261" s="0" t="s">
        <v>647</v>
      </c>
      <c r="C1261" s="90" t="n">
        <f aca="false">C1117+1</f>
        <v>4</v>
      </c>
      <c r="D1261" s="90" t="n">
        <f aca="false">D1117</f>
        <v>3</v>
      </c>
      <c r="E1261" s="90" t="s">
        <v>320</v>
      </c>
      <c r="F1261" s="90" t="n">
        <v>1</v>
      </c>
      <c r="G1261" s="130" t="s">
        <v>669</v>
      </c>
      <c r="H1261" s="130" t="s">
        <v>660</v>
      </c>
      <c r="I1261" s="130" t="n">
        <v>10</v>
      </c>
      <c r="J1261" s="131" t="n">
        <v>41953</v>
      </c>
      <c r="K1261" s="132" t="s">
        <v>911</v>
      </c>
      <c r="L1261" s="131" t="n">
        <v>41955</v>
      </c>
      <c r="M1261" s="108" t="s">
        <v>752</v>
      </c>
      <c r="N1261" s="134" t="n">
        <v>44.9166666666667</v>
      </c>
      <c r="O1261" s="134" t="n">
        <v>40</v>
      </c>
      <c r="P1261" s="135" t="n">
        <v>0.0514166666666667</v>
      </c>
      <c r="Q1261" s="152" t="n">
        <v>612.919901666666</v>
      </c>
      <c r="R1261" s="152" t="n">
        <v>8318.321875</v>
      </c>
      <c r="S1261" s="136" t="n">
        <f aca="false">R1261-Q1261</f>
        <v>7705.40197333333</v>
      </c>
      <c r="T1261" s="137" t="n">
        <f aca="false">((S1261/1000000)*(0.473-P1261))*0.8/(0.08206*296)*1000000/(O1261*N1261)*12</f>
        <v>0.714593780608148</v>
      </c>
      <c r="U1261" s="138" t="n">
        <f aca="false">IF(N1261&lt;=48,T1261* 48,T1261* 72)</f>
        <v>34.3005014691911</v>
      </c>
      <c r="V1261" s="139" t="n">
        <v>1202.78385741408</v>
      </c>
      <c r="W1261" s="150" t="n">
        <f aca="false">W1213</f>
        <v>-15.9672479479958</v>
      </c>
      <c r="X1261" s="141" t="n">
        <v>1356.9</v>
      </c>
      <c r="Y1261" s="142" t="n">
        <f aca="false">((V1261/1000+1)*0.0112372)/((V1261/1000+1)*0.0112372+1)</f>
        <v>0.0241552059834704</v>
      </c>
      <c r="Z1261" s="142" t="n">
        <f aca="false">((W1261/1000+1)*0.0112372)/((W1261/1000+1)*0.0112372+1)</f>
        <v>0.0109368357955286</v>
      </c>
      <c r="AA1261" s="142" t="n">
        <f aca="false">IF(ISNUMBER(X1261),((X1261/1000+1)*0.0112372)/((X1261/1000+1)*0.0112372+1),"")</f>
        <v>0.0258016023592409</v>
      </c>
      <c r="AB1261" s="143" t="n">
        <f aca="false">IF(ISNUMBER(AA1261),(Y1261-Y1253)/(AA1261-Y1253),"")</f>
        <v>0.887873143559973</v>
      </c>
      <c r="AC1261" s="143" t="n">
        <f aca="false">IF(ISNUMBER(AB1261),1-AB1261,"")</f>
        <v>0.112126856440027</v>
      </c>
      <c r="AD1261" s="144" t="n">
        <f aca="false">IF(ISNUMBER(AB1261),AB1261*T1261,"")</f>
        <v>0.634468626356962</v>
      </c>
      <c r="AE1261" s="144" t="n">
        <f aca="false">IF(ISNUMBER(AC1261),AC1261*T1261,T1261)</f>
        <v>0.0801251542511859</v>
      </c>
      <c r="AF1261" s="149" t="n">
        <f aca="false">IF(ISNUMBER(AD1261),AE1261-AE1253,"")</f>
        <v>0.0230993064417717</v>
      </c>
      <c r="AG1261" s="145" t="n">
        <f aca="false">IF(ISNUMBER(AD1261),U1261*AB1261,"")</f>
        <v>30.4544940651342</v>
      </c>
      <c r="AH1261" s="146" t="n">
        <f aca="false">IF(ISNUMBER(AC1261),AC1261*U1261,U1261)</f>
        <v>3.84600740405692</v>
      </c>
      <c r="AI1261" s="145" t="n">
        <f aca="false">AH1261-AH1253</f>
        <v>1.10876670920504</v>
      </c>
      <c r="AJ1261" s="103" t="s">
        <v>670</v>
      </c>
      <c r="AK1261" s="102"/>
      <c r="AL1261" s="102"/>
      <c r="AM1261" s="102"/>
      <c r="AN1261" s="147" t="s">
        <v>870</v>
      </c>
    </row>
    <row r="1262" customFormat="false" ht="15" hidden="false" customHeight="false" outlineLevel="0" collapsed="false">
      <c r="A1262" s="0" t="s">
        <v>652</v>
      </c>
      <c r="B1262" s="0" t="s">
        <v>647</v>
      </c>
      <c r="C1262" s="90" t="n">
        <f aca="false">C1118+1</f>
        <v>4</v>
      </c>
      <c r="D1262" s="90" t="n">
        <f aca="false">D1118</f>
        <v>3</v>
      </c>
      <c r="E1262" s="90" t="s">
        <v>320</v>
      </c>
      <c r="F1262" s="90" t="n">
        <v>2</v>
      </c>
      <c r="G1262" s="130" t="s">
        <v>669</v>
      </c>
      <c r="H1262" s="130" t="s">
        <v>660</v>
      </c>
      <c r="I1262" s="130" t="n">
        <v>10</v>
      </c>
      <c r="J1262" s="131" t="n">
        <v>41953</v>
      </c>
      <c r="K1262" s="132" t="s">
        <v>911</v>
      </c>
      <c r="L1262" s="131" t="n">
        <v>41955</v>
      </c>
      <c r="M1262" s="108" t="s">
        <v>752</v>
      </c>
      <c r="N1262" s="134" t="n">
        <v>44.9166666666667</v>
      </c>
      <c r="O1262" s="134" t="n">
        <v>40</v>
      </c>
      <c r="P1262" s="135" t="n">
        <v>0.0514166666666667</v>
      </c>
      <c r="Q1262" s="152" t="n">
        <v>612.919901666666</v>
      </c>
      <c r="R1262" s="152" t="n">
        <v>6582.233125</v>
      </c>
      <c r="S1262" s="136" t="n">
        <f aca="false">R1262-Q1262</f>
        <v>5969.31322333333</v>
      </c>
      <c r="T1262" s="137" t="n">
        <f aca="false">((S1262/1000000)*(0.473-P1262))*0.8/(0.08206*296)*1000000/(O1262*N1262)*12</f>
        <v>0.55359008117401</v>
      </c>
      <c r="U1262" s="138" t="n">
        <f aca="false">IF(N1262&lt;=48,T1262* 48,T1262* 72)</f>
        <v>26.5723238963525</v>
      </c>
      <c r="V1262" s="139" t="n">
        <v>1187.16421178846</v>
      </c>
      <c r="W1262" s="150" t="n">
        <f aca="false">W1214</f>
        <v>-15.9672479479958</v>
      </c>
      <c r="X1262" s="141" t="n">
        <v>1356.9</v>
      </c>
      <c r="Y1262" s="142" t="n">
        <f aca="false">((V1262/1000+1)*0.0112372)/((V1262/1000+1)*0.0112372+1)</f>
        <v>0.0239880333518832</v>
      </c>
      <c r="Z1262" s="142" t="n">
        <f aca="false">((W1262/1000+1)*0.0112372)/((W1262/1000+1)*0.0112372+1)</f>
        <v>0.0109368357955286</v>
      </c>
      <c r="AA1262" s="142" t="n">
        <f aca="false">IF(ISNUMBER(X1262),((X1262/1000+1)*0.0112372)/((X1262/1000+1)*0.0112372+1),"")</f>
        <v>0.0258016023592409</v>
      </c>
      <c r="AB1262" s="143" t="n">
        <f aca="false">IF(ISNUMBER(AA1262),(Y1262-Y1254)/(AA1262-Y1254),"")</f>
        <v>0.877180063808003</v>
      </c>
      <c r="AC1262" s="143" t="n">
        <f aca="false">IF(ISNUMBER(AB1262),1-AB1262,"")</f>
        <v>0.122819936191998</v>
      </c>
      <c r="AD1262" s="144" t="n">
        <f aca="false">IF(ISNUMBER(AB1262),AB1262*T1262,"")</f>
        <v>0.485598182727695</v>
      </c>
      <c r="AE1262" s="144" t="n">
        <f aca="false">IF(ISNUMBER(AC1262),AC1262*T1262,T1262)</f>
        <v>0.0679918984463146</v>
      </c>
      <c r="AF1262" s="149" t="n">
        <f aca="false">IF(ISNUMBER(AD1262),AE1262-AE1254,"")</f>
        <v>0.0292891118739779</v>
      </c>
      <c r="AG1262" s="145" t="n">
        <f aca="false">IF(ISNUMBER(AD1262),U1262*AB1262,"")</f>
        <v>23.3087127709294</v>
      </c>
      <c r="AH1262" s="146" t="n">
        <f aca="false">IF(ISNUMBER(AC1262),AC1262*U1262,U1262)</f>
        <v>3.2636111254231</v>
      </c>
      <c r="AI1262" s="145" t="n">
        <f aca="false">AH1262-AH1254</f>
        <v>1.40587736995094</v>
      </c>
      <c r="AJ1262" s="103" t="s">
        <v>672</v>
      </c>
      <c r="AK1262" s="102"/>
      <c r="AL1262" s="102"/>
      <c r="AM1262" s="102"/>
      <c r="AN1262" s="147" t="s">
        <v>871</v>
      </c>
    </row>
    <row r="1263" customFormat="false" ht="15" hidden="false" customHeight="false" outlineLevel="0" collapsed="false">
      <c r="A1263" s="0" t="s">
        <v>652</v>
      </c>
      <c r="B1263" s="0" t="s">
        <v>647</v>
      </c>
      <c r="C1263" s="90" t="n">
        <f aca="false">C1119+1</f>
        <v>4</v>
      </c>
      <c r="D1263" s="90" t="n">
        <f aca="false">D1119</f>
        <v>3</v>
      </c>
      <c r="E1263" s="90" t="s">
        <v>320</v>
      </c>
      <c r="F1263" s="90" t="n">
        <v>3</v>
      </c>
      <c r="G1263" s="130" t="s">
        <v>669</v>
      </c>
      <c r="H1263" s="130" t="s">
        <v>660</v>
      </c>
      <c r="I1263" s="130" t="n">
        <v>10</v>
      </c>
      <c r="J1263" s="131" t="n">
        <v>41953</v>
      </c>
      <c r="K1263" s="132" t="s">
        <v>911</v>
      </c>
      <c r="L1263" s="131" t="n">
        <v>41955</v>
      </c>
      <c r="M1263" s="108" t="s">
        <v>752</v>
      </c>
      <c r="N1263" s="134" t="n">
        <v>44.9166666666667</v>
      </c>
      <c r="O1263" s="134" t="n">
        <v>40</v>
      </c>
      <c r="P1263" s="135" t="n">
        <v>0.0514166666666667</v>
      </c>
      <c r="Q1263" s="152" t="n">
        <v>612.919901666666</v>
      </c>
      <c r="R1263" s="152" t="n">
        <v>10375.046875</v>
      </c>
      <c r="S1263" s="136" t="n">
        <f aca="false">R1263-Q1263</f>
        <v>9762.12697333333</v>
      </c>
      <c r="T1263" s="137" t="n">
        <f aca="false">((S1263/1000000)*(0.473-P1263))*0.8/(0.08206*296)*1000000/(O1263*N1263)*12</f>
        <v>0.905333069552147</v>
      </c>
      <c r="U1263" s="138" t="n">
        <f aca="false">IF(N1263&lt;=48,T1263* 48,T1263* 72)</f>
        <v>43.4559873385031</v>
      </c>
      <c r="V1263" s="139" t="n">
        <v>1207.34621787038</v>
      </c>
      <c r="W1263" s="150" t="n">
        <f aca="false">W1215</f>
        <v>-15.9672479479958</v>
      </c>
      <c r="X1263" s="141" t="n">
        <v>1356.9</v>
      </c>
      <c r="Y1263" s="142" t="n">
        <f aca="false">((V1263/1000+1)*0.0112372)/((V1263/1000+1)*0.0112372+1)</f>
        <v>0.0242040248258486</v>
      </c>
      <c r="Z1263" s="142" t="n">
        <f aca="false">((W1263/1000+1)*0.0112372)/((W1263/1000+1)*0.0112372+1)</f>
        <v>0.0109368357955286</v>
      </c>
      <c r="AA1263" s="142" t="n">
        <f aca="false">IF(ISNUMBER(X1263),((X1263/1000+1)*0.0112372)/((X1263/1000+1)*0.0112372+1),"")</f>
        <v>0.0258016023592409</v>
      </c>
      <c r="AB1263" s="143" t="n">
        <f aca="false">IF(ISNUMBER(AA1263),(Y1263-Y1255)/(AA1263-Y1255),"")</f>
        <v>0.892394083983257</v>
      </c>
      <c r="AC1263" s="143" t="n">
        <f aca="false">IF(ISNUMBER(AB1263),1-AB1263,"")</f>
        <v>0.107605916016743</v>
      </c>
      <c r="AD1263" s="144" t="n">
        <f aca="false">IF(ISNUMBER(AB1263),AB1263*T1263,"")</f>
        <v>0.807913875302739</v>
      </c>
      <c r="AE1263" s="144" t="n">
        <f aca="false">IF(ISNUMBER(AC1263),AC1263*T1263,T1263)</f>
        <v>0.0974191942494088</v>
      </c>
      <c r="AF1263" s="149" t="n">
        <f aca="false">IF(ISNUMBER(AD1263),AE1263-AE1255,"")</f>
        <v>-0.00298212696068416</v>
      </c>
      <c r="AG1263" s="145" t="n">
        <f aca="false">IF(ISNUMBER(AD1263),U1263*AB1263,"")</f>
        <v>38.7798660145315</v>
      </c>
      <c r="AH1263" s="146" t="n">
        <f aca="false">IF(ISNUMBER(AC1263),AC1263*U1263,U1263)</f>
        <v>4.67612132397162</v>
      </c>
      <c r="AI1263" s="145" t="n">
        <f aca="false">AH1263-AH1255</f>
        <v>-0.14314209411284</v>
      </c>
      <c r="AJ1263" s="103" t="s">
        <v>674</v>
      </c>
      <c r="AK1263" s="102"/>
      <c r="AL1263" s="102"/>
      <c r="AM1263" s="102"/>
      <c r="AN1263" s="147" t="s">
        <v>872</v>
      </c>
    </row>
    <row r="1264" customFormat="false" ht="15" hidden="false" customHeight="false" outlineLevel="0" collapsed="false">
      <c r="A1264" s="0" t="s">
        <v>652</v>
      </c>
      <c r="B1264" s="0" t="s">
        <v>647</v>
      </c>
      <c r="C1264" s="90" t="n">
        <f aca="false">C1120+1</f>
        <v>4</v>
      </c>
      <c r="D1264" s="90" t="n">
        <f aca="false">D1120</f>
        <v>3</v>
      </c>
      <c r="E1264" s="90" t="s">
        <v>320</v>
      </c>
      <c r="F1264" s="90" t="n">
        <v>4</v>
      </c>
      <c r="G1264" s="130" t="s">
        <v>669</v>
      </c>
      <c r="H1264" s="130" t="s">
        <v>660</v>
      </c>
      <c r="I1264" s="130" t="n">
        <v>10</v>
      </c>
      <c r="J1264" s="131" t="n">
        <v>41953</v>
      </c>
      <c r="K1264" s="132" t="s">
        <v>911</v>
      </c>
      <c r="L1264" s="131" t="n">
        <v>41955</v>
      </c>
      <c r="M1264" s="108" t="s">
        <v>752</v>
      </c>
      <c r="N1264" s="134" t="n">
        <v>44.9166666666667</v>
      </c>
      <c r="O1264" s="134" t="n">
        <v>40</v>
      </c>
      <c r="P1264" s="135" t="n">
        <v>0.0514166666666667</v>
      </c>
      <c r="Q1264" s="152" t="n">
        <v>612.919901666666</v>
      </c>
      <c r="R1264" s="152" t="n">
        <v>7159.031875</v>
      </c>
      <c r="S1264" s="136" t="n">
        <f aca="false">R1264-Q1264</f>
        <v>6546.11197333333</v>
      </c>
      <c r="T1264" s="137" t="n">
        <f aca="false">((S1264/1000000)*(0.473-P1264))*0.8/(0.08206*296)*1000000/(O1264*N1264)*12</f>
        <v>0.607082008115525</v>
      </c>
      <c r="U1264" s="138" t="n">
        <f aca="false">IF(N1264&lt;=48,T1264* 48,T1264* 72)</f>
        <v>29.1399363895452</v>
      </c>
      <c r="V1264" s="139" t="n">
        <v>1233.44144543748</v>
      </c>
      <c r="W1264" s="150" t="n">
        <f aca="false">W1216</f>
        <v>-15.9672479479958</v>
      </c>
      <c r="X1264" s="141" t="n">
        <v>1356.9</v>
      </c>
      <c r="Y1264" s="142" t="n">
        <f aca="false">((V1264/1000+1)*0.0112372)/((V1264/1000+1)*0.0112372+1)</f>
        <v>0.0244831589889428</v>
      </c>
      <c r="Z1264" s="142" t="n">
        <f aca="false">((W1264/1000+1)*0.0112372)/((W1264/1000+1)*0.0112372+1)</f>
        <v>0.0109368357955286</v>
      </c>
      <c r="AA1264" s="142" t="n">
        <f aca="false">IF(ISNUMBER(X1264),((X1264/1000+1)*0.0112372)/((X1264/1000+1)*0.0112372+1),"")</f>
        <v>0.0258016023592409</v>
      </c>
      <c r="AB1264" s="143" t="n">
        <f aca="false">IF(ISNUMBER(AA1264),(Y1264-Y1256)/(AA1264-Y1256),"")</f>
        <v>0.909078261092956</v>
      </c>
      <c r="AC1264" s="143" t="n">
        <f aca="false">IF(ISNUMBER(AB1264),1-AB1264,"")</f>
        <v>0.0909217389070438</v>
      </c>
      <c r="AD1264" s="144" t="n">
        <f aca="false">IF(ISNUMBER(AB1264),AB1264*T1264,"")</f>
        <v>0.551885056278482</v>
      </c>
      <c r="AE1264" s="144" t="n">
        <f aca="false">IF(ISNUMBER(AC1264),AC1264*T1264,T1264)</f>
        <v>0.0551969518370436</v>
      </c>
      <c r="AF1264" s="149" t="n">
        <f aca="false">IF(ISNUMBER(AD1264),AE1264-AE1256,"")</f>
        <v>0.0178304220915451</v>
      </c>
      <c r="AG1264" s="145" t="n">
        <f aca="false">IF(ISNUMBER(AD1264),U1264*AB1264,"")</f>
        <v>26.4904827013671</v>
      </c>
      <c r="AH1264" s="146" t="n">
        <f aca="false">IF(ISNUMBER(AC1264),AC1264*U1264,U1264)</f>
        <v>2.64945368817809</v>
      </c>
      <c r="AI1264" s="145" t="n">
        <f aca="false">AH1264-AH1256</f>
        <v>0.855860260394166</v>
      </c>
      <c r="AJ1264" s="103" t="s">
        <v>676</v>
      </c>
      <c r="AK1264" s="102"/>
      <c r="AL1264" s="102"/>
      <c r="AM1264" s="102"/>
      <c r="AN1264" s="147" t="s">
        <v>873</v>
      </c>
    </row>
    <row r="1265" customFormat="false" ht="15" hidden="false" customHeight="false" outlineLevel="0" collapsed="false">
      <c r="A1265" s="0" t="s">
        <v>652</v>
      </c>
      <c r="B1265" s="0" t="s">
        <v>647</v>
      </c>
      <c r="C1265" s="90" t="n">
        <f aca="false">C1121+1</f>
        <v>4</v>
      </c>
      <c r="D1265" s="90" t="n">
        <f aca="false">D1121</f>
        <v>3</v>
      </c>
      <c r="E1265" s="92" t="s">
        <v>353</v>
      </c>
      <c r="F1265" s="90" t="n">
        <v>1</v>
      </c>
      <c r="G1265" s="130" t="s">
        <v>321</v>
      </c>
      <c r="H1265" s="130" t="s">
        <v>322</v>
      </c>
      <c r="I1265" s="130" t="s">
        <v>322</v>
      </c>
      <c r="J1265" s="131" t="n">
        <v>41953</v>
      </c>
      <c r="K1265" s="132" t="s">
        <v>911</v>
      </c>
      <c r="L1265" s="131" t="n">
        <v>41955</v>
      </c>
      <c r="M1265" s="108" t="s">
        <v>752</v>
      </c>
      <c r="N1265" s="134" t="n">
        <v>44.9166666666667</v>
      </c>
      <c r="O1265" s="134" t="n">
        <v>40</v>
      </c>
      <c r="P1265" s="135" t="n">
        <v>0.0756666666666667</v>
      </c>
      <c r="Q1265" s="152" t="n">
        <v>612.919901666666</v>
      </c>
      <c r="R1265" s="152" t="n">
        <v>1785.20443</v>
      </c>
      <c r="S1265" s="136" t="n">
        <f aca="false">R1265-Q1265</f>
        <v>1172.28452833333</v>
      </c>
      <c r="T1265" s="137" t="n">
        <f aca="false">((S1265/1000000)*(0.473-P1265))*0.8/(0.08206*296)*1000000/(O1265*N1265)*12</f>
        <v>0.102463345744243</v>
      </c>
      <c r="U1265" s="138" t="n">
        <f aca="false">IF(N1265&lt;=48,T1265* 48,T1265* 72)</f>
        <v>4.91824059572365</v>
      </c>
      <c r="V1265" s="139" t="n">
        <v>-27.5185959191577</v>
      </c>
      <c r="W1265" s="150" t="n">
        <f aca="false">W1217</f>
        <v>-21.1954571106192</v>
      </c>
      <c r="X1265" s="141" t="s">
        <v>106</v>
      </c>
      <c r="Y1265" s="142" t="n">
        <f aca="false">((V1265/1000+1)*0.0112372)/((V1265/1000+1)*0.0112372+1)</f>
        <v>0.0108098384647425</v>
      </c>
      <c r="Z1265" s="142" t="n">
        <f aca="false">((W1265/1000+1)*0.0112372)/((W1265/1000+1)*0.0112372+1)</f>
        <v>0.0108793600839932</v>
      </c>
      <c r="AA1265" s="142" t="str">
        <f aca="false">IF(ISNUMBER(X1265),((X1265/1000+1)*0.0112372)/((X1265/1000+1)*0.0112372+1),"")</f>
        <v/>
      </c>
      <c r="AB1265" s="143" t="str">
        <f aca="false">IF(ISNUMBER(AA1265),(Y1265-Z1265)/(AA1265-Z1265),"")</f>
        <v/>
      </c>
      <c r="AC1265" s="143" t="str">
        <f aca="false">IF(ISNUMBER(AB1265),1-AB1265,"")</f>
        <v/>
      </c>
      <c r="AD1265" s="144" t="str">
        <f aca="false">IF(ISNUMBER(AB1265),AB1265*T1265,"")</f>
        <v/>
      </c>
      <c r="AE1265" s="144" t="n">
        <f aca="false">IF(ISNUMBER(AC1265),AC1265*T1265,T1265)</f>
        <v>0.102463345744243</v>
      </c>
      <c r="AF1265" s="102"/>
      <c r="AG1265" s="145" t="str">
        <f aca="false">IF(ISNUMBER(AD1265),U1265*AB1265,"")</f>
        <v/>
      </c>
      <c r="AH1265" s="146" t="n">
        <f aca="false">IF(ISNUMBER(AC1265),AC1265*U1265,U1265)</f>
        <v>4.91824059572365</v>
      </c>
      <c r="AI1265" s="102"/>
      <c r="AJ1265" s="103" t="s">
        <v>678</v>
      </c>
      <c r="AK1265" s="102"/>
      <c r="AL1265" s="102"/>
      <c r="AM1265" s="102"/>
      <c r="AN1265" s="147" t="s">
        <v>874</v>
      </c>
    </row>
    <row r="1266" customFormat="false" ht="15" hidden="false" customHeight="false" outlineLevel="0" collapsed="false">
      <c r="A1266" s="0" t="s">
        <v>652</v>
      </c>
      <c r="B1266" s="0" t="s">
        <v>647</v>
      </c>
      <c r="C1266" s="90" t="n">
        <f aca="false">C1122+1</f>
        <v>4</v>
      </c>
      <c r="D1266" s="90" t="n">
        <f aca="false">D1122</f>
        <v>3</v>
      </c>
      <c r="E1266" s="90" t="s">
        <v>353</v>
      </c>
      <c r="F1266" s="90" t="n">
        <v>2</v>
      </c>
      <c r="G1266" s="130" t="s">
        <v>321</v>
      </c>
      <c r="H1266" s="130" t="s">
        <v>322</v>
      </c>
      <c r="I1266" s="130" t="s">
        <v>322</v>
      </c>
      <c r="J1266" s="131" t="n">
        <v>41953</v>
      </c>
      <c r="K1266" s="132" t="s">
        <v>911</v>
      </c>
      <c r="L1266" s="131" t="n">
        <v>41955</v>
      </c>
      <c r="M1266" s="108" t="s">
        <v>752</v>
      </c>
      <c r="N1266" s="134" t="n">
        <v>44.9166666666667</v>
      </c>
      <c r="O1266" s="134" t="n">
        <v>40</v>
      </c>
      <c r="P1266" s="135" t="n">
        <v>0.0756666666666667</v>
      </c>
      <c r="Q1266" s="152" t="n">
        <v>612.919901666666</v>
      </c>
      <c r="R1266" s="152" t="n">
        <v>2428.10375</v>
      </c>
      <c r="S1266" s="136" t="n">
        <f aca="false">R1266-Q1266</f>
        <v>1815.18384833333</v>
      </c>
      <c r="T1266" s="137" t="n">
        <f aca="false">((S1266/1000000)*(0.473-P1266))*0.8/(0.08206*296)*1000000/(O1266*N1266)*12</f>
        <v>0.158655860199375</v>
      </c>
      <c r="U1266" s="138" t="n">
        <f aca="false">IF(N1266&lt;=48,T1266* 48,T1266* 72)</f>
        <v>7.61548128956999</v>
      </c>
      <c r="V1266" s="139" t="n">
        <v>-23.5223191254094</v>
      </c>
      <c r="W1266" s="150" t="n">
        <f aca="false">W1218</f>
        <v>-21.1954571106192</v>
      </c>
      <c r="X1266" s="141" t="s">
        <v>106</v>
      </c>
      <c r="Y1266" s="142" t="n">
        <f aca="false">((V1266/1000+1)*0.0112372)/((V1266/1000+1)*0.0112372+1)</f>
        <v>0.010853777847969</v>
      </c>
      <c r="Z1266" s="142" t="n">
        <f aca="false">((W1266/1000+1)*0.0112372)/((W1266/1000+1)*0.0112372+1)</f>
        <v>0.0108793600839932</v>
      </c>
      <c r="AA1266" s="142" t="str">
        <f aca="false">IF(ISNUMBER(X1266),((X1266/1000+1)*0.0112372)/((X1266/1000+1)*0.0112372+1),"")</f>
        <v/>
      </c>
      <c r="AB1266" s="143" t="str">
        <f aca="false">IF(ISNUMBER(AA1266),(Y1266-Z1266)/(AA1266-Z1266),"")</f>
        <v/>
      </c>
      <c r="AC1266" s="143" t="str">
        <f aca="false">IF(ISNUMBER(AB1266),1-AB1266,"")</f>
        <v/>
      </c>
      <c r="AD1266" s="144" t="str">
        <f aca="false">IF(ISNUMBER(AB1266),AB1266*T1266,"")</f>
        <v/>
      </c>
      <c r="AE1266" s="144" t="n">
        <f aca="false">IF(ISNUMBER(AC1266),AC1266*T1266,T1266)</f>
        <v>0.158655860199375</v>
      </c>
      <c r="AF1266" s="102"/>
      <c r="AG1266" s="145" t="str">
        <f aca="false">IF(ISNUMBER(AD1266),U1266*AB1266,"")</f>
        <v/>
      </c>
      <c r="AH1266" s="146" t="n">
        <f aca="false">IF(ISNUMBER(AC1266),AC1266*U1266,U1266)</f>
        <v>7.61548128956999</v>
      </c>
      <c r="AI1266" s="102"/>
      <c r="AJ1266" s="103" t="s">
        <v>680</v>
      </c>
      <c r="AK1266" s="102"/>
      <c r="AL1266" s="102"/>
      <c r="AM1266" s="102"/>
      <c r="AN1266" s="147" t="s">
        <v>875</v>
      </c>
    </row>
    <row r="1267" customFormat="false" ht="15" hidden="false" customHeight="false" outlineLevel="0" collapsed="false">
      <c r="A1267" s="0" t="s">
        <v>652</v>
      </c>
      <c r="B1267" s="0" t="s">
        <v>647</v>
      </c>
      <c r="C1267" s="90" t="n">
        <f aca="false">C1123+1</f>
        <v>4</v>
      </c>
      <c r="D1267" s="90" t="n">
        <f aca="false">D1123</f>
        <v>3</v>
      </c>
      <c r="E1267" s="90" t="s">
        <v>353</v>
      </c>
      <c r="F1267" s="90" t="n">
        <v>3</v>
      </c>
      <c r="G1267" s="130" t="s">
        <v>321</v>
      </c>
      <c r="H1267" s="130" t="s">
        <v>322</v>
      </c>
      <c r="I1267" s="130" t="s">
        <v>322</v>
      </c>
      <c r="J1267" s="131" t="n">
        <v>41953</v>
      </c>
      <c r="K1267" s="132" t="s">
        <v>911</v>
      </c>
      <c r="L1267" s="131" t="n">
        <v>41955</v>
      </c>
      <c r="M1267" s="108" t="s">
        <v>752</v>
      </c>
      <c r="N1267" s="134" t="n">
        <v>44.9166666666667</v>
      </c>
      <c r="O1267" s="134" t="n">
        <v>40</v>
      </c>
      <c r="P1267" s="135" t="n">
        <v>0.0756666666666667</v>
      </c>
      <c r="Q1267" s="152" t="n">
        <v>612.919901666666</v>
      </c>
      <c r="R1267" s="152" t="n">
        <v>2856.32321</v>
      </c>
      <c r="S1267" s="136" t="n">
        <f aca="false">R1267-Q1267</f>
        <v>2243.40330833333</v>
      </c>
      <c r="T1267" s="137" t="n">
        <f aca="false">((S1267/1000000)*(0.473-P1267))*0.8/(0.08206*296)*1000000/(O1267*N1267)*12</f>
        <v>0.196084315087177</v>
      </c>
      <c r="U1267" s="138" t="n">
        <f aca="false">IF(N1267&lt;=48,T1267* 48,T1267* 72)</f>
        <v>9.4120471241845</v>
      </c>
      <c r="V1267" s="139" t="n">
        <v>-30.0991105115204</v>
      </c>
      <c r="W1267" s="150" t="n">
        <f aca="false">W1219</f>
        <v>-21.1954571106192</v>
      </c>
      <c r="X1267" s="141" t="s">
        <v>106</v>
      </c>
      <c r="Y1267" s="142" t="n">
        <f aca="false">((V1267/1000+1)*0.0112372)/((V1267/1000+1)*0.0112372+1)</f>
        <v>0.0107814634259556</v>
      </c>
      <c r="Z1267" s="142" t="n">
        <f aca="false">((W1267/1000+1)*0.0112372)/((W1267/1000+1)*0.0112372+1)</f>
        <v>0.0108793600839932</v>
      </c>
      <c r="AA1267" s="142" t="str">
        <f aca="false">IF(ISNUMBER(X1267),((X1267/1000+1)*0.0112372)/((X1267/1000+1)*0.0112372+1),"")</f>
        <v/>
      </c>
      <c r="AB1267" s="143" t="str">
        <f aca="false">IF(ISNUMBER(AA1267),(Y1267-Z1267)/(AA1267-Z1267),"")</f>
        <v/>
      </c>
      <c r="AC1267" s="143" t="str">
        <f aca="false">IF(ISNUMBER(AB1267),1-AB1267,"")</f>
        <v/>
      </c>
      <c r="AD1267" s="144" t="str">
        <f aca="false">IF(ISNUMBER(AB1267),AB1267*T1267,"")</f>
        <v/>
      </c>
      <c r="AE1267" s="144" t="n">
        <f aca="false">IF(ISNUMBER(AC1267),AC1267*T1267,T1267)</f>
        <v>0.196084315087177</v>
      </c>
      <c r="AF1267" s="102"/>
      <c r="AG1267" s="145" t="str">
        <f aca="false">IF(ISNUMBER(AD1267),U1267*AB1267,"")</f>
        <v/>
      </c>
      <c r="AH1267" s="146" t="n">
        <f aca="false">IF(ISNUMBER(AC1267),AC1267*U1267,U1267)</f>
        <v>9.4120471241845</v>
      </c>
      <c r="AI1267" s="102"/>
      <c r="AJ1267" s="103" t="s">
        <v>682</v>
      </c>
      <c r="AK1267" s="102"/>
      <c r="AL1267" s="102"/>
      <c r="AM1267" s="102"/>
      <c r="AN1267" s="147" t="s">
        <v>876</v>
      </c>
    </row>
    <row r="1268" customFormat="false" ht="15" hidden="false" customHeight="false" outlineLevel="0" collapsed="false">
      <c r="A1268" s="0" t="s">
        <v>652</v>
      </c>
      <c r="B1268" s="0" t="s">
        <v>647</v>
      </c>
      <c r="C1268" s="90" t="n">
        <f aca="false">C1124+1</f>
        <v>4</v>
      </c>
      <c r="D1268" s="90" t="n">
        <f aca="false">D1124</f>
        <v>3</v>
      </c>
      <c r="E1268" s="90" t="s">
        <v>353</v>
      </c>
      <c r="F1268" s="90" t="n">
        <v>4</v>
      </c>
      <c r="G1268" s="130" t="s">
        <v>321</v>
      </c>
      <c r="H1268" s="130" t="s">
        <v>322</v>
      </c>
      <c r="I1268" s="130" t="s">
        <v>322</v>
      </c>
      <c r="J1268" s="131" t="n">
        <v>41953</v>
      </c>
      <c r="K1268" s="132" t="s">
        <v>911</v>
      </c>
      <c r="L1268" s="131" t="n">
        <v>41955</v>
      </c>
      <c r="M1268" s="108" t="s">
        <v>752</v>
      </c>
      <c r="N1268" s="134" t="n">
        <v>44.9166666666667</v>
      </c>
      <c r="O1268" s="134" t="n">
        <v>40</v>
      </c>
      <c r="P1268" s="135" t="n">
        <v>0.0756666666666667</v>
      </c>
      <c r="Q1268" s="152" t="n">
        <v>612.919901666666</v>
      </c>
      <c r="R1268" s="152" t="n">
        <v>2456.29927</v>
      </c>
      <c r="S1268" s="136" t="n">
        <f aca="false">R1268-Q1268</f>
        <v>1843.37936833333</v>
      </c>
      <c r="T1268" s="137" t="n">
        <f aca="false">((S1268/1000000)*(0.473-P1268))*0.8/(0.08206*296)*1000000/(O1268*N1268)*12</f>
        <v>0.161120285212564</v>
      </c>
      <c r="U1268" s="138" t="n">
        <f aca="false">IF(N1268&lt;=48,T1268* 48,T1268* 72)</f>
        <v>7.73377369020305</v>
      </c>
      <c r="V1268" s="139" t="n">
        <v>-23.5865979004617</v>
      </c>
      <c r="W1268" s="150" t="n">
        <f aca="false">W1220</f>
        <v>-21.1954571106192</v>
      </c>
      <c r="X1268" s="141" t="s">
        <v>106</v>
      </c>
      <c r="Y1268" s="142" t="n">
        <f aca="false">((V1268/1000+1)*0.0112372)/((V1268/1000+1)*0.0112372+1)</f>
        <v>0.0108530711285807</v>
      </c>
      <c r="Z1268" s="142" t="n">
        <f aca="false">((W1268/1000+1)*0.0112372)/((W1268/1000+1)*0.0112372+1)</f>
        <v>0.0108793600839932</v>
      </c>
      <c r="AA1268" s="142" t="str">
        <f aca="false">IF(ISNUMBER(X1268),((X1268/1000+1)*0.0112372)/((X1268/1000+1)*0.0112372+1),"")</f>
        <v/>
      </c>
      <c r="AB1268" s="143" t="str">
        <f aca="false">IF(ISNUMBER(AA1268),(Y1268-Z1268)/(AA1268-Z1268),"")</f>
        <v/>
      </c>
      <c r="AC1268" s="143" t="str">
        <f aca="false">IF(ISNUMBER(AB1268),1-AB1268,"")</f>
        <v/>
      </c>
      <c r="AD1268" s="144" t="str">
        <f aca="false">IF(ISNUMBER(AB1268),AB1268*T1268,"")</f>
        <v/>
      </c>
      <c r="AE1268" s="144" t="n">
        <f aca="false">IF(ISNUMBER(AC1268),AC1268*T1268,T1268)</f>
        <v>0.161120285212564</v>
      </c>
      <c r="AF1268" s="102"/>
      <c r="AG1268" s="145" t="str">
        <f aca="false">IF(ISNUMBER(AD1268),U1268*AB1268,"")</f>
        <v/>
      </c>
      <c r="AH1268" s="146" t="n">
        <f aca="false">IF(ISNUMBER(AC1268),AC1268*U1268,U1268)</f>
        <v>7.73377369020305</v>
      </c>
      <c r="AI1268" s="102"/>
      <c r="AJ1268" s="103" t="s">
        <v>684</v>
      </c>
      <c r="AK1268" s="102"/>
      <c r="AL1268" s="102"/>
      <c r="AM1268" s="102"/>
      <c r="AN1268" s="147" t="s">
        <v>877</v>
      </c>
    </row>
    <row r="1269" customFormat="false" ht="15" hidden="false" customHeight="false" outlineLevel="0" collapsed="false">
      <c r="A1269" s="0" t="s">
        <v>652</v>
      </c>
      <c r="B1269" s="0" t="s">
        <v>647</v>
      </c>
      <c r="C1269" s="90" t="n">
        <f aca="false">C1125+1</f>
        <v>4</v>
      </c>
      <c r="D1269" s="90" t="n">
        <f aca="false">D1125</f>
        <v>3</v>
      </c>
      <c r="E1269" s="90" t="s">
        <v>353</v>
      </c>
      <c r="F1269" s="90" t="n">
        <v>1</v>
      </c>
      <c r="G1269" s="130" t="s">
        <v>659</v>
      </c>
      <c r="H1269" s="130" t="s">
        <v>660</v>
      </c>
      <c r="I1269" s="148" t="s">
        <v>335</v>
      </c>
      <c r="J1269" s="131" t="n">
        <v>41953</v>
      </c>
      <c r="K1269" s="132" t="s">
        <v>911</v>
      </c>
      <c r="L1269" s="131" t="n">
        <v>41955</v>
      </c>
      <c r="M1269" s="108" t="s">
        <v>752</v>
      </c>
      <c r="N1269" s="134" t="n">
        <v>44.9166666666667</v>
      </c>
      <c r="O1269" s="134" t="n">
        <v>40</v>
      </c>
      <c r="P1269" s="135" t="n">
        <v>0.0756666666666667</v>
      </c>
      <c r="Q1269" s="152" t="n">
        <v>612.919901666666</v>
      </c>
      <c r="R1269" s="152" t="n">
        <v>13117.331975</v>
      </c>
      <c r="S1269" s="136" t="n">
        <f aca="false">R1269-Q1269</f>
        <v>12504.4120733333</v>
      </c>
      <c r="T1269" s="137" t="n">
        <f aca="false">((S1269/1000000)*(0.473-P1269))*0.8/(0.08206*296)*1000000/(O1269*N1269)*12</f>
        <v>1.09294618041237</v>
      </c>
      <c r="U1269" s="138" t="n">
        <f aca="false">IF(N1269&lt;=48,T1269* 48,T1269* 72)</f>
        <v>52.4614166597939</v>
      </c>
      <c r="V1269" s="139" t="n">
        <v>957.096976297906</v>
      </c>
      <c r="W1269" s="150" t="n">
        <f aca="false">W1221</f>
        <v>-21.1954571106192</v>
      </c>
      <c r="X1269" s="141" t="n">
        <v>1356.9</v>
      </c>
      <c r="Y1269" s="142" t="n">
        <f aca="false">((V1269/1000+1)*0.0112372)/((V1269/1000+1)*0.0112372+1)</f>
        <v>0.0215190372316781</v>
      </c>
      <c r="Z1269" s="142" t="n">
        <f aca="false">((W1269/1000+1)*0.0112372)/((W1269/1000+1)*0.0112372+1)</f>
        <v>0.0108793600839932</v>
      </c>
      <c r="AA1269" s="142" t="n">
        <f aca="false">IF(ISNUMBER(X1269),((X1269/1000+1)*0.0112372)/((X1269/1000+1)*0.0112372+1),"")</f>
        <v>0.0258016023592409</v>
      </c>
      <c r="AB1269" s="143" t="n">
        <f aca="false">IF(ISNUMBER(AA1269),(Y1269-Y1265)/(AA1269-Y1265),"")</f>
        <v>0.714338809115422</v>
      </c>
      <c r="AC1269" s="143" t="n">
        <f aca="false">IF(ISNUMBER(AB1269),1-AB1269,"")</f>
        <v>0.285661190884578</v>
      </c>
      <c r="AD1269" s="144" t="n">
        <f aca="false">IF(ISNUMBER(AB1269),AB1269*T1269,"")</f>
        <v>0.780733872943023</v>
      </c>
      <c r="AE1269" s="144" t="n">
        <f aca="false">IF(ISNUMBER(AC1269),AC1269*T1269,T1269)</f>
        <v>0.312212307469349</v>
      </c>
      <c r="AF1269" s="149" t="n">
        <f aca="false">IF(ISNUMBER(AD1269),AE1269-AE1265,"")</f>
        <v>0.209748961725106</v>
      </c>
      <c r="AG1269" s="145" t="n">
        <f aca="false">IF(ISNUMBER(AD1269),U1269*AB1269,"")</f>
        <v>37.4752259012651</v>
      </c>
      <c r="AH1269" s="146" t="n">
        <f aca="false">IF(ISNUMBER(AC1269),AC1269*U1269,U1269)</f>
        <v>14.9861907585288</v>
      </c>
      <c r="AI1269" s="145" t="n">
        <f aca="false">AH1269-AH1265</f>
        <v>10.0679501628051</v>
      </c>
      <c r="AJ1269" s="103" t="s">
        <v>686</v>
      </c>
      <c r="AK1269" s="102"/>
      <c r="AL1269" s="102"/>
      <c r="AM1269" s="102"/>
      <c r="AN1269" s="147" t="s">
        <v>878</v>
      </c>
    </row>
    <row r="1270" customFormat="false" ht="15" hidden="false" customHeight="false" outlineLevel="0" collapsed="false">
      <c r="A1270" s="0" t="s">
        <v>652</v>
      </c>
      <c r="B1270" s="0" t="s">
        <v>647</v>
      </c>
      <c r="C1270" s="90" t="n">
        <f aca="false">C1126+1</f>
        <v>4</v>
      </c>
      <c r="D1270" s="90" t="n">
        <f aca="false">D1126</f>
        <v>3</v>
      </c>
      <c r="E1270" s="90" t="s">
        <v>353</v>
      </c>
      <c r="F1270" s="90" t="n">
        <v>2</v>
      </c>
      <c r="G1270" s="130" t="s">
        <v>659</v>
      </c>
      <c r="H1270" s="130" t="s">
        <v>660</v>
      </c>
      <c r="I1270" s="148" t="s">
        <v>335</v>
      </c>
      <c r="J1270" s="131" t="n">
        <v>41953</v>
      </c>
      <c r="K1270" s="132" t="s">
        <v>911</v>
      </c>
      <c r="L1270" s="131" t="n">
        <v>41955</v>
      </c>
      <c r="M1270" s="108" t="s">
        <v>752</v>
      </c>
      <c r="N1270" s="134" t="n">
        <v>44.9166666666667</v>
      </c>
      <c r="O1270" s="134" t="n">
        <v>40</v>
      </c>
      <c r="P1270" s="135" t="n">
        <v>0.0756666666666667</v>
      </c>
      <c r="Q1270" s="152" t="n">
        <v>612.919901666666</v>
      </c>
      <c r="R1270" s="152" t="n">
        <v>10259.827475</v>
      </c>
      <c r="S1270" s="136" t="n">
        <f aca="false">R1270-Q1270</f>
        <v>9646.90757333333</v>
      </c>
      <c r="T1270" s="137" t="n">
        <f aca="false">((S1270/1000000)*(0.473-P1270))*0.8/(0.08206*296)*1000000/(O1270*N1270)*12</f>
        <v>0.843186446770322</v>
      </c>
      <c r="U1270" s="138" t="n">
        <f aca="false">IF(N1270&lt;=48,T1270* 48,T1270* 72)</f>
        <v>40.4729494449755</v>
      </c>
      <c r="V1270" s="139" t="n">
        <v>871.253477340149</v>
      </c>
      <c r="W1270" s="150" t="n">
        <f aca="false">W1222</f>
        <v>-21.1954571106192</v>
      </c>
      <c r="X1270" s="141" t="n">
        <v>1356.9</v>
      </c>
      <c r="Y1270" s="142" t="n">
        <f aca="false">((V1270/1000+1)*0.0112372)/((V1270/1000+1)*0.0112372+1)</f>
        <v>0.0205945936765843</v>
      </c>
      <c r="Z1270" s="142" t="n">
        <f aca="false">((W1270/1000+1)*0.0112372)/((W1270/1000+1)*0.0112372+1)</f>
        <v>0.0108793600839932</v>
      </c>
      <c r="AA1270" s="142" t="n">
        <f aca="false">IF(ISNUMBER(X1270),((X1270/1000+1)*0.0112372)/((X1270/1000+1)*0.0112372+1),"")</f>
        <v>0.0258016023592409</v>
      </c>
      <c r="AB1270" s="143" t="n">
        <f aca="false">IF(ISNUMBER(AA1270),(Y1270-Y1266)/(AA1270-Y1266),"")</f>
        <v>0.65165441441127</v>
      </c>
      <c r="AC1270" s="143" t="n">
        <f aca="false">IF(ISNUMBER(AB1270),1-AB1270,"")</f>
        <v>0.34834558558873</v>
      </c>
      <c r="AD1270" s="144" t="n">
        <f aca="false">IF(ISNUMBER(AB1270),AB1270*T1270,"")</f>
        <v>0.549466170209634</v>
      </c>
      <c r="AE1270" s="144" t="n">
        <f aca="false">IF(ISNUMBER(AC1270),AC1270*T1270,T1270)</f>
        <v>0.293720276560689</v>
      </c>
      <c r="AF1270" s="149" t="n">
        <f aca="false">IF(ISNUMBER(AD1270),AE1270-AE1266,"")</f>
        <v>0.135064416361314</v>
      </c>
      <c r="AG1270" s="145" t="n">
        <f aca="false">IF(ISNUMBER(AD1270),U1270*AB1270,"")</f>
        <v>26.3743761700624</v>
      </c>
      <c r="AH1270" s="146" t="n">
        <f aca="false">IF(ISNUMBER(AC1270),AC1270*U1270,U1270)</f>
        <v>14.0985732749131</v>
      </c>
      <c r="AI1270" s="145" t="n">
        <f aca="false">AH1270-AH1266</f>
        <v>6.48309198534306</v>
      </c>
      <c r="AJ1270" s="103" t="s">
        <v>688</v>
      </c>
      <c r="AK1270" s="102"/>
      <c r="AL1270" s="102"/>
      <c r="AM1270" s="102"/>
      <c r="AN1270" s="147" t="s">
        <v>879</v>
      </c>
    </row>
    <row r="1271" customFormat="false" ht="15" hidden="false" customHeight="false" outlineLevel="0" collapsed="false">
      <c r="A1271" s="0" t="s">
        <v>652</v>
      </c>
      <c r="B1271" s="0" t="s">
        <v>647</v>
      </c>
      <c r="C1271" s="90" t="n">
        <f aca="false">C1127+1</f>
        <v>4</v>
      </c>
      <c r="D1271" s="90" t="n">
        <f aca="false">D1127</f>
        <v>3</v>
      </c>
      <c r="E1271" s="90" t="s">
        <v>353</v>
      </c>
      <c r="F1271" s="90" t="n">
        <v>3</v>
      </c>
      <c r="G1271" s="130" t="s">
        <v>659</v>
      </c>
      <c r="H1271" s="130" t="s">
        <v>660</v>
      </c>
      <c r="I1271" s="148" t="s">
        <v>335</v>
      </c>
      <c r="J1271" s="131" t="n">
        <v>41953</v>
      </c>
      <c r="K1271" s="132" t="s">
        <v>911</v>
      </c>
      <c r="L1271" s="131" t="n">
        <v>41955</v>
      </c>
      <c r="M1271" s="108" t="s">
        <v>752</v>
      </c>
      <c r="N1271" s="134" t="n">
        <v>44.9166666666667</v>
      </c>
      <c r="O1271" s="134" t="n">
        <v>40</v>
      </c>
      <c r="P1271" s="135" t="n">
        <v>0.0756666666666667</v>
      </c>
      <c r="Q1271" s="152" t="n">
        <v>612.919901666666</v>
      </c>
      <c r="R1271" s="152" t="n">
        <v>14938.913275</v>
      </c>
      <c r="S1271" s="136" t="n">
        <f aca="false">R1271-Q1271</f>
        <v>14325.9933733333</v>
      </c>
      <c r="T1271" s="137" t="n">
        <f aca="false">((S1271/1000000)*(0.473-P1271))*0.8/(0.08206*296)*1000000/(O1271*N1271)*12</f>
        <v>1.25216120887351</v>
      </c>
      <c r="U1271" s="138" t="n">
        <f aca="false">IF(N1271&lt;=48,T1271* 48,T1271* 72)</f>
        <v>60.1037380259286</v>
      </c>
      <c r="V1271" s="139" t="n">
        <v>882.246030779047</v>
      </c>
      <c r="W1271" s="150" t="n">
        <f aca="false">W1223</f>
        <v>-21.1954571106192</v>
      </c>
      <c r="X1271" s="141" t="n">
        <v>1356.9</v>
      </c>
      <c r="Y1271" s="142" t="n">
        <f aca="false">((V1271/1000+1)*0.0112372)/((V1271/1000+1)*0.0112372+1)</f>
        <v>0.0207130693406485</v>
      </c>
      <c r="Z1271" s="142" t="n">
        <f aca="false">((W1271/1000+1)*0.0112372)/((W1271/1000+1)*0.0112372+1)</f>
        <v>0.0108793600839932</v>
      </c>
      <c r="AA1271" s="142" t="n">
        <f aca="false">IF(ISNUMBER(X1271),((X1271/1000+1)*0.0112372)/((X1271/1000+1)*0.0112372+1),"")</f>
        <v>0.0258016023592409</v>
      </c>
      <c r="AB1271" s="143" t="n">
        <f aca="false">IF(ISNUMBER(AA1271),(Y1271-Y1267)/(AA1271-Y1267),"")</f>
        <v>0.661219310873617</v>
      </c>
      <c r="AC1271" s="143" t="n">
        <f aca="false">IF(ISNUMBER(AB1271),1-AB1271,"")</f>
        <v>0.338780689126383</v>
      </c>
      <c r="AD1271" s="144" t="n">
        <f aca="false">IF(ISNUMBER(AB1271),AB1271*T1271,"")</f>
        <v>0.82795317163402</v>
      </c>
      <c r="AE1271" s="144" t="n">
        <f aca="false">IF(ISNUMBER(AC1271),AC1271*T1271,T1271)</f>
        <v>0.424208037239494</v>
      </c>
      <c r="AF1271" s="149" t="n">
        <f aca="false">IF(ISNUMBER(AD1271),AE1271-AE1267,"")</f>
        <v>0.228123722152316</v>
      </c>
      <c r="AG1271" s="145" t="n">
        <f aca="false">IF(ISNUMBER(AD1271),U1271*AB1271,"")</f>
        <v>39.7417522384329</v>
      </c>
      <c r="AH1271" s="146" t="n">
        <f aca="false">IF(ISNUMBER(AC1271),AC1271*U1271,U1271)</f>
        <v>20.3619857874957</v>
      </c>
      <c r="AI1271" s="145" t="n">
        <f aca="false">AH1271-AH1267</f>
        <v>10.9499386633112</v>
      </c>
      <c r="AJ1271" s="103" t="s">
        <v>690</v>
      </c>
      <c r="AK1271" s="102"/>
      <c r="AL1271" s="102"/>
      <c r="AM1271" s="102"/>
      <c r="AN1271" s="147" t="s">
        <v>880</v>
      </c>
    </row>
    <row r="1272" customFormat="false" ht="15" hidden="false" customHeight="false" outlineLevel="0" collapsed="false">
      <c r="A1272" s="0" t="s">
        <v>652</v>
      </c>
      <c r="B1272" s="0" t="s">
        <v>647</v>
      </c>
      <c r="C1272" s="90" t="n">
        <f aca="false">C1128+1</f>
        <v>4</v>
      </c>
      <c r="D1272" s="90" t="n">
        <f aca="false">D1128</f>
        <v>3</v>
      </c>
      <c r="E1272" s="90" t="s">
        <v>353</v>
      </c>
      <c r="F1272" s="90" t="n">
        <v>4</v>
      </c>
      <c r="G1272" s="130" t="s">
        <v>659</v>
      </c>
      <c r="H1272" s="130" t="s">
        <v>660</v>
      </c>
      <c r="I1272" s="148" t="s">
        <v>335</v>
      </c>
      <c r="J1272" s="131" t="n">
        <v>41953</v>
      </c>
      <c r="K1272" s="132" t="s">
        <v>911</v>
      </c>
      <c r="L1272" s="131" t="n">
        <v>41955</v>
      </c>
      <c r="M1272" s="108" t="s">
        <v>752</v>
      </c>
      <c r="N1272" s="134" t="n">
        <v>44.9166666666667</v>
      </c>
      <c r="O1272" s="134" t="n">
        <v>40</v>
      </c>
      <c r="P1272" s="135" t="n">
        <v>0.0756666666666667</v>
      </c>
      <c r="Q1272" s="152" t="n">
        <v>612.919901666666</v>
      </c>
      <c r="R1272" s="152" t="n">
        <v>16196.464275</v>
      </c>
      <c r="S1272" s="136" t="n">
        <f aca="false">R1272-Q1272</f>
        <v>15583.5443733333</v>
      </c>
      <c r="T1272" s="137" t="n">
        <f aca="false">((S1272/1000000)*(0.473-P1272))*0.8/(0.08206*296)*1000000/(O1272*N1272)*12</f>
        <v>1.36207725723015</v>
      </c>
      <c r="U1272" s="138" t="n">
        <f aca="false">IF(N1272&lt;=48,T1272* 48,T1272* 72)</f>
        <v>65.379708347047</v>
      </c>
      <c r="V1272" s="139" t="n">
        <v>921.728480855807</v>
      </c>
      <c r="W1272" s="150" t="n">
        <f aca="false">W1224</f>
        <v>-21.1954571106192</v>
      </c>
      <c r="X1272" s="141" t="n">
        <v>1356.9</v>
      </c>
      <c r="Y1272" s="142" t="n">
        <f aca="false">((V1272/1000+1)*0.0112372)/((V1272/1000+1)*0.0112372+1)</f>
        <v>0.021138367467751</v>
      </c>
      <c r="Z1272" s="142" t="n">
        <f aca="false">((W1272/1000+1)*0.0112372)/((W1272/1000+1)*0.0112372+1)</f>
        <v>0.0108793600839932</v>
      </c>
      <c r="AA1272" s="142" t="n">
        <f aca="false">IF(ISNUMBER(X1272),((X1272/1000+1)*0.0112372)/((X1272/1000+1)*0.0112372+1),"")</f>
        <v>0.0258016023592409</v>
      </c>
      <c r="AB1272" s="143" t="n">
        <f aca="false">IF(ISNUMBER(AA1272),(Y1272-Y1268)/(AA1272-Y1268),"")</f>
        <v>0.688047285747689</v>
      </c>
      <c r="AC1272" s="143" t="n">
        <f aca="false">IF(ISNUMBER(AB1272),1-AB1272,"")</f>
        <v>0.311952714252311</v>
      </c>
      <c r="AD1272" s="144" t="n">
        <f aca="false">IF(ISNUMBER(AB1272),AB1272*T1272,"")</f>
        <v>0.937173559815858</v>
      </c>
      <c r="AE1272" s="144" t="n">
        <f aca="false">IF(ISNUMBER(AC1272),AC1272*T1272,T1272)</f>
        <v>0.424903697414287</v>
      </c>
      <c r="AF1272" s="149" t="n">
        <f aca="false">IF(ISNUMBER(AD1272),AE1272-AE1268,"")</f>
        <v>0.263783412201724</v>
      </c>
      <c r="AG1272" s="145" t="n">
        <f aca="false">IF(ISNUMBER(AD1272),U1272*AB1272,"")</f>
        <v>44.9843308711612</v>
      </c>
      <c r="AH1272" s="146" t="n">
        <f aca="false">IF(ISNUMBER(AC1272),AC1272*U1272,U1272)</f>
        <v>20.3953774758858</v>
      </c>
      <c r="AI1272" s="145" t="n">
        <f aca="false">AH1272-AH1268</f>
        <v>12.6616037856827</v>
      </c>
      <c r="AJ1272" s="103" t="s">
        <v>692</v>
      </c>
      <c r="AK1272" s="102"/>
      <c r="AL1272" s="102"/>
      <c r="AM1272" s="102"/>
      <c r="AN1272" s="147" t="s">
        <v>881</v>
      </c>
    </row>
    <row r="1273" customFormat="false" ht="15" hidden="false" customHeight="false" outlineLevel="0" collapsed="false">
      <c r="A1273" s="0" t="s">
        <v>652</v>
      </c>
      <c r="B1273" s="0" t="s">
        <v>647</v>
      </c>
      <c r="C1273" s="90" t="n">
        <f aca="false">C1129+1</f>
        <v>4</v>
      </c>
      <c r="D1273" s="90" t="n">
        <f aca="false">D1129</f>
        <v>3</v>
      </c>
      <c r="E1273" s="90" t="s">
        <v>353</v>
      </c>
      <c r="F1273" s="90" t="n">
        <v>1</v>
      </c>
      <c r="G1273" s="130" t="s">
        <v>669</v>
      </c>
      <c r="H1273" s="130" t="s">
        <v>660</v>
      </c>
      <c r="I1273" s="130" t="n">
        <v>10</v>
      </c>
      <c r="J1273" s="131" t="n">
        <v>41953</v>
      </c>
      <c r="K1273" s="132" t="s">
        <v>911</v>
      </c>
      <c r="L1273" s="131" t="n">
        <v>41955</v>
      </c>
      <c r="M1273" s="108" t="s">
        <v>752</v>
      </c>
      <c r="N1273" s="134" t="n">
        <v>44.9166666666667</v>
      </c>
      <c r="O1273" s="134" t="n">
        <v>40</v>
      </c>
      <c r="P1273" s="135" t="n">
        <v>0.0756666666666667</v>
      </c>
      <c r="Q1273" s="152" t="n">
        <v>612.919901666666</v>
      </c>
      <c r="R1273" s="152" t="n">
        <v>10760.357675</v>
      </c>
      <c r="S1273" s="136" t="n">
        <f aca="false">R1273-Q1273</f>
        <v>10147.4377733333</v>
      </c>
      <c r="T1273" s="137" t="n">
        <f aca="false">((S1273/1000000)*(0.473-P1273))*0.8/(0.08206*296)*1000000/(O1273*N1273)*12</f>
        <v>0.886935210571675</v>
      </c>
      <c r="U1273" s="138" t="n">
        <f aca="false">IF(N1273&lt;=48,T1273* 48,T1273* 72)</f>
        <v>42.5728901074404</v>
      </c>
      <c r="V1273" s="139" t="n">
        <v>1065.0099241518</v>
      </c>
      <c r="W1273" s="150" t="n">
        <f aca="false">W1225</f>
        <v>-21.1954571106192</v>
      </c>
      <c r="X1273" s="141" t="n">
        <v>1356.9</v>
      </c>
      <c r="Y1273" s="142" t="n">
        <f aca="false">((V1273/1000+1)*0.0112372)/((V1273/1000+1)*0.0112372+1)</f>
        <v>0.0226786725222011</v>
      </c>
      <c r="Z1273" s="142" t="n">
        <f aca="false">((W1273/1000+1)*0.0112372)/((W1273/1000+1)*0.0112372+1)</f>
        <v>0.0108793600839932</v>
      </c>
      <c r="AA1273" s="142" t="n">
        <f aca="false">IF(ISNUMBER(X1273),((X1273/1000+1)*0.0112372)/((X1273/1000+1)*0.0112372+1),"")</f>
        <v>0.0258016023592409</v>
      </c>
      <c r="AB1273" s="143" t="n">
        <f aca="false">IF(ISNUMBER(AA1273),(Y1273-Y1265)/(AA1273-Y1265),"")</f>
        <v>0.791690300153015</v>
      </c>
      <c r="AC1273" s="143" t="n">
        <f aca="false">IF(ISNUMBER(AB1273),1-AB1273,"")</f>
        <v>0.208309699846985</v>
      </c>
      <c r="AD1273" s="144" t="n">
        <f aca="false">IF(ISNUMBER(AB1273),AB1273*T1273,"")</f>
        <v>0.702178003073767</v>
      </c>
      <c r="AE1273" s="144" t="n">
        <f aca="false">IF(ISNUMBER(AC1273),AC1273*T1273,T1273)</f>
        <v>0.184757207497908</v>
      </c>
      <c r="AF1273" s="149" t="n">
        <f aca="false">IF(ISNUMBER(AD1273),AE1273-AE1265,"")</f>
        <v>0.0822938617536656</v>
      </c>
      <c r="AG1273" s="145" t="n">
        <f aca="false">IF(ISNUMBER(AD1273),U1273*AB1273,"")</f>
        <v>33.7045441475408</v>
      </c>
      <c r="AH1273" s="146" t="n">
        <f aca="false">IF(ISNUMBER(AC1273),AC1273*U1273,U1273)</f>
        <v>8.86834595989959</v>
      </c>
      <c r="AI1273" s="145" t="n">
        <f aca="false">AH1273-AH1265</f>
        <v>3.95010536417595</v>
      </c>
      <c r="AJ1273" s="103" t="s">
        <v>694</v>
      </c>
      <c r="AK1273" s="102"/>
      <c r="AL1273" s="102"/>
      <c r="AM1273" s="102"/>
      <c r="AN1273" s="147" t="s">
        <v>882</v>
      </c>
    </row>
    <row r="1274" customFormat="false" ht="15" hidden="false" customHeight="false" outlineLevel="0" collapsed="false">
      <c r="A1274" s="0" t="s">
        <v>652</v>
      </c>
      <c r="B1274" s="0" t="s">
        <v>647</v>
      </c>
      <c r="C1274" s="90" t="n">
        <f aca="false">C1130+1</f>
        <v>4</v>
      </c>
      <c r="D1274" s="90" t="n">
        <f aca="false">D1130</f>
        <v>3</v>
      </c>
      <c r="E1274" s="90" t="s">
        <v>353</v>
      </c>
      <c r="F1274" s="90" t="n">
        <v>2</v>
      </c>
      <c r="G1274" s="130" t="s">
        <v>669</v>
      </c>
      <c r="H1274" s="130" t="s">
        <v>660</v>
      </c>
      <c r="I1274" s="130" t="n">
        <v>10</v>
      </c>
      <c r="J1274" s="131" t="n">
        <v>41953</v>
      </c>
      <c r="K1274" s="132" t="s">
        <v>911</v>
      </c>
      <c r="L1274" s="131" t="n">
        <v>41955</v>
      </c>
      <c r="M1274" s="108" t="s">
        <v>752</v>
      </c>
      <c r="N1274" s="134" t="n">
        <v>44.9166666666667</v>
      </c>
      <c r="O1274" s="134" t="n">
        <v>40</v>
      </c>
      <c r="P1274" s="135" t="n">
        <v>0.0756666666666667</v>
      </c>
      <c r="Q1274" s="152" t="n">
        <v>612.919901666666</v>
      </c>
      <c r="R1274" s="152" t="n">
        <v>10290.954975</v>
      </c>
      <c r="S1274" s="136" t="n">
        <f aca="false">R1274-Q1274</f>
        <v>9678.03507333333</v>
      </c>
      <c r="T1274" s="137" t="n">
        <f aca="false">((S1274/1000000)*(0.473-P1274))*0.8/(0.08206*296)*1000000/(O1274*N1274)*12</f>
        <v>0.845907141036575</v>
      </c>
      <c r="U1274" s="138" t="n">
        <f aca="false">IF(N1274&lt;=48,T1274* 48,T1274* 72)</f>
        <v>40.6035427697556</v>
      </c>
      <c r="V1274" s="139" t="n">
        <v>994.860312742888</v>
      </c>
      <c r="W1274" s="150" t="n">
        <f aca="false">W1226</f>
        <v>-21.1954571106192</v>
      </c>
      <c r="X1274" s="141" t="n">
        <v>1356.9</v>
      </c>
      <c r="Y1274" s="142" t="n">
        <f aca="false">((V1274/1000+1)*0.0112372)/((V1274/1000+1)*0.0112372+1)</f>
        <v>0.0219251558855076</v>
      </c>
      <c r="Z1274" s="142" t="n">
        <f aca="false">((W1274/1000+1)*0.0112372)/((W1274/1000+1)*0.0112372+1)</f>
        <v>0.0108793600839932</v>
      </c>
      <c r="AA1274" s="142" t="n">
        <f aca="false">IF(ISNUMBER(X1274),((X1274/1000+1)*0.0112372)/((X1274/1000+1)*0.0112372+1),"")</f>
        <v>0.0258016023592409</v>
      </c>
      <c r="AB1274" s="143" t="n">
        <f aca="false">IF(ISNUMBER(AA1274),(Y1274-Y1266)/(AA1274-Y1266),"")</f>
        <v>0.740668184135413</v>
      </c>
      <c r="AC1274" s="143" t="n">
        <f aca="false">IF(ISNUMBER(AB1274),1-AB1274,"")</f>
        <v>0.259331815864587</v>
      </c>
      <c r="AD1274" s="144" t="n">
        <f aca="false">IF(ISNUMBER(AB1274),AB1274*T1274,"")</f>
        <v>0.626536506098739</v>
      </c>
      <c r="AE1274" s="144" t="n">
        <f aca="false">IF(ISNUMBER(AC1274),AC1274*T1274,T1274)</f>
        <v>0.219370634937837</v>
      </c>
      <c r="AF1274" s="149" t="n">
        <f aca="false">IF(ISNUMBER(AD1274),AE1274-AE1266,"")</f>
        <v>0.0607147747384618</v>
      </c>
      <c r="AG1274" s="145" t="n">
        <f aca="false">IF(ISNUMBER(AD1274),U1274*AB1274,"")</f>
        <v>30.0737522927395</v>
      </c>
      <c r="AH1274" s="146" t="n">
        <f aca="false">IF(ISNUMBER(AC1274),AC1274*U1274,U1274)</f>
        <v>10.5297904770162</v>
      </c>
      <c r="AI1274" s="145" t="n">
        <f aca="false">AH1274-AH1266</f>
        <v>2.91430918744617</v>
      </c>
      <c r="AJ1274" s="103" t="s">
        <v>696</v>
      </c>
      <c r="AK1274" s="102"/>
      <c r="AL1274" s="102"/>
      <c r="AM1274" s="102"/>
      <c r="AN1274" s="147" t="s">
        <v>883</v>
      </c>
    </row>
    <row r="1275" customFormat="false" ht="15" hidden="false" customHeight="false" outlineLevel="0" collapsed="false">
      <c r="A1275" s="0" t="s">
        <v>652</v>
      </c>
      <c r="B1275" s="0" t="s">
        <v>647</v>
      </c>
      <c r="C1275" s="90" t="n">
        <f aca="false">C1131+1</f>
        <v>4</v>
      </c>
      <c r="D1275" s="90" t="n">
        <f aca="false">D1131</f>
        <v>3</v>
      </c>
      <c r="E1275" s="90" t="s">
        <v>353</v>
      </c>
      <c r="F1275" s="90" t="n">
        <v>3</v>
      </c>
      <c r="G1275" s="130" t="s">
        <v>669</v>
      </c>
      <c r="H1275" s="130" t="s">
        <v>660</v>
      </c>
      <c r="I1275" s="130" t="n">
        <v>10</v>
      </c>
      <c r="J1275" s="131" t="n">
        <v>41953</v>
      </c>
      <c r="K1275" s="132" t="s">
        <v>911</v>
      </c>
      <c r="L1275" s="131" t="n">
        <v>41955</v>
      </c>
      <c r="M1275" s="108" t="s">
        <v>752</v>
      </c>
      <c r="N1275" s="134" t="n">
        <v>44.9166666666667</v>
      </c>
      <c r="O1275" s="134" t="n">
        <v>40</v>
      </c>
      <c r="P1275" s="135" t="n">
        <v>0.0756666666666667</v>
      </c>
      <c r="Q1275" s="152" t="n">
        <v>612.919901666666</v>
      </c>
      <c r="R1275" s="152" t="n">
        <v>12503.497675</v>
      </c>
      <c r="S1275" s="136" t="n">
        <f aca="false">R1275-Q1275</f>
        <v>11890.5777733333</v>
      </c>
      <c r="T1275" s="137" t="n">
        <f aca="false">((S1275/1000000)*(0.473-P1275))*0.8/(0.08206*296)*1000000/(O1275*N1275)*12</f>
        <v>1.03929408948186</v>
      </c>
      <c r="U1275" s="138" t="n">
        <f aca="false">IF(N1275&lt;=48,T1275* 48,T1275* 72)</f>
        <v>49.8861162951292</v>
      </c>
      <c r="V1275" s="139" t="n">
        <v>1036.32577273872</v>
      </c>
      <c r="W1275" s="150" t="n">
        <f aca="false">W1227</f>
        <v>-21.1954571106192</v>
      </c>
      <c r="X1275" s="141" t="n">
        <v>1356.9</v>
      </c>
      <c r="Y1275" s="142" t="n">
        <f aca="false">((V1275/1000+1)*0.0112372)/((V1275/1000+1)*0.0112372+1)</f>
        <v>0.0223707001898499</v>
      </c>
      <c r="Z1275" s="142" t="n">
        <f aca="false">((W1275/1000+1)*0.0112372)/((W1275/1000+1)*0.0112372+1)</f>
        <v>0.0108793600839932</v>
      </c>
      <c r="AA1275" s="142" t="n">
        <f aca="false">IF(ISNUMBER(X1275),((X1275/1000+1)*0.0112372)/((X1275/1000+1)*0.0112372+1),"")</f>
        <v>0.0258016023592409</v>
      </c>
      <c r="AB1275" s="143" t="n">
        <f aca="false">IF(ISNUMBER(AA1275),(Y1275-Y1267)/(AA1275-Y1267),"")</f>
        <v>0.77157986456517</v>
      </c>
      <c r="AC1275" s="143" t="n">
        <f aca="false">IF(ISNUMBER(AB1275),1-AB1275,"")</f>
        <v>0.22842013543483</v>
      </c>
      <c r="AD1275" s="144" t="n">
        <f aca="false">IF(ISNUMBER(AB1275),AB1275*T1275,"")</f>
        <v>0.801898392805793</v>
      </c>
      <c r="AE1275" s="144" t="n">
        <f aca="false">IF(ISNUMBER(AC1275),AC1275*T1275,T1275)</f>
        <v>0.237395696676064</v>
      </c>
      <c r="AF1275" s="149" t="n">
        <f aca="false">IF(ISNUMBER(AD1275),AE1275-AE1267,"")</f>
        <v>0.0413113815888871</v>
      </c>
      <c r="AG1275" s="145" t="n">
        <f aca="false">IF(ISNUMBER(AD1275),U1275*AB1275,"")</f>
        <v>38.4911228546781</v>
      </c>
      <c r="AH1275" s="146" t="n">
        <f aca="false">IF(ISNUMBER(AC1275),AC1275*U1275,U1275)</f>
        <v>11.3949934404511</v>
      </c>
      <c r="AI1275" s="145" t="n">
        <f aca="false">AH1275-AH1267</f>
        <v>1.98294631626658</v>
      </c>
      <c r="AJ1275" s="103" t="s">
        <v>698</v>
      </c>
      <c r="AK1275" s="102"/>
      <c r="AL1275" s="102"/>
      <c r="AM1275" s="102"/>
      <c r="AN1275" s="147" t="s">
        <v>884</v>
      </c>
    </row>
    <row r="1276" customFormat="false" ht="15" hidden="false" customHeight="false" outlineLevel="0" collapsed="false">
      <c r="A1276" s="0" t="s">
        <v>652</v>
      </c>
      <c r="B1276" s="0" t="s">
        <v>647</v>
      </c>
      <c r="C1276" s="90" t="n">
        <f aca="false">C1132+1</f>
        <v>4</v>
      </c>
      <c r="D1276" s="90" t="n">
        <f aca="false">D1132</f>
        <v>3</v>
      </c>
      <c r="E1276" s="90" t="s">
        <v>353</v>
      </c>
      <c r="F1276" s="90" t="n">
        <v>4</v>
      </c>
      <c r="G1276" s="130" t="s">
        <v>669</v>
      </c>
      <c r="H1276" s="130" t="s">
        <v>660</v>
      </c>
      <c r="I1276" s="130" t="n">
        <v>10</v>
      </c>
      <c r="J1276" s="131" t="n">
        <v>41953</v>
      </c>
      <c r="K1276" s="132" t="s">
        <v>911</v>
      </c>
      <c r="L1276" s="131" t="n">
        <v>41955</v>
      </c>
      <c r="M1276" s="108" t="s">
        <v>752</v>
      </c>
      <c r="N1276" s="134" t="n">
        <v>44.9166666666667</v>
      </c>
      <c r="O1276" s="134" t="n">
        <v>40</v>
      </c>
      <c r="P1276" s="135" t="n">
        <v>0.0756666666666667</v>
      </c>
      <c r="Q1276" s="152" t="n">
        <v>612.919901666666</v>
      </c>
      <c r="R1276" s="152" t="n">
        <v>12083.898975</v>
      </c>
      <c r="S1276" s="136" t="n">
        <f aca="false">R1276-Q1276</f>
        <v>11470.9790733333</v>
      </c>
      <c r="T1276" s="137" t="n">
        <f aca="false">((S1276/1000000)*(0.473-P1276))*0.8/(0.08206*296)*1000000/(O1276*N1276)*12</f>
        <v>1.00261913077276</v>
      </c>
      <c r="U1276" s="138" t="n">
        <f aca="false">IF(N1276&lt;=48,T1276* 48,T1276* 72)</f>
        <v>48.1257182770927</v>
      </c>
      <c r="V1276" s="139" t="n">
        <v>1049.10708132147</v>
      </c>
      <c r="W1276" s="150" t="n">
        <f aca="false">W1228</f>
        <v>-21.1954571106192</v>
      </c>
      <c r="X1276" s="141" t="n">
        <v>1356.9</v>
      </c>
      <c r="Y1276" s="142" t="n">
        <f aca="false">((V1276/1000+1)*0.0112372)/((V1276/1000+1)*0.0112372+1)</f>
        <v>0.022507952882241</v>
      </c>
      <c r="Z1276" s="142" t="n">
        <f aca="false">((W1276/1000+1)*0.0112372)/((W1276/1000+1)*0.0112372+1)</f>
        <v>0.0108793600839932</v>
      </c>
      <c r="AA1276" s="142" t="n">
        <f aca="false">IF(ISNUMBER(X1276),((X1276/1000+1)*0.0112372)/((X1276/1000+1)*0.0112372+1),"")</f>
        <v>0.0258016023592409</v>
      </c>
      <c r="AB1276" s="143" t="n">
        <f aca="false">IF(ISNUMBER(AA1276),(Y1276-Y1268)/(AA1276-Y1268),"")</f>
        <v>0.779667351515813</v>
      </c>
      <c r="AC1276" s="143" t="n">
        <f aca="false">IF(ISNUMBER(AB1276),1-AB1276,"")</f>
        <v>0.220332648484187</v>
      </c>
      <c r="AD1276" s="144" t="n">
        <f aca="false">IF(ISNUMBER(AB1276),AB1276*T1276,"")</f>
        <v>0.781709402268687</v>
      </c>
      <c r="AE1276" s="144" t="n">
        <f aca="false">IF(ISNUMBER(AC1276),AC1276*T1276,T1276)</f>
        <v>0.220909728504076</v>
      </c>
      <c r="AF1276" s="149" t="n">
        <f aca="false">IF(ISNUMBER(AD1276),AE1276-AE1268,"")</f>
        <v>0.0597894432915124</v>
      </c>
      <c r="AG1276" s="145" t="n">
        <f aca="false">IF(ISNUMBER(AD1276),U1276*AB1276,"")</f>
        <v>37.522051308897</v>
      </c>
      <c r="AH1276" s="146" t="n">
        <f aca="false">IF(ISNUMBER(AC1276),AC1276*U1276,U1276)</f>
        <v>10.6036669681956</v>
      </c>
      <c r="AI1276" s="145" t="n">
        <f aca="false">AH1276-AH1268</f>
        <v>2.8698932779926</v>
      </c>
      <c r="AJ1276" s="103" t="s">
        <v>700</v>
      </c>
      <c r="AK1276" s="102"/>
      <c r="AL1276" s="102"/>
      <c r="AM1276" s="102"/>
      <c r="AN1276" s="147" t="s">
        <v>885</v>
      </c>
    </row>
    <row r="1277" customFormat="false" ht="15" hidden="false" customHeight="false" outlineLevel="0" collapsed="false">
      <c r="A1277" s="0" t="s">
        <v>652</v>
      </c>
      <c r="B1277" s="0" t="s">
        <v>647</v>
      </c>
      <c r="C1277" s="90" t="n">
        <f aca="false">C1133+1</f>
        <v>4</v>
      </c>
      <c r="D1277" s="90" t="n">
        <f aca="false">D1133</f>
        <v>3</v>
      </c>
      <c r="E1277" s="92" t="s">
        <v>378</v>
      </c>
      <c r="F1277" s="90" t="n">
        <v>1</v>
      </c>
      <c r="G1277" s="130" t="s">
        <v>321</v>
      </c>
      <c r="H1277" s="130" t="s">
        <v>322</v>
      </c>
      <c r="I1277" s="130" t="s">
        <v>322</v>
      </c>
      <c r="J1277" s="131" t="n">
        <v>41953</v>
      </c>
      <c r="K1277" s="132" t="s">
        <v>911</v>
      </c>
      <c r="L1277" s="131" t="n">
        <v>41955</v>
      </c>
      <c r="M1277" s="108" t="s">
        <v>752</v>
      </c>
      <c r="N1277" s="134" t="n">
        <v>44.9166666666667</v>
      </c>
      <c r="O1277" s="134" t="n">
        <v>40</v>
      </c>
      <c r="P1277" s="135" t="n">
        <v>0.04875</v>
      </c>
      <c r="Q1277" s="152" t="n">
        <v>612.919901666666</v>
      </c>
      <c r="R1277" s="152" t="n">
        <v>1395.402475</v>
      </c>
      <c r="S1277" s="136" t="n">
        <f aca="false">R1277-Q1277</f>
        <v>782.482573333333</v>
      </c>
      <c r="T1277" s="137" t="n">
        <f aca="false">((S1277/1000000)*(0.473-P1277))*0.8/(0.08206*296)*1000000/(O1277*N1277)*12</f>
        <v>0.0730259178123897</v>
      </c>
      <c r="U1277" s="138" t="n">
        <f aca="false">IF(N1277&lt;=48,T1277* 48,T1277* 72)</f>
        <v>3.50524405499471</v>
      </c>
      <c r="V1277" s="139" t="n">
        <v>-15.2144502164062</v>
      </c>
      <c r="W1277" s="150" t="n">
        <f aca="false">W1229</f>
        <v>-16.6005784878389</v>
      </c>
      <c r="X1277" s="141" t="s">
        <v>106</v>
      </c>
      <c r="Y1277" s="142" t="n">
        <f aca="false">((V1277/1000+1)*0.0112372)/((V1277/1000+1)*0.0112372+1)</f>
        <v>0.0109451110400231</v>
      </c>
      <c r="Z1277" s="142" t="n">
        <f aca="false">((W1277/1000+1)*0.0112372)/((W1277/1000+1)*0.0112372+1)</f>
        <v>0.0109298737052018</v>
      </c>
      <c r="AA1277" s="142" t="str">
        <f aca="false">IF(ISNUMBER(X1277),((X1277/1000+1)*0.0112372)/((X1277/1000+1)*0.0112372+1),"")</f>
        <v/>
      </c>
      <c r="AB1277" s="143" t="str">
        <f aca="false">IF(ISNUMBER(AA1277),(Y1277-Z1277)/(AA1277-Z1277),"")</f>
        <v/>
      </c>
      <c r="AC1277" s="143" t="str">
        <f aca="false">IF(ISNUMBER(AB1277),1-AB1277,"")</f>
        <v/>
      </c>
      <c r="AD1277" s="144" t="str">
        <f aca="false">IF(ISNUMBER(AB1277),AB1277*T1277,"")</f>
        <v/>
      </c>
      <c r="AE1277" s="144" t="n">
        <f aca="false">IF(ISNUMBER(AC1277),AC1277*T1277,T1277)</f>
        <v>0.0730259178123897</v>
      </c>
      <c r="AF1277" s="102"/>
      <c r="AG1277" s="145" t="str">
        <f aca="false">IF(ISNUMBER(AD1277),U1277*AB1277,"")</f>
        <v/>
      </c>
      <c r="AH1277" s="146" t="n">
        <f aca="false">IF(ISNUMBER(AC1277),AC1277*U1277,U1277)</f>
        <v>3.50524405499471</v>
      </c>
      <c r="AI1277" s="102"/>
      <c r="AJ1277" s="103" t="s">
        <v>702</v>
      </c>
      <c r="AK1277" s="102"/>
      <c r="AL1277" s="102"/>
      <c r="AM1277" s="102"/>
      <c r="AN1277" s="147" t="s">
        <v>886</v>
      </c>
    </row>
    <row r="1278" customFormat="false" ht="15" hidden="false" customHeight="false" outlineLevel="0" collapsed="false">
      <c r="A1278" s="0" t="s">
        <v>652</v>
      </c>
      <c r="B1278" s="0" t="s">
        <v>647</v>
      </c>
      <c r="C1278" s="90" t="n">
        <f aca="false">C1134+1</f>
        <v>4</v>
      </c>
      <c r="D1278" s="90" t="n">
        <f aca="false">D1134</f>
        <v>3</v>
      </c>
      <c r="E1278" s="90" t="s">
        <v>378</v>
      </c>
      <c r="F1278" s="90" t="n">
        <v>2</v>
      </c>
      <c r="G1278" s="130" t="s">
        <v>321</v>
      </c>
      <c r="H1278" s="130" t="s">
        <v>322</v>
      </c>
      <c r="I1278" s="130" t="s">
        <v>322</v>
      </c>
      <c r="J1278" s="131" t="n">
        <v>41953</v>
      </c>
      <c r="K1278" s="132" t="s">
        <v>911</v>
      </c>
      <c r="L1278" s="131" t="n">
        <v>41955</v>
      </c>
      <c r="M1278" s="108" t="s">
        <v>752</v>
      </c>
      <c r="N1278" s="134" t="n">
        <v>44.9166666666667</v>
      </c>
      <c r="O1278" s="134" t="n">
        <v>40</v>
      </c>
      <c r="P1278" s="135" t="n">
        <v>0.04875</v>
      </c>
      <c r="Q1278" s="152" t="n">
        <v>612.919901666666</v>
      </c>
      <c r="R1278" s="152" t="n">
        <v>1390.884115</v>
      </c>
      <c r="S1278" s="136" t="n">
        <f aca="false">R1278-Q1278</f>
        <v>777.964213333334</v>
      </c>
      <c r="T1278" s="137" t="n">
        <f aca="false">((S1278/1000000)*(0.473-P1278))*0.8/(0.08206*296)*1000000/(O1278*N1278)*12</f>
        <v>0.0726042376405219</v>
      </c>
      <c r="U1278" s="138" t="n">
        <f aca="false">IF(N1278&lt;=48,T1278* 48,T1278* 72)</f>
        <v>3.48500340674505</v>
      </c>
      <c r="V1278" s="139" t="n">
        <v>2.27618197719829</v>
      </c>
      <c r="W1278" s="150" t="n">
        <f aca="false">W1230</f>
        <v>-16.6005784878389</v>
      </c>
      <c r="X1278" s="141" t="s">
        <v>106</v>
      </c>
      <c r="Y1278" s="142" t="n">
        <f aca="false">((V1278/1000+1)*0.0112372)/((V1278/1000+1)*0.0112372+1)</f>
        <v>0.0111373405193136</v>
      </c>
      <c r="Z1278" s="142" t="n">
        <f aca="false">((W1278/1000+1)*0.0112372)/((W1278/1000+1)*0.0112372+1)</f>
        <v>0.0109298737052018</v>
      </c>
      <c r="AA1278" s="142" t="str">
        <f aca="false">IF(ISNUMBER(X1278),((X1278/1000+1)*0.0112372)/((X1278/1000+1)*0.0112372+1),"")</f>
        <v/>
      </c>
      <c r="AB1278" s="143" t="str">
        <f aca="false">IF(ISNUMBER(AA1278),(Y1278-Z1278)/(AA1278-Z1278),"")</f>
        <v/>
      </c>
      <c r="AC1278" s="143" t="str">
        <f aca="false">IF(ISNUMBER(AB1278),1-AB1278,"")</f>
        <v/>
      </c>
      <c r="AD1278" s="144" t="str">
        <f aca="false">IF(ISNUMBER(AB1278),AB1278*T1278,"")</f>
        <v/>
      </c>
      <c r="AE1278" s="144" t="n">
        <f aca="false">IF(ISNUMBER(AC1278),AC1278*T1278,T1278)</f>
        <v>0.0726042376405219</v>
      </c>
      <c r="AF1278" s="102"/>
      <c r="AG1278" s="145" t="str">
        <f aca="false">IF(ISNUMBER(AD1278),U1278*AB1278,"")</f>
        <v/>
      </c>
      <c r="AH1278" s="146" t="n">
        <f aca="false">IF(ISNUMBER(AC1278),AC1278*U1278,U1278)</f>
        <v>3.48500340674505</v>
      </c>
      <c r="AI1278" s="102"/>
      <c r="AJ1278" s="103" t="s">
        <v>704</v>
      </c>
      <c r="AK1278" s="102"/>
      <c r="AL1278" s="102"/>
      <c r="AM1278" s="102"/>
      <c r="AN1278" s="147" t="s">
        <v>887</v>
      </c>
    </row>
    <row r="1279" customFormat="false" ht="15" hidden="false" customHeight="false" outlineLevel="0" collapsed="false">
      <c r="A1279" s="0" t="s">
        <v>652</v>
      </c>
      <c r="B1279" s="0" t="s">
        <v>647</v>
      </c>
      <c r="C1279" s="90" t="n">
        <f aca="false">C1135+1</f>
        <v>4</v>
      </c>
      <c r="D1279" s="90" t="n">
        <f aca="false">D1135</f>
        <v>3</v>
      </c>
      <c r="E1279" s="90" t="s">
        <v>378</v>
      </c>
      <c r="F1279" s="90" t="n">
        <v>3</v>
      </c>
      <c r="G1279" s="130" t="s">
        <v>321</v>
      </c>
      <c r="H1279" s="130" t="s">
        <v>322</v>
      </c>
      <c r="I1279" s="130" t="s">
        <v>322</v>
      </c>
      <c r="J1279" s="131" t="n">
        <v>41953</v>
      </c>
      <c r="K1279" s="132" t="s">
        <v>911</v>
      </c>
      <c r="L1279" s="131" t="n">
        <v>41955</v>
      </c>
      <c r="M1279" s="108" t="s">
        <v>752</v>
      </c>
      <c r="N1279" s="134" t="n">
        <v>44.9166666666667</v>
      </c>
      <c r="O1279" s="134" t="n">
        <v>40</v>
      </c>
      <c r="P1279" s="135" t="n">
        <v>0.04875</v>
      </c>
      <c r="Q1279" s="152" t="n">
        <v>612.919901666666</v>
      </c>
      <c r="R1279" s="152" t="n">
        <v>1579.731025</v>
      </c>
      <c r="S1279" s="136" t="n">
        <f aca="false">R1279-Q1279</f>
        <v>966.811123333333</v>
      </c>
      <c r="T1279" s="137" t="n">
        <f aca="false">((S1279/1000000)*(0.473-P1279))*0.8/(0.08206*296)*1000000/(O1279*N1279)*12</f>
        <v>0.0902285520965437</v>
      </c>
      <c r="U1279" s="138" t="n">
        <f aca="false">IF(N1279&lt;=48,T1279* 48,T1279* 72)</f>
        <v>4.3309705006341</v>
      </c>
      <c r="V1279" s="139" t="n">
        <v>-16.9973471267869</v>
      </c>
      <c r="W1279" s="150" t="n">
        <f aca="false">W1231</f>
        <v>-16.6005784878389</v>
      </c>
      <c r="X1279" s="141" t="s">
        <v>106</v>
      </c>
      <c r="Y1279" s="142" t="n">
        <f aca="false">((V1279/1000+1)*0.0112372)/((V1279/1000+1)*0.0112372+1)</f>
        <v>0.0109255120479702</v>
      </c>
      <c r="Z1279" s="142" t="n">
        <f aca="false">((W1279/1000+1)*0.0112372)/((W1279/1000+1)*0.0112372+1)</f>
        <v>0.0109298737052018</v>
      </c>
      <c r="AA1279" s="142" t="str">
        <f aca="false">IF(ISNUMBER(X1279),((X1279/1000+1)*0.0112372)/((X1279/1000+1)*0.0112372+1),"")</f>
        <v/>
      </c>
      <c r="AB1279" s="143" t="str">
        <f aca="false">IF(ISNUMBER(AA1279),(Y1279-Z1279)/(AA1279-Z1279),"")</f>
        <v/>
      </c>
      <c r="AC1279" s="143" t="str">
        <f aca="false">IF(ISNUMBER(AB1279),1-AB1279,"")</f>
        <v/>
      </c>
      <c r="AD1279" s="144" t="str">
        <f aca="false">IF(ISNUMBER(AB1279),AB1279*T1279,"")</f>
        <v/>
      </c>
      <c r="AE1279" s="144" t="n">
        <f aca="false">IF(ISNUMBER(AC1279),AC1279*T1279,T1279)</f>
        <v>0.0902285520965437</v>
      </c>
      <c r="AF1279" s="102"/>
      <c r="AG1279" s="145" t="str">
        <f aca="false">IF(ISNUMBER(AD1279),U1279*AB1279,"")</f>
        <v/>
      </c>
      <c r="AH1279" s="146" t="n">
        <f aca="false">IF(ISNUMBER(AC1279),AC1279*U1279,U1279)</f>
        <v>4.3309705006341</v>
      </c>
      <c r="AI1279" s="102"/>
      <c r="AJ1279" s="103" t="s">
        <v>706</v>
      </c>
      <c r="AK1279" s="102"/>
      <c r="AL1279" s="102"/>
      <c r="AM1279" s="102"/>
      <c r="AN1279" s="147" t="s">
        <v>888</v>
      </c>
    </row>
    <row r="1280" customFormat="false" ht="15" hidden="false" customHeight="false" outlineLevel="0" collapsed="false">
      <c r="A1280" s="0" t="s">
        <v>652</v>
      </c>
      <c r="B1280" s="0" t="s">
        <v>647</v>
      </c>
      <c r="C1280" s="90" t="n">
        <f aca="false">C1136+1</f>
        <v>4</v>
      </c>
      <c r="D1280" s="90" t="n">
        <f aca="false">D1136</f>
        <v>3</v>
      </c>
      <c r="E1280" s="90" t="s">
        <v>378</v>
      </c>
      <c r="F1280" s="90" t="n">
        <v>4</v>
      </c>
      <c r="G1280" s="130" t="s">
        <v>321</v>
      </c>
      <c r="H1280" s="130" t="s">
        <v>322</v>
      </c>
      <c r="I1280" s="130" t="s">
        <v>322</v>
      </c>
      <c r="J1280" s="131" t="n">
        <v>41953</v>
      </c>
      <c r="K1280" s="132" t="s">
        <v>911</v>
      </c>
      <c r="L1280" s="131" t="n">
        <v>41955</v>
      </c>
      <c r="M1280" s="108" t="s">
        <v>752</v>
      </c>
      <c r="N1280" s="134" t="n">
        <v>44.9166666666667</v>
      </c>
      <c r="O1280" s="134" t="n">
        <v>40</v>
      </c>
      <c r="P1280" s="135" t="n">
        <v>0.04875</v>
      </c>
      <c r="Q1280" s="152" t="n">
        <v>612.919901666666</v>
      </c>
      <c r="R1280" s="152" t="n">
        <v>1400.639665</v>
      </c>
      <c r="S1280" s="136" t="n">
        <f aca="false">R1280-Q1280</f>
        <v>787.719763333334</v>
      </c>
      <c r="T1280" s="137" t="n">
        <f aca="false">((S1280/1000000)*(0.473-P1280))*0.8/(0.08206*296)*1000000/(O1280*N1280)*12</f>
        <v>0.0735146834661456</v>
      </c>
      <c r="U1280" s="138" t="n">
        <f aca="false">IF(N1280&lt;=48,T1280* 48,T1280* 72)</f>
        <v>3.52870480637499</v>
      </c>
      <c r="V1280" s="139" t="n">
        <v>0.930442324149774</v>
      </c>
      <c r="W1280" s="150" t="n">
        <f aca="false">W1232</f>
        <v>-16.6005784878389</v>
      </c>
      <c r="X1280" s="141" t="s">
        <v>106</v>
      </c>
      <c r="Y1280" s="142" t="n">
        <f aca="false">((V1280/1000+1)*0.0112372)/((V1280/1000+1)*0.0112372+1)</f>
        <v>0.0111225529221961</v>
      </c>
      <c r="Z1280" s="142" t="n">
        <f aca="false">((W1280/1000+1)*0.0112372)/((W1280/1000+1)*0.0112372+1)</f>
        <v>0.0109298737052018</v>
      </c>
      <c r="AA1280" s="142" t="str">
        <f aca="false">IF(ISNUMBER(X1280),((X1280/1000+1)*0.0112372)/((X1280/1000+1)*0.0112372+1),"")</f>
        <v/>
      </c>
      <c r="AB1280" s="143" t="str">
        <f aca="false">IF(ISNUMBER(AA1280),(Y1280-Z1280)/(AA1280-Z1280),"")</f>
        <v/>
      </c>
      <c r="AC1280" s="143" t="str">
        <f aca="false">IF(ISNUMBER(AB1280),1-AB1280,"")</f>
        <v/>
      </c>
      <c r="AD1280" s="144" t="str">
        <f aca="false">IF(ISNUMBER(AB1280),AB1280*T1280,"")</f>
        <v/>
      </c>
      <c r="AE1280" s="144" t="n">
        <f aca="false">IF(ISNUMBER(AC1280),AC1280*T1280,T1280)</f>
        <v>0.0735146834661456</v>
      </c>
      <c r="AF1280" s="102"/>
      <c r="AG1280" s="145" t="str">
        <f aca="false">IF(ISNUMBER(AD1280),U1280*AB1280,"")</f>
        <v/>
      </c>
      <c r="AH1280" s="146" t="n">
        <f aca="false">IF(ISNUMBER(AC1280),AC1280*U1280,U1280)</f>
        <v>3.52870480637499</v>
      </c>
      <c r="AI1280" s="102"/>
      <c r="AJ1280" s="103" t="s">
        <v>708</v>
      </c>
      <c r="AK1280" s="102"/>
      <c r="AL1280" s="102"/>
      <c r="AM1280" s="102"/>
      <c r="AN1280" s="147" t="s">
        <v>889</v>
      </c>
    </row>
    <row r="1281" customFormat="false" ht="15" hidden="false" customHeight="false" outlineLevel="0" collapsed="false">
      <c r="A1281" s="0" t="s">
        <v>652</v>
      </c>
      <c r="B1281" s="0" t="s">
        <v>647</v>
      </c>
      <c r="C1281" s="90" t="n">
        <f aca="false">C1137+1</f>
        <v>4</v>
      </c>
      <c r="D1281" s="90" t="n">
        <f aca="false">D1137</f>
        <v>3</v>
      </c>
      <c r="E1281" s="90" t="s">
        <v>378</v>
      </c>
      <c r="F1281" s="90" t="n">
        <v>1</v>
      </c>
      <c r="G1281" s="130" t="s">
        <v>659</v>
      </c>
      <c r="H1281" s="130" t="s">
        <v>660</v>
      </c>
      <c r="I1281" s="148" t="s">
        <v>335</v>
      </c>
      <c r="J1281" s="131" t="n">
        <v>41953</v>
      </c>
      <c r="K1281" s="132" t="s">
        <v>911</v>
      </c>
      <c r="L1281" s="131" t="n">
        <v>41955</v>
      </c>
      <c r="M1281" s="108" t="s">
        <v>752</v>
      </c>
      <c r="N1281" s="134" t="n">
        <v>44.9166666666667</v>
      </c>
      <c r="O1281" s="134" t="n">
        <v>40</v>
      </c>
      <c r="P1281" s="135" t="n">
        <v>0.04875</v>
      </c>
      <c r="Q1281" s="152" t="n">
        <v>612.919901666666</v>
      </c>
      <c r="R1281" s="152" t="n">
        <v>12517.193775</v>
      </c>
      <c r="S1281" s="136" t="n">
        <f aca="false">R1281-Q1281</f>
        <v>11904.2738733333</v>
      </c>
      <c r="T1281" s="137" t="n">
        <f aca="false">((S1281/1000000)*(0.473-P1281))*0.8/(0.08206*296)*1000000/(O1281*N1281)*12</f>
        <v>1.1109774902551</v>
      </c>
      <c r="U1281" s="138" t="n">
        <f aca="false">IF(N1281&lt;=48,T1281* 48,T1281* 72)</f>
        <v>53.3269195322448</v>
      </c>
      <c r="V1281" s="139" t="n">
        <v>1010.58542054442</v>
      </c>
      <c r="W1281" s="150" t="n">
        <f aca="false">W1233</f>
        <v>-16.6005784878389</v>
      </c>
      <c r="X1281" s="141" t="n">
        <v>1356.9</v>
      </c>
      <c r="Y1281" s="142" t="n">
        <f aca="false">((V1281/1000+1)*0.0112372)/((V1281/1000+1)*0.0112372+1)</f>
        <v>0.0220941691797287</v>
      </c>
      <c r="Z1281" s="142" t="n">
        <f aca="false">((W1281/1000+1)*0.0112372)/((W1281/1000+1)*0.0112372+1)</f>
        <v>0.0109298737052018</v>
      </c>
      <c r="AA1281" s="142" t="n">
        <f aca="false">IF(ISNUMBER(X1281),((X1281/1000+1)*0.0112372)/((X1281/1000+1)*0.0112372+1),"")</f>
        <v>0.0258016023592409</v>
      </c>
      <c r="AB1281" s="143" t="n">
        <f aca="false">IF(ISNUMBER(AA1281),(Y1281-Y1277)/(AA1281-Y1277),"")</f>
        <v>0.750450284670083</v>
      </c>
      <c r="AC1281" s="143" t="n">
        <f aca="false">IF(ISNUMBER(AB1281),1-AB1281,"")</f>
        <v>0.249549715329917</v>
      </c>
      <c r="AD1281" s="144" t="n">
        <f aca="false">IF(ISNUMBER(AB1281),AB1281*T1281,"")</f>
        <v>0.833733373823993</v>
      </c>
      <c r="AE1281" s="144" t="n">
        <f aca="false">IF(ISNUMBER(AC1281),AC1281*T1281,T1281)</f>
        <v>0.277244116431106</v>
      </c>
      <c r="AF1281" s="149" t="n">
        <f aca="false">IF(ISNUMBER(AD1281),AE1281-AE1277,"")</f>
        <v>0.204218198618716</v>
      </c>
      <c r="AG1281" s="145" t="n">
        <f aca="false">IF(ISNUMBER(AD1281),U1281*AB1281,"")</f>
        <v>40.0192019435517</v>
      </c>
      <c r="AH1281" s="146" t="n">
        <f aca="false">IF(ISNUMBER(AC1281),AC1281*U1281,U1281)</f>
        <v>13.3077175886931</v>
      </c>
      <c r="AI1281" s="145" t="n">
        <f aca="false">AH1281-AH1277</f>
        <v>9.80247353369839</v>
      </c>
      <c r="AJ1281" s="103" t="s">
        <v>710</v>
      </c>
      <c r="AK1281" s="102"/>
      <c r="AL1281" s="102"/>
      <c r="AM1281" s="102"/>
      <c r="AN1281" s="147" t="s">
        <v>890</v>
      </c>
    </row>
    <row r="1282" customFormat="false" ht="15" hidden="false" customHeight="false" outlineLevel="0" collapsed="false">
      <c r="A1282" s="0" t="s">
        <v>652</v>
      </c>
      <c r="B1282" s="0" t="s">
        <v>647</v>
      </c>
      <c r="C1282" s="90" t="n">
        <f aca="false">C1138+1</f>
        <v>4</v>
      </c>
      <c r="D1282" s="90" t="n">
        <f aca="false">D1138</f>
        <v>3</v>
      </c>
      <c r="E1282" s="90" t="s">
        <v>378</v>
      </c>
      <c r="F1282" s="90" t="n">
        <v>2</v>
      </c>
      <c r="G1282" s="130" t="s">
        <v>659</v>
      </c>
      <c r="H1282" s="130" t="s">
        <v>660</v>
      </c>
      <c r="I1282" s="148" t="s">
        <v>335</v>
      </c>
      <c r="J1282" s="131" t="n">
        <v>41953</v>
      </c>
      <c r="K1282" s="132" t="s">
        <v>911</v>
      </c>
      <c r="L1282" s="131" t="n">
        <v>41955</v>
      </c>
      <c r="M1282" s="108" t="s">
        <v>752</v>
      </c>
      <c r="N1282" s="134" t="n">
        <v>44.9166666666667</v>
      </c>
      <c r="O1282" s="134" t="n">
        <v>40</v>
      </c>
      <c r="P1282" s="135" t="n">
        <v>0.04875</v>
      </c>
      <c r="Q1282" s="152" t="n">
        <v>612.919901666666</v>
      </c>
      <c r="R1282" s="152" t="n">
        <v>12453.693675</v>
      </c>
      <c r="S1282" s="136" t="n">
        <f aca="false">R1282-Q1282</f>
        <v>11840.7737733333</v>
      </c>
      <c r="T1282" s="137" t="n">
        <f aca="false">((S1282/1000000)*(0.473-P1282))*0.8/(0.08206*296)*1000000/(O1282*N1282)*12</f>
        <v>1.10505128404718</v>
      </c>
      <c r="U1282" s="138" t="n">
        <f aca="false">IF(N1282&lt;=48,T1282* 48,T1282* 72)</f>
        <v>53.0424616342646</v>
      </c>
      <c r="V1282" s="139" t="n">
        <v>1086.16025350084</v>
      </c>
      <c r="W1282" s="150" t="n">
        <f aca="false">W1234</f>
        <v>-16.6005784878389</v>
      </c>
      <c r="X1282" s="141" t="n">
        <v>1356.9</v>
      </c>
      <c r="Y1282" s="142" t="n">
        <f aca="false">((V1282/1000+1)*0.0112372)/((V1282/1000+1)*0.0112372+1)</f>
        <v>0.0229056324220088</v>
      </c>
      <c r="Z1282" s="142" t="n">
        <f aca="false">((W1282/1000+1)*0.0112372)/((W1282/1000+1)*0.0112372+1)</f>
        <v>0.0109298737052018</v>
      </c>
      <c r="AA1282" s="142" t="n">
        <f aca="false">IF(ISNUMBER(X1282),((X1282/1000+1)*0.0112372)/((X1282/1000+1)*0.0112372+1),"")</f>
        <v>0.0258016023592409</v>
      </c>
      <c r="AB1282" s="143" t="n">
        <f aca="false">IF(ISNUMBER(AA1282),(Y1282-Y1278)/(AA1282-Y1278),"")</f>
        <v>0.802515123581122</v>
      </c>
      <c r="AC1282" s="143" t="n">
        <f aca="false">IF(ISNUMBER(AB1282),1-AB1282,"")</f>
        <v>0.197484876418878</v>
      </c>
      <c r="AD1282" s="144" t="n">
        <f aca="false">IF(ISNUMBER(AB1282),AB1282*T1282,"")</f>
        <v>0.886820367780599</v>
      </c>
      <c r="AE1282" s="144" t="n">
        <f aca="false">IF(ISNUMBER(AC1282),AC1282*T1282,T1282)</f>
        <v>0.21823091626658</v>
      </c>
      <c r="AF1282" s="149" t="n">
        <f aca="false">IF(ISNUMBER(AD1282),AE1282-AE1278,"")</f>
        <v>0.145626678626058</v>
      </c>
      <c r="AG1282" s="145" t="n">
        <f aca="false">IF(ISNUMBER(AD1282),U1282*AB1282,"")</f>
        <v>42.5673776534687</v>
      </c>
      <c r="AH1282" s="146" t="n">
        <f aca="false">IF(ISNUMBER(AC1282),AC1282*U1282,U1282)</f>
        <v>10.4750839807958</v>
      </c>
      <c r="AI1282" s="145" t="n">
        <f aca="false">AH1282-AH1278</f>
        <v>6.99008057405077</v>
      </c>
      <c r="AJ1282" s="103" t="s">
        <v>712</v>
      </c>
      <c r="AK1282" s="102"/>
      <c r="AL1282" s="102"/>
      <c r="AM1282" s="102"/>
      <c r="AN1282" s="147" t="s">
        <v>891</v>
      </c>
    </row>
    <row r="1283" customFormat="false" ht="15" hidden="false" customHeight="false" outlineLevel="0" collapsed="false">
      <c r="A1283" s="0" t="s">
        <v>652</v>
      </c>
      <c r="B1283" s="0" t="s">
        <v>647</v>
      </c>
      <c r="C1283" s="90" t="n">
        <f aca="false">C1139+1</f>
        <v>4</v>
      </c>
      <c r="D1283" s="90" t="n">
        <f aca="false">D1139</f>
        <v>3</v>
      </c>
      <c r="E1283" s="90" t="s">
        <v>378</v>
      </c>
      <c r="F1283" s="90" t="n">
        <v>3</v>
      </c>
      <c r="G1283" s="130" t="s">
        <v>659</v>
      </c>
      <c r="H1283" s="130" t="s">
        <v>660</v>
      </c>
      <c r="I1283" s="148" t="s">
        <v>335</v>
      </c>
      <c r="J1283" s="131" t="n">
        <v>41953</v>
      </c>
      <c r="K1283" s="132" t="s">
        <v>911</v>
      </c>
      <c r="L1283" s="131" t="n">
        <v>41955</v>
      </c>
      <c r="M1283" s="108" t="s">
        <v>752</v>
      </c>
      <c r="N1283" s="134" t="n">
        <v>44.9166666666667</v>
      </c>
      <c r="O1283" s="134" t="n">
        <v>40</v>
      </c>
      <c r="P1283" s="135" t="n">
        <v>0.04875</v>
      </c>
      <c r="Q1283" s="152" t="n">
        <v>612.919901666666</v>
      </c>
      <c r="R1283" s="152" t="n">
        <v>14052.402075</v>
      </c>
      <c r="S1283" s="136" t="n">
        <f aca="false">R1283-Q1283</f>
        <v>13439.4821733333</v>
      </c>
      <c r="T1283" s="137" t="n">
        <f aca="false">((S1283/1000000)*(0.473-P1283))*0.8/(0.08206*296)*1000000/(O1283*N1283)*12</f>
        <v>1.25425224034074</v>
      </c>
      <c r="U1283" s="138" t="n">
        <f aca="false">IF(N1283&lt;=48,T1283* 48,T1283* 72)</f>
        <v>60.2041075363553</v>
      </c>
      <c r="V1283" s="139" t="n">
        <v>1086.56338848376</v>
      </c>
      <c r="W1283" s="150" t="n">
        <f aca="false">W1235</f>
        <v>-16.6005784878389</v>
      </c>
      <c r="X1283" s="141" t="n">
        <v>1356.9</v>
      </c>
      <c r="Y1283" s="142" t="n">
        <f aca="false">((V1283/1000+1)*0.0112372)/((V1283/1000+1)*0.0112372+1)</f>
        <v>0.022909957358101</v>
      </c>
      <c r="Z1283" s="142" t="n">
        <f aca="false">((W1283/1000+1)*0.0112372)/((W1283/1000+1)*0.0112372+1)</f>
        <v>0.0109298737052018</v>
      </c>
      <c r="AA1283" s="142" t="n">
        <f aca="false">IF(ISNUMBER(X1283),((X1283/1000+1)*0.0112372)/((X1283/1000+1)*0.0112372+1),"")</f>
        <v>0.0258016023592409</v>
      </c>
      <c r="AB1283" s="143" t="n">
        <f aca="false">IF(ISNUMBER(AA1283),(Y1283-Y1279)/(AA1283-Y1279),"")</f>
        <v>0.805617945264217</v>
      </c>
      <c r="AC1283" s="143" t="n">
        <f aca="false">IF(ISNUMBER(AB1283),1-AB1283,"")</f>
        <v>0.194382054735783</v>
      </c>
      <c r="AD1283" s="144" t="n">
        <f aca="false">IF(ISNUMBER(AB1283),AB1283*T1283,"")</f>
        <v>1.01044811270634</v>
      </c>
      <c r="AE1283" s="144" t="n">
        <f aca="false">IF(ISNUMBER(AC1283),AC1283*T1283,T1283)</f>
        <v>0.243804127634391</v>
      </c>
      <c r="AF1283" s="149" t="n">
        <f aca="false">IF(ISNUMBER(AD1283),AE1283-AE1279,"")</f>
        <v>0.153575575537847</v>
      </c>
      <c r="AG1283" s="145" t="n">
        <f aca="false">IF(ISNUMBER(AD1283),U1283*AB1283,"")</f>
        <v>48.5015094099045</v>
      </c>
      <c r="AH1283" s="146" t="n">
        <f aca="false">IF(ISNUMBER(AC1283),AC1283*U1283,U1283)</f>
        <v>11.7025981264508</v>
      </c>
      <c r="AI1283" s="145" t="n">
        <f aca="false">AH1283-AH1279</f>
        <v>7.37162762581667</v>
      </c>
      <c r="AJ1283" s="103" t="s">
        <v>714</v>
      </c>
      <c r="AK1283" s="102"/>
      <c r="AL1283" s="102"/>
      <c r="AM1283" s="102"/>
      <c r="AN1283" s="147" t="s">
        <v>892</v>
      </c>
    </row>
    <row r="1284" customFormat="false" ht="15" hidden="false" customHeight="false" outlineLevel="0" collapsed="false">
      <c r="A1284" s="0" t="s">
        <v>652</v>
      </c>
      <c r="B1284" s="0" t="s">
        <v>647</v>
      </c>
      <c r="C1284" s="90" t="n">
        <f aca="false">C1140+1</f>
        <v>4</v>
      </c>
      <c r="D1284" s="90" t="n">
        <f aca="false">D1140</f>
        <v>3</v>
      </c>
      <c r="E1284" s="90" t="s">
        <v>378</v>
      </c>
      <c r="F1284" s="90" t="n">
        <v>4</v>
      </c>
      <c r="G1284" s="130" t="s">
        <v>659</v>
      </c>
      <c r="H1284" s="130" t="s">
        <v>660</v>
      </c>
      <c r="I1284" s="148" t="s">
        <v>335</v>
      </c>
      <c r="J1284" s="131" t="n">
        <v>41953</v>
      </c>
      <c r="K1284" s="132" t="s">
        <v>911</v>
      </c>
      <c r="L1284" s="131" t="n">
        <v>41955</v>
      </c>
      <c r="M1284" s="108" t="s">
        <v>752</v>
      </c>
      <c r="N1284" s="134" t="n">
        <v>44.9166666666667</v>
      </c>
      <c r="O1284" s="134" t="n">
        <v>40</v>
      </c>
      <c r="P1284" s="135" t="n">
        <v>0.04875</v>
      </c>
      <c r="Q1284" s="152" t="n">
        <v>612.919901666666</v>
      </c>
      <c r="R1284" s="152" t="n">
        <v>17450.279975</v>
      </c>
      <c r="S1284" s="136" t="n">
        <f aca="false">R1284-Q1284</f>
        <v>16837.3600733333</v>
      </c>
      <c r="T1284" s="137" t="n">
        <f aca="false">((S1284/1000000)*(0.473-P1284))*0.8/(0.08206*296)*1000000/(O1284*N1284)*12</f>
        <v>1.57136237252541</v>
      </c>
      <c r="U1284" s="138" t="n">
        <f aca="false">IF(N1284&lt;=48,T1284* 48,T1284* 72)</f>
        <v>75.4253938812196</v>
      </c>
      <c r="V1284" s="139" t="n">
        <v>1076.45401665937</v>
      </c>
      <c r="W1284" s="150" t="n">
        <f aca="false">W1236</f>
        <v>-16.6005784878389</v>
      </c>
      <c r="X1284" s="141" t="n">
        <v>1356.9</v>
      </c>
      <c r="Y1284" s="142" t="n">
        <f aca="false">((V1284/1000+1)*0.0112372)/((V1284/1000+1)*0.0112372+1)</f>
        <v>0.0228014898496223</v>
      </c>
      <c r="Z1284" s="142" t="n">
        <f aca="false">((W1284/1000+1)*0.0112372)/((W1284/1000+1)*0.0112372+1)</f>
        <v>0.0109298737052018</v>
      </c>
      <c r="AA1284" s="142" t="n">
        <f aca="false">IF(ISNUMBER(X1284),((X1284/1000+1)*0.0112372)/((X1284/1000+1)*0.0112372+1),"")</f>
        <v>0.0258016023592409</v>
      </c>
      <c r="AB1284" s="143" t="n">
        <f aca="false">IF(ISNUMBER(AA1284),(Y1284-Y1280)/(AA1284-Y1280),"")</f>
        <v>0.795619428731715</v>
      </c>
      <c r="AC1284" s="143" t="n">
        <f aca="false">IF(ISNUMBER(AB1284),1-AB1284,"")</f>
        <v>0.204380571268285</v>
      </c>
      <c r="AD1284" s="144" t="n">
        <f aca="false">IF(ISNUMBER(AB1284),AB1284*T1284,"")</f>
        <v>1.25020643315918</v>
      </c>
      <c r="AE1284" s="144" t="n">
        <f aca="false">IF(ISNUMBER(AC1284),AC1284*T1284,T1284)</f>
        <v>0.32115593936623</v>
      </c>
      <c r="AF1284" s="149" t="n">
        <f aca="false">IF(ISNUMBER(AD1284),AE1284-AE1280,"")</f>
        <v>0.247641255900085</v>
      </c>
      <c r="AG1284" s="145" t="n">
        <f aca="false">IF(ISNUMBER(AD1284),U1284*AB1284,"")</f>
        <v>60.0099087916405</v>
      </c>
      <c r="AH1284" s="146" t="n">
        <f aca="false">IF(ISNUMBER(AC1284),AC1284*U1284,U1284)</f>
        <v>15.415485089579</v>
      </c>
      <c r="AI1284" s="145" t="n">
        <f aca="false">AH1284-AH1280</f>
        <v>11.8867802832041</v>
      </c>
      <c r="AJ1284" s="103" t="s">
        <v>716</v>
      </c>
      <c r="AK1284" s="102"/>
      <c r="AL1284" s="102"/>
      <c r="AM1284" s="102"/>
      <c r="AN1284" s="147" t="s">
        <v>893</v>
      </c>
    </row>
    <row r="1285" customFormat="false" ht="15" hidden="false" customHeight="false" outlineLevel="0" collapsed="false">
      <c r="A1285" s="0" t="s">
        <v>652</v>
      </c>
      <c r="B1285" s="0" t="s">
        <v>647</v>
      </c>
      <c r="C1285" s="90" t="n">
        <f aca="false">C1141+1</f>
        <v>4</v>
      </c>
      <c r="D1285" s="90" t="n">
        <f aca="false">D1141</f>
        <v>3</v>
      </c>
      <c r="E1285" s="90" t="s">
        <v>378</v>
      </c>
      <c r="F1285" s="90" t="n">
        <v>1</v>
      </c>
      <c r="G1285" s="130" t="s">
        <v>669</v>
      </c>
      <c r="H1285" s="130" t="s">
        <v>660</v>
      </c>
      <c r="I1285" s="130" t="n">
        <v>10</v>
      </c>
      <c r="J1285" s="131" t="n">
        <v>41953</v>
      </c>
      <c r="K1285" s="132" t="s">
        <v>911</v>
      </c>
      <c r="L1285" s="131" t="n">
        <v>41955</v>
      </c>
      <c r="M1285" s="108" t="s">
        <v>752</v>
      </c>
      <c r="N1285" s="134" t="n">
        <v>44.9166666666667</v>
      </c>
      <c r="O1285" s="134" t="n">
        <v>40</v>
      </c>
      <c r="P1285" s="135" t="n">
        <v>0.04875</v>
      </c>
      <c r="Q1285" s="152" t="n">
        <v>612.919901666666</v>
      </c>
      <c r="R1285" s="152" t="n">
        <v>9976.799875</v>
      </c>
      <c r="S1285" s="136" t="n">
        <f aca="false">R1285-Q1285</f>
        <v>9363.87997333333</v>
      </c>
      <c r="T1285" s="137" t="n">
        <f aca="false">((S1285/1000000)*(0.473-P1285))*0.8/(0.08206*296)*1000000/(O1285*N1285)*12</f>
        <v>0.873892854156158</v>
      </c>
      <c r="U1285" s="138" t="n">
        <f aca="false">IF(N1285&lt;=48,T1285* 48,T1285* 72)</f>
        <v>41.9468569994956</v>
      </c>
      <c r="V1285" s="139" t="n">
        <v>1140.78256406601</v>
      </c>
      <c r="W1285" s="150" t="n">
        <f aca="false">W1237</f>
        <v>-16.6005784878389</v>
      </c>
      <c r="X1285" s="141" t="n">
        <v>1356.9</v>
      </c>
      <c r="Y1285" s="142" t="n">
        <f aca="false">((V1285/1000+1)*0.0112372)/((V1285/1000+1)*0.0112372+1)</f>
        <v>0.023491286013113</v>
      </c>
      <c r="Z1285" s="142" t="n">
        <f aca="false">((W1285/1000+1)*0.0112372)/((W1285/1000+1)*0.0112372+1)</f>
        <v>0.0109298737052018</v>
      </c>
      <c r="AA1285" s="142" t="n">
        <f aca="false">IF(ISNUMBER(X1285),((X1285/1000+1)*0.0112372)/((X1285/1000+1)*0.0112372+1),"")</f>
        <v>0.0258016023592409</v>
      </c>
      <c r="AB1285" s="143" t="n">
        <f aca="false">IF(ISNUMBER(AA1285),(Y1285-Y1277)/(AA1285-Y1277),"")</f>
        <v>0.844491118630455</v>
      </c>
      <c r="AC1285" s="143" t="n">
        <f aca="false">IF(ISNUMBER(AB1285),1-AB1285,"")</f>
        <v>0.155508881369545</v>
      </c>
      <c r="AD1285" s="144" t="n">
        <f aca="false">IF(ISNUMBER(AB1285),AB1285*T1285,"")</f>
        <v>0.737994753969496</v>
      </c>
      <c r="AE1285" s="144" t="n">
        <f aca="false">IF(ISNUMBER(AC1285),AC1285*T1285,T1285)</f>
        <v>0.135898100186663</v>
      </c>
      <c r="AF1285" s="149" t="n">
        <f aca="false">IF(ISNUMBER(AD1285),AE1285-AE1277,"")</f>
        <v>0.0628721823742731</v>
      </c>
      <c r="AG1285" s="145" t="n">
        <f aca="false">IF(ISNUMBER(AD1285),U1285*AB1285,"")</f>
        <v>35.4237481905358</v>
      </c>
      <c r="AH1285" s="146" t="n">
        <f aca="false">IF(ISNUMBER(AC1285),AC1285*U1285,U1285)</f>
        <v>6.52310880895981</v>
      </c>
      <c r="AI1285" s="145" t="n">
        <f aca="false">AH1285-AH1277</f>
        <v>3.01786475396511</v>
      </c>
      <c r="AJ1285" s="103" t="s">
        <v>718</v>
      </c>
      <c r="AK1285" s="102"/>
      <c r="AL1285" s="102"/>
      <c r="AM1285" s="102"/>
      <c r="AN1285" s="147" t="s">
        <v>894</v>
      </c>
    </row>
    <row r="1286" customFormat="false" ht="15" hidden="false" customHeight="false" outlineLevel="0" collapsed="false">
      <c r="A1286" s="0" t="s">
        <v>652</v>
      </c>
      <c r="B1286" s="0" t="s">
        <v>647</v>
      </c>
      <c r="C1286" s="90" t="n">
        <f aca="false">C1142+1</f>
        <v>4</v>
      </c>
      <c r="D1286" s="90" t="n">
        <f aca="false">D1142</f>
        <v>3</v>
      </c>
      <c r="E1286" s="90" t="s">
        <v>378</v>
      </c>
      <c r="F1286" s="90" t="n">
        <v>2</v>
      </c>
      <c r="G1286" s="130" t="s">
        <v>669</v>
      </c>
      <c r="H1286" s="130" t="s">
        <v>660</v>
      </c>
      <c r="I1286" s="130" t="n">
        <v>10</v>
      </c>
      <c r="J1286" s="131" t="n">
        <v>41953</v>
      </c>
      <c r="K1286" s="132" t="s">
        <v>911</v>
      </c>
      <c r="L1286" s="131" t="n">
        <v>41955</v>
      </c>
      <c r="M1286" s="108" t="s">
        <v>752</v>
      </c>
      <c r="N1286" s="134" t="n">
        <v>44.9166666666667</v>
      </c>
      <c r="O1286" s="134" t="n">
        <v>40</v>
      </c>
      <c r="P1286" s="135" t="n">
        <v>0.04875</v>
      </c>
      <c r="Q1286" s="152" t="n">
        <v>612.919901666666</v>
      </c>
      <c r="R1286" s="152" t="n">
        <v>10122.102175</v>
      </c>
      <c r="S1286" s="136" t="n">
        <f aca="false">R1286-Q1286</f>
        <v>9509.18227333333</v>
      </c>
      <c r="T1286" s="137" t="n">
        <f aca="false">((S1286/1000000)*(0.473-P1286))*0.8/(0.08206*296)*1000000/(O1286*N1286)*12</f>
        <v>0.88745332716778</v>
      </c>
      <c r="U1286" s="138" t="n">
        <f aca="false">IF(N1286&lt;=48,T1286* 48,T1286* 72)</f>
        <v>42.5977597040535</v>
      </c>
      <c r="V1286" s="139" t="n">
        <v>1199.12663316632</v>
      </c>
      <c r="W1286" s="150" t="n">
        <f aca="false">W1238</f>
        <v>-16.6005784878389</v>
      </c>
      <c r="X1286" s="141" t="n">
        <v>1356.9</v>
      </c>
      <c r="Y1286" s="142" t="n">
        <f aca="false">((V1286/1000+1)*0.0112372)/((V1286/1000+1)*0.0112372+1)</f>
        <v>0.0241160688856659</v>
      </c>
      <c r="Z1286" s="142" t="n">
        <f aca="false">((W1286/1000+1)*0.0112372)/((W1286/1000+1)*0.0112372+1)</f>
        <v>0.0109298737052018</v>
      </c>
      <c r="AA1286" s="142" t="n">
        <f aca="false">IF(ISNUMBER(X1286),((X1286/1000+1)*0.0112372)/((X1286/1000+1)*0.0112372+1),"")</f>
        <v>0.0258016023592409</v>
      </c>
      <c r="AB1286" s="143" t="n">
        <f aca="false">IF(ISNUMBER(AA1286),(Y1286-Y1278)/(AA1286-Y1278),"")</f>
        <v>0.885058416715823</v>
      </c>
      <c r="AC1286" s="143" t="n">
        <f aca="false">IF(ISNUMBER(AB1286),1-AB1286,"")</f>
        <v>0.114941583284177</v>
      </c>
      <c r="AD1286" s="144" t="n">
        <f aca="false">IF(ISNUMBER(AB1286),AB1286*T1286,"")</f>
        <v>0.785448036652305</v>
      </c>
      <c r="AE1286" s="144" t="n">
        <f aca="false">IF(ISNUMBER(AC1286),AC1286*T1286,T1286)</f>
        <v>0.102005290515476</v>
      </c>
      <c r="AF1286" s="149" t="n">
        <f aca="false">IF(ISNUMBER(AD1286),AE1286-AE1278,"")</f>
        <v>0.0294010528749538</v>
      </c>
      <c r="AG1286" s="145" t="n">
        <f aca="false">IF(ISNUMBER(AD1286),U1286*AB1286,"")</f>
        <v>37.7015057593106</v>
      </c>
      <c r="AH1286" s="146" t="n">
        <f aca="false">IF(ISNUMBER(AC1286),AC1286*U1286,U1286)</f>
        <v>4.89625394474283</v>
      </c>
      <c r="AI1286" s="145" t="n">
        <f aca="false">AH1286-AH1278</f>
        <v>1.41125053799778</v>
      </c>
      <c r="AJ1286" s="103" t="s">
        <v>720</v>
      </c>
      <c r="AK1286" s="102"/>
      <c r="AL1286" s="102"/>
      <c r="AM1286" s="102"/>
      <c r="AN1286" s="147" t="s">
        <v>895</v>
      </c>
    </row>
    <row r="1287" customFormat="false" ht="15" hidden="false" customHeight="false" outlineLevel="0" collapsed="false">
      <c r="A1287" s="0" t="s">
        <v>652</v>
      </c>
      <c r="B1287" s="0" t="s">
        <v>647</v>
      </c>
      <c r="C1287" s="90" t="n">
        <f aca="false">C1143+1</f>
        <v>4</v>
      </c>
      <c r="D1287" s="90" t="n">
        <f aca="false">D1143</f>
        <v>3</v>
      </c>
      <c r="E1287" s="90" t="s">
        <v>378</v>
      </c>
      <c r="F1287" s="90" t="n">
        <v>3</v>
      </c>
      <c r="G1287" s="130" t="s">
        <v>669</v>
      </c>
      <c r="H1287" s="130" t="s">
        <v>660</v>
      </c>
      <c r="I1287" s="130" t="n">
        <v>10</v>
      </c>
      <c r="J1287" s="131" t="n">
        <v>41953</v>
      </c>
      <c r="K1287" s="132" t="s">
        <v>911</v>
      </c>
      <c r="L1287" s="131" t="n">
        <v>41955</v>
      </c>
      <c r="M1287" s="108" t="s">
        <v>752</v>
      </c>
      <c r="N1287" s="134" t="n">
        <v>44.9166666666667</v>
      </c>
      <c r="O1287" s="134" t="n">
        <v>40</v>
      </c>
      <c r="P1287" s="135" t="n">
        <v>0.04875</v>
      </c>
      <c r="Q1287" s="152" t="n">
        <v>612.919901666666</v>
      </c>
      <c r="R1287" s="152" t="n">
        <v>16827.120275</v>
      </c>
      <c r="S1287" s="136" t="n">
        <f aca="false">R1287-Q1287</f>
        <v>16214.2003733333</v>
      </c>
      <c r="T1287" s="137" t="n">
        <f aca="false">((S1287/1000000)*(0.473-P1287))*0.8/(0.08206*296)*1000000/(O1287*N1287)*12</f>
        <v>1.51320541084083</v>
      </c>
      <c r="U1287" s="138" t="n">
        <f aca="false">IF(N1287&lt;=48,T1287* 48,T1287* 72)</f>
        <v>72.63385972036</v>
      </c>
      <c r="V1287" s="139" t="n">
        <v>1239.66635167374</v>
      </c>
      <c r="W1287" s="150" t="n">
        <f aca="false">W1239</f>
        <v>-16.6005784878389</v>
      </c>
      <c r="X1287" s="141" t="n">
        <v>1356.9</v>
      </c>
      <c r="Y1287" s="142" t="n">
        <f aca="false">((V1287/1000+1)*0.0112372)/((V1287/1000+1)*0.0112372+1)</f>
        <v>0.0245497216740694</v>
      </c>
      <c r="Z1287" s="142" t="n">
        <f aca="false">((W1287/1000+1)*0.0112372)/((W1287/1000+1)*0.0112372+1)</f>
        <v>0.0109298737052018</v>
      </c>
      <c r="AA1287" s="142" t="n">
        <f aca="false">IF(ISNUMBER(X1287),((X1287/1000+1)*0.0112372)/((X1287/1000+1)*0.0112372+1),"")</f>
        <v>0.0258016023592409</v>
      </c>
      <c r="AB1287" s="143" t="n">
        <f aca="false">IF(ISNUMBER(AA1287),(Y1287-Y1279)/(AA1287-Y1279),"")</f>
        <v>0.915846122268898</v>
      </c>
      <c r="AC1287" s="143" t="n">
        <f aca="false">IF(ISNUMBER(AB1287),1-AB1287,"")</f>
        <v>0.0841538777311022</v>
      </c>
      <c r="AD1287" s="144" t="n">
        <f aca="false">IF(ISNUMBER(AB1287),AB1287*T1287,"")</f>
        <v>1.38586330771489</v>
      </c>
      <c r="AE1287" s="144" t="n">
        <f aca="false">IF(ISNUMBER(AC1287),AC1287*T1287,T1287)</f>
        <v>0.127342103125942</v>
      </c>
      <c r="AF1287" s="149" t="n">
        <f aca="false">IF(ISNUMBER(AD1287),AE1287-AE1279,"")</f>
        <v>0.0371135510293981</v>
      </c>
      <c r="AG1287" s="145" t="n">
        <f aca="false">IF(ISNUMBER(AD1287),U1287*AB1287,"")</f>
        <v>66.5214387703148</v>
      </c>
      <c r="AH1287" s="146" t="n">
        <f aca="false">IF(ISNUMBER(AC1287),AC1287*U1287,U1287)</f>
        <v>6.1124209500452</v>
      </c>
      <c r="AI1287" s="145" t="n">
        <f aca="false">AH1287-AH1279</f>
        <v>1.78145044941111</v>
      </c>
      <c r="AJ1287" s="103" t="s">
        <v>722</v>
      </c>
      <c r="AK1287" s="102"/>
      <c r="AL1287" s="102"/>
      <c r="AM1287" s="102"/>
      <c r="AN1287" s="147" t="s">
        <v>896</v>
      </c>
    </row>
    <row r="1288" customFormat="false" ht="15" hidden="false" customHeight="false" outlineLevel="0" collapsed="false">
      <c r="A1288" s="0" t="s">
        <v>652</v>
      </c>
      <c r="B1288" s="0" t="s">
        <v>647</v>
      </c>
      <c r="C1288" s="90" t="n">
        <f aca="false">C1144+1</f>
        <v>4</v>
      </c>
      <c r="D1288" s="90" t="n">
        <f aca="false">D1144</f>
        <v>3</v>
      </c>
      <c r="E1288" s="90" t="s">
        <v>378</v>
      </c>
      <c r="F1288" s="90" t="n">
        <v>4</v>
      </c>
      <c r="G1288" s="130" t="s">
        <v>669</v>
      </c>
      <c r="H1288" s="130" t="s">
        <v>660</v>
      </c>
      <c r="I1288" s="130" t="n">
        <v>10</v>
      </c>
      <c r="J1288" s="131" t="n">
        <v>41953</v>
      </c>
      <c r="K1288" s="132" t="s">
        <v>911</v>
      </c>
      <c r="L1288" s="131" t="n">
        <v>41955</v>
      </c>
      <c r="M1288" s="108" t="s">
        <v>752</v>
      </c>
      <c r="N1288" s="134" t="n">
        <v>44.9166666666667</v>
      </c>
      <c r="O1288" s="134" t="n">
        <v>40</v>
      </c>
      <c r="P1288" s="135" t="n">
        <v>0.04875</v>
      </c>
      <c r="Q1288" s="152" t="n">
        <v>612.919901666666</v>
      </c>
      <c r="R1288" s="152" t="n">
        <v>10442.512375</v>
      </c>
      <c r="S1288" s="136" t="n">
        <f aca="false">R1288-Q1288</f>
        <v>9829.59247333333</v>
      </c>
      <c r="T1288" s="137" t="n">
        <f aca="false">((S1288/1000000)*(0.473-P1288))*0.8/(0.08206*296)*1000000/(O1288*N1288)*12</f>
        <v>0.917355908680588</v>
      </c>
      <c r="U1288" s="138" t="n">
        <f aca="false">IF(N1288&lt;=48,T1288* 48,T1288* 72)</f>
        <v>44.0330836166682</v>
      </c>
      <c r="V1288" s="139" t="n">
        <v>1180.3788759433</v>
      </c>
      <c r="W1288" s="150" t="n">
        <f aca="false">W1240</f>
        <v>-16.6005784878389</v>
      </c>
      <c r="X1288" s="141" t="n">
        <v>1356.9</v>
      </c>
      <c r="Y1288" s="142" t="n">
        <f aca="false">((V1288/1000+1)*0.0112372)/((V1288/1000+1)*0.0112372+1)</f>
        <v>0.0239153939825776</v>
      </c>
      <c r="Z1288" s="142" t="n">
        <f aca="false">((W1288/1000+1)*0.0112372)/((W1288/1000+1)*0.0112372+1)</f>
        <v>0.0109298737052018</v>
      </c>
      <c r="AA1288" s="142" t="n">
        <f aca="false">IF(ISNUMBER(X1288),((X1288/1000+1)*0.0112372)/((X1288/1000+1)*0.0112372+1),"")</f>
        <v>0.0258016023592409</v>
      </c>
      <c r="AB1288" s="143" t="n">
        <f aca="false">IF(ISNUMBER(AA1288),(Y1288-Y1280)/(AA1288-Y1280),"")</f>
        <v>0.871503370517767</v>
      </c>
      <c r="AC1288" s="143" t="n">
        <f aca="false">IF(ISNUMBER(AB1288),1-AB1288,"")</f>
        <v>0.128496629482233</v>
      </c>
      <c r="AD1288" s="144" t="n">
        <f aca="false">IF(ISNUMBER(AB1288),AB1288*T1288,"")</f>
        <v>0.799478766379522</v>
      </c>
      <c r="AE1288" s="144" t="n">
        <f aca="false">IF(ISNUMBER(AC1288),AC1288*T1288,T1288)</f>
        <v>0.117877142301066</v>
      </c>
      <c r="AF1288" s="149" t="n">
        <f aca="false">IF(ISNUMBER(AD1288),AE1288-AE1280,"")</f>
        <v>0.0443624588349207</v>
      </c>
      <c r="AG1288" s="145" t="n">
        <f aca="false">IF(ISNUMBER(AD1288),U1288*AB1288,"")</f>
        <v>38.374980786217</v>
      </c>
      <c r="AH1288" s="146" t="n">
        <f aca="false">IF(ISNUMBER(AC1288),AC1288*U1288,U1288)</f>
        <v>5.65810283045118</v>
      </c>
      <c r="AI1288" s="145" t="n">
        <f aca="false">AH1288-AH1280</f>
        <v>2.12939802407619</v>
      </c>
      <c r="AJ1288" s="103" t="s">
        <v>724</v>
      </c>
      <c r="AK1288" s="102"/>
      <c r="AL1288" s="102"/>
      <c r="AM1288" s="102"/>
      <c r="AN1288" s="147" t="s">
        <v>897</v>
      </c>
    </row>
    <row r="1289" customFormat="false" ht="15" hidden="false" customHeight="false" outlineLevel="0" collapsed="false">
      <c r="A1289" s="0" t="s">
        <v>652</v>
      </c>
      <c r="B1289" s="0" t="s">
        <v>647</v>
      </c>
      <c r="C1289" s="90" t="n">
        <f aca="false">C1145+1</f>
        <v>4</v>
      </c>
      <c r="D1289" s="90" t="n">
        <f aca="false">D1145</f>
        <v>3</v>
      </c>
      <c r="E1289" s="90" t="s">
        <v>403</v>
      </c>
      <c r="F1289" s="90" t="n">
        <v>1</v>
      </c>
      <c r="G1289" s="130" t="s">
        <v>321</v>
      </c>
      <c r="H1289" s="130" t="s">
        <v>322</v>
      </c>
      <c r="I1289" s="130" t="s">
        <v>322</v>
      </c>
      <c r="J1289" s="131" t="n">
        <v>41953</v>
      </c>
      <c r="K1289" s="132" t="s">
        <v>911</v>
      </c>
      <c r="L1289" s="131" t="n">
        <v>41955</v>
      </c>
      <c r="M1289" s="108" t="s">
        <v>752</v>
      </c>
      <c r="N1289" s="134" t="n">
        <v>44.9166666666667</v>
      </c>
      <c r="O1289" s="134" t="n">
        <v>40</v>
      </c>
      <c r="P1289" s="135" t="n">
        <v>0.0481666666666667</v>
      </c>
      <c r="Q1289" s="152" t="n">
        <v>612.919901666666</v>
      </c>
      <c r="R1289" s="152" t="n">
        <v>2313.30079</v>
      </c>
      <c r="S1289" s="136" t="n">
        <f aca="false">R1289-Q1289</f>
        <v>1700.38088833333</v>
      </c>
      <c r="T1289" s="137" t="n">
        <f aca="false">((S1289/1000000)*(0.473-P1289))*0.8/(0.08206*296)*1000000/(O1289*N1289)*12</f>
        <v>0.158907830689205</v>
      </c>
      <c r="U1289" s="138" t="n">
        <f aca="false">IF(N1289&lt;=48,T1289* 48,T1289* 72)</f>
        <v>7.62757587308182</v>
      </c>
      <c r="V1289" s="139" t="n">
        <v>-23.7633914416205</v>
      </c>
      <c r="W1289" s="150" t="n">
        <f aca="false">W1241</f>
        <v>-20.4524273330183</v>
      </c>
      <c r="X1289" s="141" t="s">
        <v>106</v>
      </c>
      <c r="Y1289" s="142" t="n">
        <f aca="false">((V1289/1000+1)*0.0112372)/((V1289/1000+1)*0.0112372+1)</f>
        <v>0.0108511273491925</v>
      </c>
      <c r="Z1289" s="142" t="n">
        <f aca="false">((W1289/1000+1)*0.0112372)/((W1289/1000+1)*0.0112372+1)</f>
        <v>0.0108875289029567</v>
      </c>
      <c r="AA1289" s="142" t="str">
        <f aca="false">IF(ISNUMBER(X1289),((X1289/1000+1)*0.0112372)/((X1289/1000+1)*0.0112372+1),"")</f>
        <v/>
      </c>
      <c r="AB1289" s="143" t="str">
        <f aca="false">IF(ISNUMBER(AA1289),(Y1289-Z1289)/(AA1289-Z1289),"")</f>
        <v/>
      </c>
      <c r="AC1289" s="143" t="str">
        <f aca="false">IF(ISNUMBER(AB1289),1-AB1289,"")</f>
        <v/>
      </c>
      <c r="AD1289" s="144" t="str">
        <f aca="false">IF(ISNUMBER(AB1289),AB1289*T1289,"")</f>
        <v/>
      </c>
      <c r="AE1289" s="144" t="n">
        <f aca="false">IF(ISNUMBER(AC1289),AC1289*T1289,T1289)</f>
        <v>0.158907830689205</v>
      </c>
      <c r="AF1289" s="102"/>
      <c r="AG1289" s="145" t="str">
        <f aca="false">IF(ISNUMBER(AD1289),U1289*AB1289,"")</f>
        <v/>
      </c>
      <c r="AH1289" s="146" t="n">
        <f aca="false">IF(ISNUMBER(AC1289),AC1289*U1289,U1289)</f>
        <v>7.62757587308182</v>
      </c>
      <c r="AI1289" s="102"/>
      <c r="AJ1289" s="103" t="s">
        <v>726</v>
      </c>
      <c r="AK1289" s="102"/>
      <c r="AL1289" s="102"/>
      <c r="AM1289" s="102"/>
      <c r="AN1289" s="147" t="s">
        <v>898</v>
      </c>
    </row>
    <row r="1290" customFormat="false" ht="15" hidden="false" customHeight="false" outlineLevel="0" collapsed="false">
      <c r="A1290" s="0" t="s">
        <v>652</v>
      </c>
      <c r="B1290" s="0" t="s">
        <v>647</v>
      </c>
      <c r="C1290" s="90" t="n">
        <f aca="false">C1146+1</f>
        <v>4</v>
      </c>
      <c r="D1290" s="90" t="n">
        <f aca="false">D1146</f>
        <v>3</v>
      </c>
      <c r="E1290" s="90" t="s">
        <v>403</v>
      </c>
      <c r="F1290" s="90" t="n">
        <v>2</v>
      </c>
      <c r="G1290" s="130" t="s">
        <v>321</v>
      </c>
      <c r="H1290" s="130" t="s">
        <v>322</v>
      </c>
      <c r="I1290" s="130" t="s">
        <v>322</v>
      </c>
      <c r="J1290" s="131" t="n">
        <v>41953</v>
      </c>
      <c r="K1290" s="132" t="s">
        <v>911</v>
      </c>
      <c r="L1290" s="131" t="n">
        <v>41955</v>
      </c>
      <c r="M1290" s="108" t="s">
        <v>752</v>
      </c>
      <c r="N1290" s="134" t="n">
        <v>44.9166666666667</v>
      </c>
      <c r="O1290" s="134" t="n">
        <v>40</v>
      </c>
      <c r="P1290" s="135" t="n">
        <v>0.0481666666666667</v>
      </c>
      <c r="Q1290" s="152" t="n">
        <v>612.919901666666</v>
      </c>
      <c r="R1290" s="152" t="n">
        <v>2724.86569</v>
      </c>
      <c r="S1290" s="136" t="n">
        <f aca="false">R1290-Q1290</f>
        <v>2111.94578833333</v>
      </c>
      <c r="T1290" s="137" t="n">
        <f aca="false">((S1290/1000000)*(0.473-P1290))*0.8/(0.08206*296)*1000000/(O1290*N1290)*12</f>
        <v>0.197370322178934</v>
      </c>
      <c r="U1290" s="138" t="n">
        <f aca="false">IF(N1290&lt;=48,T1290* 48,T1290* 72)</f>
        <v>9.47377546458883</v>
      </c>
      <c r="V1290" s="139" t="n">
        <v>-27.4979805240907</v>
      </c>
      <c r="W1290" s="150" t="n">
        <f aca="false">W1242</f>
        <v>-20.4524273330183</v>
      </c>
      <c r="X1290" s="141" t="s">
        <v>106</v>
      </c>
      <c r="Y1290" s="142" t="n">
        <f aca="false">((V1290/1000+1)*0.0112372)/((V1290/1000+1)*0.0112372+1)</f>
        <v>0.0108100651426784</v>
      </c>
      <c r="Z1290" s="142" t="n">
        <f aca="false">((W1290/1000+1)*0.0112372)/((W1290/1000+1)*0.0112372+1)</f>
        <v>0.0108875289029567</v>
      </c>
      <c r="AA1290" s="142" t="str">
        <f aca="false">IF(ISNUMBER(X1290),((X1290/1000+1)*0.0112372)/((X1290/1000+1)*0.0112372+1),"")</f>
        <v/>
      </c>
      <c r="AB1290" s="143" t="str">
        <f aca="false">IF(ISNUMBER(AA1290),(Y1290-Z1290)/(AA1290-Z1290),"")</f>
        <v/>
      </c>
      <c r="AC1290" s="143" t="str">
        <f aca="false">IF(ISNUMBER(AB1290),1-AB1290,"")</f>
        <v/>
      </c>
      <c r="AD1290" s="144" t="str">
        <f aca="false">IF(ISNUMBER(AB1290),AB1290*T1290,"")</f>
        <v/>
      </c>
      <c r="AE1290" s="144" t="n">
        <f aca="false">IF(ISNUMBER(AC1290),AC1290*T1290,T1290)</f>
        <v>0.197370322178934</v>
      </c>
      <c r="AF1290" s="102"/>
      <c r="AG1290" s="145" t="str">
        <f aca="false">IF(ISNUMBER(AD1290),U1290*AB1290,"")</f>
        <v/>
      </c>
      <c r="AH1290" s="146" t="n">
        <f aca="false">IF(ISNUMBER(AC1290),AC1290*U1290,U1290)</f>
        <v>9.47377546458883</v>
      </c>
      <c r="AI1290" s="102"/>
      <c r="AJ1290" s="103" t="s">
        <v>728</v>
      </c>
      <c r="AK1290" s="102"/>
      <c r="AL1290" s="102"/>
      <c r="AM1290" s="102"/>
      <c r="AN1290" s="147" t="s">
        <v>899</v>
      </c>
    </row>
    <row r="1291" customFormat="false" ht="15" hidden="false" customHeight="false" outlineLevel="0" collapsed="false">
      <c r="A1291" s="0" t="s">
        <v>652</v>
      </c>
      <c r="B1291" s="0" t="s">
        <v>647</v>
      </c>
      <c r="C1291" s="90" t="n">
        <f aca="false">C1147+1</f>
        <v>4</v>
      </c>
      <c r="D1291" s="90" t="n">
        <f aca="false">D1147</f>
        <v>3</v>
      </c>
      <c r="E1291" s="90" t="s">
        <v>403</v>
      </c>
      <c r="F1291" s="90" t="n">
        <v>3</v>
      </c>
      <c r="G1291" s="130" t="s">
        <v>321</v>
      </c>
      <c r="H1291" s="130" t="s">
        <v>322</v>
      </c>
      <c r="I1291" s="130" t="s">
        <v>322</v>
      </c>
      <c r="J1291" s="131" t="n">
        <v>41953</v>
      </c>
      <c r="K1291" s="132" t="s">
        <v>911</v>
      </c>
      <c r="L1291" s="131" t="n">
        <v>41955</v>
      </c>
      <c r="M1291" s="108" t="s">
        <v>752</v>
      </c>
      <c r="N1291" s="134" t="n">
        <v>44.9166666666667</v>
      </c>
      <c r="O1291" s="134" t="n">
        <v>40</v>
      </c>
      <c r="P1291" s="135" t="n">
        <v>0.0481666666666667</v>
      </c>
      <c r="Q1291" s="152" t="n">
        <v>612.919901666666</v>
      </c>
      <c r="R1291" s="152" t="n">
        <v>1564.65445</v>
      </c>
      <c r="S1291" s="136" t="n">
        <f aca="false">R1291-Q1291</f>
        <v>951.734548333333</v>
      </c>
      <c r="T1291" s="137" t="n">
        <f aca="false">((S1291/1000000)*(0.473-P1291))*0.8/(0.08206*296)*1000000/(O1291*N1291)*12</f>
        <v>0.0889436440419295</v>
      </c>
      <c r="U1291" s="138" t="n">
        <f aca="false">IF(N1291&lt;=48,T1291* 48,T1291* 72)</f>
        <v>4.26929491401261</v>
      </c>
      <c r="V1291" s="139" t="n">
        <v>-12.1347143804015</v>
      </c>
      <c r="W1291" s="150" t="n">
        <f aca="false">W1243</f>
        <v>-20.4524273330183</v>
      </c>
      <c r="X1291" s="141" t="s">
        <v>106</v>
      </c>
      <c r="Y1291" s="142" t="n">
        <f aca="false">((V1291/1000+1)*0.0112372)/((V1291/1000+1)*0.0112372+1)</f>
        <v>0.0109789640664297</v>
      </c>
      <c r="Z1291" s="142" t="n">
        <f aca="false">((W1291/1000+1)*0.0112372)/((W1291/1000+1)*0.0112372+1)</f>
        <v>0.0108875289029567</v>
      </c>
      <c r="AA1291" s="142" t="str">
        <f aca="false">IF(ISNUMBER(X1291),((X1291/1000+1)*0.0112372)/((X1291/1000+1)*0.0112372+1),"")</f>
        <v/>
      </c>
      <c r="AB1291" s="143" t="str">
        <f aca="false">IF(ISNUMBER(AA1291),(Y1291-Z1291)/(AA1291-Z1291),"")</f>
        <v/>
      </c>
      <c r="AC1291" s="143" t="str">
        <f aca="false">IF(ISNUMBER(AB1291),1-AB1291,"")</f>
        <v/>
      </c>
      <c r="AD1291" s="144" t="str">
        <f aca="false">IF(ISNUMBER(AB1291),AB1291*T1291,"")</f>
        <v/>
      </c>
      <c r="AE1291" s="144" t="n">
        <f aca="false">IF(ISNUMBER(AC1291),AC1291*T1291,T1291)</f>
        <v>0.0889436440419295</v>
      </c>
      <c r="AF1291" s="102"/>
      <c r="AG1291" s="145" t="str">
        <f aca="false">IF(ISNUMBER(AD1291),U1291*AB1291,"")</f>
        <v/>
      </c>
      <c r="AH1291" s="146" t="n">
        <f aca="false">IF(ISNUMBER(AC1291),AC1291*U1291,U1291)</f>
        <v>4.26929491401261</v>
      </c>
      <c r="AI1291" s="102"/>
      <c r="AJ1291" s="103" t="s">
        <v>730</v>
      </c>
      <c r="AK1291" s="102"/>
      <c r="AL1291" s="102"/>
      <c r="AM1291" s="102"/>
      <c r="AN1291" s="147" t="s">
        <v>900</v>
      </c>
    </row>
    <row r="1292" customFormat="false" ht="15" hidden="false" customHeight="false" outlineLevel="0" collapsed="false">
      <c r="A1292" s="0" t="s">
        <v>652</v>
      </c>
      <c r="B1292" s="0" t="s">
        <v>647</v>
      </c>
      <c r="C1292" s="90" t="n">
        <f aca="false">C1148+1</f>
        <v>4</v>
      </c>
      <c r="D1292" s="90" t="n">
        <f aca="false">D1148</f>
        <v>3</v>
      </c>
      <c r="E1292" s="90" t="s">
        <v>403</v>
      </c>
      <c r="F1292" s="90" t="n">
        <v>4</v>
      </c>
      <c r="G1292" s="130" t="s">
        <v>321</v>
      </c>
      <c r="H1292" s="130" t="s">
        <v>322</v>
      </c>
      <c r="I1292" s="130" t="s">
        <v>322</v>
      </c>
      <c r="J1292" s="131" t="n">
        <v>41953</v>
      </c>
      <c r="K1292" s="132" t="s">
        <v>911</v>
      </c>
      <c r="L1292" s="131" t="n">
        <v>41955</v>
      </c>
      <c r="M1292" s="108" t="s">
        <v>752</v>
      </c>
      <c r="N1292" s="134" t="n">
        <v>44.9166666666667</v>
      </c>
      <c r="O1292" s="134" t="n">
        <v>40</v>
      </c>
      <c r="P1292" s="135" t="n">
        <v>0.0481666666666667</v>
      </c>
      <c r="Q1292" s="152" t="n">
        <v>612.919901666666</v>
      </c>
      <c r="R1292" s="152" t="n">
        <v>1432.99489</v>
      </c>
      <c r="S1292" s="136" t="n">
        <f aca="false">R1292-Q1292</f>
        <v>820.074988333334</v>
      </c>
      <c r="T1292" s="137" t="n">
        <f aca="false">((S1292/1000000)*(0.473-P1292))*0.8/(0.08206*296)*1000000/(O1292*N1292)*12</f>
        <v>0.0766394978281938</v>
      </c>
      <c r="U1292" s="138" t="n">
        <f aca="false">IF(N1292&lt;=48,T1292* 48,T1292* 72)</f>
        <v>3.6786958957533</v>
      </c>
      <c r="V1292" s="139" t="n">
        <v>-18.1691461900177</v>
      </c>
      <c r="W1292" s="150" t="n">
        <f aca="false">W1244</f>
        <v>-20.4524273330183</v>
      </c>
      <c r="X1292" s="141" t="s">
        <v>106</v>
      </c>
      <c r="Y1292" s="142" t="n">
        <f aca="false">((V1292/1000+1)*0.0112372)/((V1292/1000+1)*0.0112372+1)</f>
        <v>0.0109126302965888</v>
      </c>
      <c r="Z1292" s="142" t="n">
        <f aca="false">((W1292/1000+1)*0.0112372)/((W1292/1000+1)*0.0112372+1)</f>
        <v>0.0108875289029567</v>
      </c>
      <c r="AA1292" s="142" t="str">
        <f aca="false">IF(ISNUMBER(X1292),((X1292/1000+1)*0.0112372)/((X1292/1000+1)*0.0112372+1),"")</f>
        <v/>
      </c>
      <c r="AB1292" s="143" t="str">
        <f aca="false">IF(ISNUMBER(AA1292),(Y1292-Z1292)/(AA1292-Z1292),"")</f>
        <v/>
      </c>
      <c r="AC1292" s="143" t="str">
        <f aca="false">IF(ISNUMBER(AB1292),1-AB1292,"")</f>
        <v/>
      </c>
      <c r="AD1292" s="144" t="str">
        <f aca="false">IF(ISNUMBER(AB1292),AB1292*T1292,"")</f>
        <v/>
      </c>
      <c r="AE1292" s="144" t="n">
        <f aca="false">IF(ISNUMBER(AC1292),AC1292*T1292,T1292)</f>
        <v>0.0766394978281938</v>
      </c>
      <c r="AF1292" s="102"/>
      <c r="AG1292" s="145" t="str">
        <f aca="false">IF(ISNUMBER(AD1292),U1292*AB1292,"")</f>
        <v/>
      </c>
      <c r="AH1292" s="146" t="n">
        <f aca="false">IF(ISNUMBER(AC1292),AC1292*U1292,U1292)</f>
        <v>3.6786958957533</v>
      </c>
      <c r="AI1292" s="102"/>
      <c r="AJ1292" s="103" t="s">
        <v>732</v>
      </c>
      <c r="AK1292" s="102"/>
      <c r="AL1292" s="102"/>
      <c r="AM1292" s="102"/>
      <c r="AN1292" s="147" t="s">
        <v>901</v>
      </c>
    </row>
    <row r="1293" customFormat="false" ht="15" hidden="false" customHeight="false" outlineLevel="0" collapsed="false">
      <c r="A1293" s="0" t="s">
        <v>652</v>
      </c>
      <c r="B1293" s="0" t="s">
        <v>647</v>
      </c>
      <c r="C1293" s="90" t="n">
        <f aca="false">C1149+1</f>
        <v>4</v>
      </c>
      <c r="D1293" s="90" t="n">
        <f aca="false">D1149</f>
        <v>3</v>
      </c>
      <c r="E1293" s="90" t="s">
        <v>403</v>
      </c>
      <c r="F1293" s="90" t="n">
        <v>1</v>
      </c>
      <c r="G1293" s="130" t="s">
        <v>659</v>
      </c>
      <c r="H1293" s="130" t="s">
        <v>660</v>
      </c>
      <c r="I1293" s="148" t="s">
        <v>335</v>
      </c>
      <c r="J1293" s="131" t="n">
        <v>41953</v>
      </c>
      <c r="K1293" s="132" t="s">
        <v>911</v>
      </c>
      <c r="L1293" s="131" t="n">
        <v>41955</v>
      </c>
      <c r="M1293" s="108" t="s">
        <v>752</v>
      </c>
      <c r="N1293" s="134" t="n">
        <v>44.9166666666667</v>
      </c>
      <c r="O1293" s="134" t="n">
        <v>40</v>
      </c>
      <c r="P1293" s="135" t="n">
        <v>0.0481666666666667</v>
      </c>
      <c r="Q1293" s="152" t="n">
        <v>612.919901666666</v>
      </c>
      <c r="R1293" s="152" t="n">
        <v>15321.937475</v>
      </c>
      <c r="S1293" s="136" t="n">
        <f aca="false">R1293-Q1293</f>
        <v>14709.0175733333</v>
      </c>
      <c r="T1293" s="137" t="n">
        <f aca="false">((S1293/1000000)*(0.473-P1293))*0.8/(0.08206*296)*1000000/(O1293*N1293)*12</f>
        <v>1.37462029253859</v>
      </c>
      <c r="U1293" s="138" t="n">
        <f aca="false">IF(N1293&lt;=48,T1293* 48,T1293* 72)</f>
        <v>65.9817740418521</v>
      </c>
      <c r="V1293" s="139" t="n">
        <v>886.767354017793</v>
      </c>
      <c r="W1293" s="150" t="n">
        <f aca="false">W1245</f>
        <v>-20.4524273330183</v>
      </c>
      <c r="X1293" s="141" t="n">
        <v>1356.9</v>
      </c>
      <c r="Y1293" s="142" t="n">
        <f aca="false">((V1293/1000+1)*0.0112372)/((V1293/1000+1)*0.0112372+1)</f>
        <v>0.0207617909894275</v>
      </c>
      <c r="Z1293" s="142" t="n">
        <f aca="false">((W1293/1000+1)*0.0112372)/((W1293/1000+1)*0.0112372+1)</f>
        <v>0.0108875289029567</v>
      </c>
      <c r="AA1293" s="142" t="n">
        <f aca="false">IF(ISNUMBER(X1293),((X1293/1000+1)*0.0112372)/((X1293/1000+1)*0.0112372+1),"")</f>
        <v>0.0258016023592409</v>
      </c>
      <c r="AB1293" s="143" t="n">
        <f aca="false">IF(ISNUMBER(AA1293),(Y1293-Y1289)/(AA1293-Y1289),"")</f>
        <v>0.662899582359354</v>
      </c>
      <c r="AC1293" s="143" t="n">
        <f aca="false">IF(ISNUMBER(AB1293),1-AB1293,"")</f>
        <v>0.337100417640646</v>
      </c>
      <c r="AD1293" s="144" t="n">
        <f aca="false">IF(ISNUMBER(AB1293),AB1293*T1293,"")</f>
        <v>0.911235217826521</v>
      </c>
      <c r="AE1293" s="144" t="n">
        <f aca="false">IF(ISNUMBER(AC1293),AC1293*T1293,T1293)</f>
        <v>0.463385074712065</v>
      </c>
      <c r="AF1293" s="149" t="n">
        <f aca="false">IF(ISNUMBER(AD1293),AE1293-AE1289,"")</f>
        <v>0.30447724402286</v>
      </c>
      <c r="AG1293" s="145" t="n">
        <f aca="false">IF(ISNUMBER(AD1293),U1293*AB1293,"")</f>
        <v>43.739290455673</v>
      </c>
      <c r="AH1293" s="146" t="n">
        <f aca="false">IF(ISNUMBER(AC1293),AC1293*U1293,U1293)</f>
        <v>22.2424835861791</v>
      </c>
      <c r="AI1293" s="145" t="n">
        <f aca="false">AH1293-AH1289</f>
        <v>14.6149077130973</v>
      </c>
      <c r="AJ1293" s="103" t="s">
        <v>734</v>
      </c>
      <c r="AK1293" s="102"/>
      <c r="AL1293" s="102"/>
      <c r="AM1293" s="102"/>
      <c r="AN1293" s="147" t="s">
        <v>902</v>
      </c>
    </row>
    <row r="1294" customFormat="false" ht="15" hidden="false" customHeight="false" outlineLevel="0" collapsed="false">
      <c r="A1294" s="0" t="s">
        <v>652</v>
      </c>
      <c r="B1294" s="0" t="s">
        <v>647</v>
      </c>
      <c r="C1294" s="90" t="n">
        <f aca="false">C1150+1</f>
        <v>4</v>
      </c>
      <c r="D1294" s="90" t="n">
        <f aca="false">D1150</f>
        <v>3</v>
      </c>
      <c r="E1294" s="90" t="s">
        <v>403</v>
      </c>
      <c r="F1294" s="90" t="n">
        <v>2</v>
      </c>
      <c r="G1294" s="130" t="s">
        <v>659</v>
      </c>
      <c r="H1294" s="130" t="s">
        <v>660</v>
      </c>
      <c r="I1294" s="148" t="s">
        <v>335</v>
      </c>
      <c r="J1294" s="131" t="n">
        <v>41953</v>
      </c>
      <c r="K1294" s="132" t="s">
        <v>911</v>
      </c>
      <c r="L1294" s="131" t="n">
        <v>41955</v>
      </c>
      <c r="M1294" s="108" t="s">
        <v>752</v>
      </c>
      <c r="N1294" s="134" t="n">
        <v>44.9166666666667</v>
      </c>
      <c r="O1294" s="134" t="n">
        <v>40</v>
      </c>
      <c r="P1294" s="135" t="n">
        <v>0.0481666666666667</v>
      </c>
      <c r="Q1294" s="152" t="n">
        <v>612.919901666666</v>
      </c>
      <c r="R1294" s="152" t="n">
        <v>14029.119575</v>
      </c>
      <c r="S1294" s="136" t="n">
        <f aca="false">R1294-Q1294</f>
        <v>13416.1996733333</v>
      </c>
      <c r="T1294" s="137" t="n">
        <f aca="false">((S1294/1000000)*(0.473-P1294))*0.8/(0.08206*296)*1000000/(O1294*N1294)*12</f>
        <v>1.25380095766207</v>
      </c>
      <c r="U1294" s="138" t="n">
        <f aca="false">IF(N1294&lt;=48,T1294* 48,T1294* 72)</f>
        <v>60.1824459677794</v>
      </c>
      <c r="V1294" s="139" t="n">
        <v>821.569132817757</v>
      </c>
      <c r="W1294" s="150" t="n">
        <f aca="false">W1246</f>
        <v>-20.4524273330183</v>
      </c>
      <c r="X1294" s="141" t="n">
        <v>1356.9</v>
      </c>
      <c r="Y1294" s="142" t="n">
        <f aca="false">((V1294/1000+1)*0.0112372)/((V1294/1000+1)*0.0112372+1)</f>
        <v>0.0200587474056888</v>
      </c>
      <c r="Z1294" s="142" t="n">
        <f aca="false">((W1294/1000+1)*0.0112372)/((W1294/1000+1)*0.0112372+1)</f>
        <v>0.0108875289029567</v>
      </c>
      <c r="AA1294" s="142" t="n">
        <f aca="false">IF(ISNUMBER(X1294),((X1294/1000+1)*0.0112372)/((X1294/1000+1)*0.0112372+1),"")</f>
        <v>0.0258016023592409</v>
      </c>
      <c r="AB1294" s="143" t="n">
        <f aca="false">IF(ISNUMBER(AA1294),(Y1294-Y1290)/(AA1294-Y1290),"")</f>
        <v>0.616926878772147</v>
      </c>
      <c r="AC1294" s="143" t="n">
        <f aca="false">IF(ISNUMBER(AB1294),1-AB1294,"")</f>
        <v>0.383073121227853</v>
      </c>
      <c r="AD1294" s="144" t="n">
        <f aca="false">IF(ISNUMBER(AB1294),AB1294*T1294,"")</f>
        <v>0.77350351141199</v>
      </c>
      <c r="AE1294" s="144" t="n">
        <f aca="false">IF(ISNUMBER(AC1294),AC1294*T1294,T1294)</f>
        <v>0.48029744625008</v>
      </c>
      <c r="AF1294" s="149" t="n">
        <f aca="false">IF(ISNUMBER(AD1294),AE1294-AE1290,"")</f>
        <v>0.282927124071146</v>
      </c>
      <c r="AG1294" s="145" t="n">
        <f aca="false">IF(ISNUMBER(AD1294),U1294*AB1294,"")</f>
        <v>37.1281685477755</v>
      </c>
      <c r="AH1294" s="146" t="n">
        <f aca="false">IF(ISNUMBER(AC1294),AC1294*U1294,U1294)</f>
        <v>23.0542774200038</v>
      </c>
      <c r="AI1294" s="145" t="n">
        <f aca="false">AH1294-AH1290</f>
        <v>13.580501955415</v>
      </c>
      <c r="AJ1294" s="103" t="s">
        <v>736</v>
      </c>
      <c r="AK1294" s="102"/>
      <c r="AL1294" s="102"/>
      <c r="AM1294" s="102"/>
      <c r="AN1294" s="147" t="s">
        <v>903</v>
      </c>
    </row>
    <row r="1295" customFormat="false" ht="15" hidden="false" customHeight="false" outlineLevel="0" collapsed="false">
      <c r="A1295" s="0" t="s">
        <v>652</v>
      </c>
      <c r="B1295" s="0" t="s">
        <v>647</v>
      </c>
      <c r="C1295" s="90" t="n">
        <f aca="false">C1151+1</f>
        <v>4</v>
      </c>
      <c r="D1295" s="90" t="n">
        <f aca="false">D1151</f>
        <v>3</v>
      </c>
      <c r="E1295" s="90" t="s">
        <v>403</v>
      </c>
      <c r="F1295" s="90" t="n">
        <v>3</v>
      </c>
      <c r="G1295" s="130" t="s">
        <v>659</v>
      </c>
      <c r="H1295" s="130" t="s">
        <v>660</v>
      </c>
      <c r="I1295" s="148" t="s">
        <v>335</v>
      </c>
      <c r="J1295" s="131" t="n">
        <v>41953</v>
      </c>
      <c r="K1295" s="132" t="s">
        <v>911</v>
      </c>
      <c r="L1295" s="131" t="n">
        <v>41955</v>
      </c>
      <c r="M1295" s="108" t="s">
        <v>752</v>
      </c>
      <c r="N1295" s="134" t="n">
        <v>44.9166666666667</v>
      </c>
      <c r="O1295" s="134" t="n">
        <v>40</v>
      </c>
      <c r="P1295" s="135" t="n">
        <v>0.0481666666666667</v>
      </c>
      <c r="Q1295" s="152" t="n">
        <v>612.919901666666</v>
      </c>
      <c r="R1295" s="152" t="n">
        <v>12491.647375</v>
      </c>
      <c r="S1295" s="136" t="n">
        <f aca="false">R1295-Q1295</f>
        <v>11878.7274733333</v>
      </c>
      <c r="T1295" s="137" t="n">
        <f aca="false">((S1295/1000000)*(0.473-P1295))*0.8/(0.08206*296)*1000000/(O1295*N1295)*12</f>
        <v>1.11011763722295</v>
      </c>
      <c r="U1295" s="138" t="n">
        <f aca="false">IF(N1295&lt;=48,T1295* 48,T1295* 72)</f>
        <v>53.2856465867014</v>
      </c>
      <c r="V1295" s="139" t="n">
        <v>1003.84490591983</v>
      </c>
      <c r="W1295" s="150" t="n">
        <f aca="false">W1247</f>
        <v>-20.4524273330183</v>
      </c>
      <c r="X1295" s="141" t="n">
        <v>1356.9</v>
      </c>
      <c r="Y1295" s="142" t="n">
        <f aca="false">((V1295/1000+1)*0.0112372)/((V1295/1000+1)*0.0112372+1)</f>
        <v>0.022021729352319</v>
      </c>
      <c r="Z1295" s="142" t="n">
        <f aca="false">((W1295/1000+1)*0.0112372)/((W1295/1000+1)*0.0112372+1)</f>
        <v>0.0108875289029567</v>
      </c>
      <c r="AA1295" s="142" t="n">
        <f aca="false">IF(ISNUMBER(X1295),((X1295/1000+1)*0.0112372)/((X1295/1000+1)*0.0112372+1),"")</f>
        <v>0.0258016023592409</v>
      </c>
      <c r="AB1295" s="143" t="n">
        <f aca="false">IF(ISNUMBER(AA1295),(Y1295-Y1291)/(AA1295-Y1291),"")</f>
        <v>0.744993237219106</v>
      </c>
      <c r="AC1295" s="143" t="n">
        <f aca="false">IF(ISNUMBER(AB1295),1-AB1295,"")</f>
        <v>0.255006762780894</v>
      </c>
      <c r="AD1295" s="144" t="n">
        <f aca="false">IF(ISNUMBER(AB1295),AB1295*T1295,"")</f>
        <v>0.827030132248748</v>
      </c>
      <c r="AE1295" s="144" t="n">
        <f aca="false">IF(ISNUMBER(AC1295),AC1295*T1295,T1295)</f>
        <v>0.283087504974199</v>
      </c>
      <c r="AF1295" s="149" t="n">
        <f aca="false">IF(ISNUMBER(AD1295),AE1295-AE1291,"")</f>
        <v>0.194143860932269</v>
      </c>
      <c r="AG1295" s="145" t="n">
        <f aca="false">IF(ISNUMBER(AD1295),U1295*AB1295,"")</f>
        <v>39.6974463479399</v>
      </c>
      <c r="AH1295" s="146" t="n">
        <f aca="false">IF(ISNUMBER(AC1295),AC1295*U1295,U1295)</f>
        <v>13.5882002387616</v>
      </c>
      <c r="AI1295" s="145" t="n">
        <f aca="false">AH1295-AH1291</f>
        <v>9.31890532474894</v>
      </c>
      <c r="AJ1295" s="103" t="s">
        <v>738</v>
      </c>
      <c r="AK1295" s="102"/>
      <c r="AL1295" s="102"/>
      <c r="AM1295" s="102"/>
      <c r="AN1295" s="147" t="s">
        <v>904</v>
      </c>
    </row>
    <row r="1296" customFormat="false" ht="15" hidden="false" customHeight="false" outlineLevel="0" collapsed="false">
      <c r="A1296" s="0" t="s">
        <v>652</v>
      </c>
      <c r="B1296" s="0" t="s">
        <v>647</v>
      </c>
      <c r="C1296" s="90" t="n">
        <f aca="false">C1152+1</f>
        <v>4</v>
      </c>
      <c r="D1296" s="90" t="n">
        <f aca="false">D1152</f>
        <v>3</v>
      </c>
      <c r="E1296" s="90" t="s">
        <v>403</v>
      </c>
      <c r="F1296" s="90" t="n">
        <v>4</v>
      </c>
      <c r="G1296" s="130" t="s">
        <v>659</v>
      </c>
      <c r="H1296" s="130" t="s">
        <v>660</v>
      </c>
      <c r="I1296" s="148" t="s">
        <v>335</v>
      </c>
      <c r="J1296" s="131" t="n">
        <v>41953</v>
      </c>
      <c r="K1296" s="132" t="s">
        <v>911</v>
      </c>
      <c r="L1296" s="131" t="n">
        <v>41955</v>
      </c>
      <c r="M1296" s="108" t="s">
        <v>752</v>
      </c>
      <c r="N1296" s="134" t="n">
        <v>44.9166666666667</v>
      </c>
      <c r="O1296" s="134" t="n">
        <v>40</v>
      </c>
      <c r="P1296" s="135" t="n">
        <v>0.0481666666666667</v>
      </c>
      <c r="Q1296" s="152" t="n">
        <v>612.919901666666</v>
      </c>
      <c r="R1296" s="152" t="n">
        <v>14255.145375</v>
      </c>
      <c r="S1296" s="136" t="n">
        <f aca="false">R1296-Q1296</f>
        <v>13642.2254733333</v>
      </c>
      <c r="T1296" s="137" t="n">
        <f aca="false">((S1296/1000000)*(0.473-P1296))*0.8/(0.08206*296)*1000000/(O1296*N1296)*12</f>
        <v>1.27492403061839</v>
      </c>
      <c r="U1296" s="138" t="n">
        <f aca="false">IF(N1296&lt;=48,T1296* 48,T1296* 72)</f>
        <v>61.1963534696826</v>
      </c>
      <c r="V1296" s="139" t="n">
        <v>1021.22555906437</v>
      </c>
      <c r="W1296" s="150" t="n">
        <f aca="false">W1248</f>
        <v>-20.4524273330183</v>
      </c>
      <c r="X1296" s="141" t="n">
        <v>1356.9</v>
      </c>
      <c r="Y1296" s="142" t="n">
        <f aca="false">((V1296/1000+1)*0.0112372)/((V1296/1000+1)*0.0112372+1)</f>
        <v>0.0222084961480998</v>
      </c>
      <c r="Z1296" s="142" t="n">
        <f aca="false">((W1296/1000+1)*0.0112372)/((W1296/1000+1)*0.0112372+1)</f>
        <v>0.0108875289029567</v>
      </c>
      <c r="AA1296" s="142" t="n">
        <f aca="false">IF(ISNUMBER(X1296),((X1296/1000+1)*0.0112372)/((X1296/1000+1)*0.0112372+1),"")</f>
        <v>0.0258016023592409</v>
      </c>
      <c r="AB1296" s="143" t="n">
        <f aca="false">IF(ISNUMBER(AA1296),(Y1296-Y1292)/(AA1296-Y1292),"")</f>
        <v>0.758673319016147</v>
      </c>
      <c r="AC1296" s="143" t="n">
        <f aca="false">IF(ISNUMBER(AB1296),1-AB1296,"")</f>
        <v>0.241326680983853</v>
      </c>
      <c r="AD1296" s="144" t="n">
        <f aca="false">IF(ISNUMBER(AB1296),AB1296*T1296,"")</f>
        <v>0.967250845802695</v>
      </c>
      <c r="AE1296" s="144" t="n">
        <f aca="false">IF(ISNUMBER(AC1296),AC1296*T1296,T1296)</f>
        <v>0.307673184815691</v>
      </c>
      <c r="AF1296" s="149" t="n">
        <f aca="false">IF(ISNUMBER(AD1296),AE1296-AE1292,"")</f>
        <v>0.231033686987497</v>
      </c>
      <c r="AG1296" s="145" t="n">
        <f aca="false">IF(ISNUMBER(AD1296),U1296*AB1296,"")</f>
        <v>46.4280405985294</v>
      </c>
      <c r="AH1296" s="146" t="n">
        <f aca="false">IF(ISNUMBER(AC1296),AC1296*U1296,U1296)</f>
        <v>14.7683128711532</v>
      </c>
      <c r="AI1296" s="145" t="n">
        <f aca="false">AH1296-AH1292</f>
        <v>11.0896169753999</v>
      </c>
      <c r="AJ1296" s="103" t="s">
        <v>740</v>
      </c>
      <c r="AK1296" s="102"/>
      <c r="AL1296" s="102"/>
      <c r="AM1296" s="102"/>
      <c r="AN1296" s="147" t="s">
        <v>905</v>
      </c>
    </row>
    <row r="1297" customFormat="false" ht="15" hidden="false" customHeight="false" outlineLevel="0" collapsed="false">
      <c r="A1297" s="0" t="s">
        <v>652</v>
      </c>
      <c r="B1297" s="0" t="s">
        <v>647</v>
      </c>
      <c r="C1297" s="90" t="n">
        <f aca="false">C1153+1</f>
        <v>4</v>
      </c>
      <c r="D1297" s="90" t="n">
        <f aca="false">D1153</f>
        <v>3</v>
      </c>
      <c r="E1297" s="90" t="s">
        <v>403</v>
      </c>
      <c r="F1297" s="90" t="n">
        <v>1</v>
      </c>
      <c r="G1297" s="130" t="s">
        <v>669</v>
      </c>
      <c r="H1297" s="130" t="s">
        <v>660</v>
      </c>
      <c r="I1297" s="130" t="n">
        <v>10</v>
      </c>
      <c r="J1297" s="131" t="n">
        <v>41953</v>
      </c>
      <c r="K1297" s="132" t="s">
        <v>911</v>
      </c>
      <c r="L1297" s="131" t="n">
        <v>41955</v>
      </c>
      <c r="M1297" s="108" t="s">
        <v>752</v>
      </c>
      <c r="N1297" s="134" t="n">
        <v>44.9166666666667</v>
      </c>
      <c r="O1297" s="134" t="n">
        <v>40</v>
      </c>
      <c r="P1297" s="135" t="n">
        <v>0.0481666666666667</v>
      </c>
      <c r="Q1297" s="152" t="n">
        <v>612.919901666666</v>
      </c>
      <c r="R1297" s="152" t="n">
        <v>10418.916275</v>
      </c>
      <c r="S1297" s="136" t="n">
        <f aca="false">R1297-Q1297</f>
        <v>9805.99637333333</v>
      </c>
      <c r="T1297" s="137" t="n">
        <f aca="false">((S1297/1000000)*(0.473-P1297))*0.8/(0.08206*296)*1000000/(O1297*N1297)*12</f>
        <v>0.916412094563095</v>
      </c>
      <c r="U1297" s="138" t="n">
        <f aca="false">IF(N1297&lt;=48,T1297* 48,T1297* 72)</f>
        <v>43.9877805390286</v>
      </c>
      <c r="V1297" s="139" t="n">
        <v>1121.18417794851</v>
      </c>
      <c r="W1297" s="150" t="n">
        <f aca="false">W1249</f>
        <v>-20.4524273330183</v>
      </c>
      <c r="X1297" s="141" t="n">
        <v>1356.9</v>
      </c>
      <c r="Y1297" s="142" t="n">
        <f aca="false">((V1297/1000+1)*0.0112372)/((V1297/1000+1)*0.0112372+1)</f>
        <v>0.0232812353413762</v>
      </c>
      <c r="Z1297" s="142" t="n">
        <f aca="false">((W1297/1000+1)*0.0112372)/((W1297/1000+1)*0.0112372+1)</f>
        <v>0.0108875289029567</v>
      </c>
      <c r="AA1297" s="142" t="n">
        <f aca="false">IF(ISNUMBER(X1297),((X1297/1000+1)*0.0112372)/((X1297/1000+1)*0.0112372+1),"")</f>
        <v>0.0258016023592409</v>
      </c>
      <c r="AB1297" s="143" t="n">
        <f aca="false">IF(ISNUMBER(AA1297),(Y1297-Y1289)/(AA1297-Y1289),"")</f>
        <v>0.831418933768277</v>
      </c>
      <c r="AC1297" s="143" t="n">
        <f aca="false">IF(ISNUMBER(AB1297),1-AB1297,"")</f>
        <v>0.168581066231723</v>
      </c>
      <c r="AD1297" s="144" t="n">
        <f aca="false">IF(ISNUMBER(AB1297),AB1297*T1297,"")</f>
        <v>0.761922366554002</v>
      </c>
      <c r="AE1297" s="144" t="n">
        <f aca="false">IF(ISNUMBER(AC1297),AC1297*T1297,T1297)</f>
        <v>0.154489728009093</v>
      </c>
      <c r="AF1297" s="149" t="n">
        <f aca="false">IF(ISNUMBER(AD1297),AE1297-AE1289,"")</f>
        <v>-0.00441810268011159</v>
      </c>
      <c r="AG1297" s="145" t="n">
        <f aca="false">IF(ISNUMBER(AD1297),U1297*AB1297,"")</f>
        <v>36.5722735945921</v>
      </c>
      <c r="AH1297" s="146" t="n">
        <f aca="false">IF(ISNUMBER(AC1297),AC1297*U1297,U1297)</f>
        <v>7.41550694443647</v>
      </c>
      <c r="AI1297" s="145" t="n">
        <f aca="false">AH1297-AH1289</f>
        <v>-0.212068928645356</v>
      </c>
      <c r="AJ1297" s="103" t="s">
        <v>742</v>
      </c>
      <c r="AK1297" s="102"/>
      <c r="AL1297" s="102"/>
      <c r="AM1297" s="102"/>
      <c r="AN1297" s="147" t="s">
        <v>906</v>
      </c>
    </row>
    <row r="1298" customFormat="false" ht="15" hidden="false" customHeight="false" outlineLevel="0" collapsed="false">
      <c r="A1298" s="0" t="s">
        <v>652</v>
      </c>
      <c r="B1298" s="0" t="s">
        <v>647</v>
      </c>
      <c r="C1298" s="90" t="n">
        <f aca="false">C1154+1</f>
        <v>4</v>
      </c>
      <c r="D1298" s="90" t="n">
        <f aca="false">D1154</f>
        <v>3</v>
      </c>
      <c r="E1298" s="90" t="s">
        <v>403</v>
      </c>
      <c r="F1298" s="90" t="n">
        <v>2</v>
      </c>
      <c r="G1298" s="130" t="s">
        <v>669</v>
      </c>
      <c r="H1298" s="130" t="s">
        <v>660</v>
      </c>
      <c r="I1298" s="130" t="n">
        <v>10</v>
      </c>
      <c r="J1298" s="131" t="n">
        <v>41953</v>
      </c>
      <c r="K1298" s="132" t="s">
        <v>911</v>
      </c>
      <c r="L1298" s="131" t="n">
        <v>41955</v>
      </c>
      <c r="M1298" s="108" t="s">
        <v>752</v>
      </c>
      <c r="N1298" s="134" t="n">
        <v>44.9166666666667</v>
      </c>
      <c r="O1298" s="134" t="n">
        <v>40</v>
      </c>
      <c r="P1298" s="135" t="n">
        <v>0.0481666666666667</v>
      </c>
      <c r="Q1298" s="152" t="n">
        <v>612.919901666666</v>
      </c>
      <c r="R1298" s="152" t="n">
        <v>9181.983875</v>
      </c>
      <c r="S1298" s="136" t="n">
        <f aca="false">R1298-Q1298</f>
        <v>8569.06397333333</v>
      </c>
      <c r="T1298" s="137" t="n">
        <f aca="false">((S1298/1000000)*(0.473-P1298))*0.8/(0.08206*296)*1000000/(O1298*N1298)*12</f>
        <v>0.800815497505448</v>
      </c>
      <c r="U1298" s="138" t="n">
        <f aca="false">IF(N1298&lt;=48,T1298* 48,T1298* 72)</f>
        <v>38.4391438802615</v>
      </c>
      <c r="V1298" s="139" t="n">
        <v>1042.45043035307</v>
      </c>
      <c r="W1298" s="150" t="n">
        <f aca="false">W1250</f>
        <v>-20.4524273330183</v>
      </c>
      <c r="X1298" s="141" t="n">
        <v>1356.9</v>
      </c>
      <c r="Y1298" s="142" t="n">
        <f aca="false">((V1298/1000+1)*0.0112372)/((V1298/1000+1)*0.0112372+1)</f>
        <v>0.0224364749273792</v>
      </c>
      <c r="Z1298" s="142" t="n">
        <f aca="false">((W1298/1000+1)*0.0112372)/((W1298/1000+1)*0.0112372+1)</f>
        <v>0.0108875289029567</v>
      </c>
      <c r="AA1298" s="142" t="n">
        <f aca="false">IF(ISNUMBER(X1298),((X1298/1000+1)*0.0112372)/((X1298/1000+1)*0.0112372+1),"")</f>
        <v>0.0258016023592409</v>
      </c>
      <c r="AB1298" s="143" t="n">
        <f aca="false">IF(ISNUMBER(AA1298),(Y1298-Y1290)/(AA1298-Y1290),"")</f>
        <v>0.775531529338834</v>
      </c>
      <c r="AC1298" s="143" t="n">
        <f aca="false">IF(ISNUMBER(AB1298),1-AB1298,"")</f>
        <v>0.224468470661166</v>
      </c>
      <c r="AD1298" s="144" t="n">
        <f aca="false">IF(ISNUMBER(AB1298),AB1298*T1298,"")</f>
        <v>0.62105766749864</v>
      </c>
      <c r="AE1298" s="144" t="n">
        <f aca="false">IF(ISNUMBER(AC1298),AC1298*T1298,T1298)</f>
        <v>0.179757830006808</v>
      </c>
      <c r="AF1298" s="149" t="n">
        <f aca="false">IF(ISNUMBER(AD1298),AE1298-AE1290,"")</f>
        <v>-0.0176124921721254</v>
      </c>
      <c r="AG1298" s="145" t="n">
        <f aca="false">IF(ISNUMBER(AD1298),U1298*AB1298,"")</f>
        <v>29.8107680399347</v>
      </c>
      <c r="AH1298" s="146" t="n">
        <f aca="false">IF(ISNUMBER(AC1298),AC1298*U1298,U1298)</f>
        <v>8.62837584032681</v>
      </c>
      <c r="AI1298" s="145" t="n">
        <f aca="false">AH1298-AH1290</f>
        <v>-0.84539962426202</v>
      </c>
      <c r="AJ1298" s="103" t="s">
        <v>744</v>
      </c>
      <c r="AK1298" s="102"/>
      <c r="AL1298" s="102"/>
      <c r="AM1298" s="102"/>
      <c r="AN1298" s="147" t="s">
        <v>907</v>
      </c>
    </row>
    <row r="1299" customFormat="false" ht="15" hidden="false" customHeight="false" outlineLevel="0" collapsed="false">
      <c r="A1299" s="0" t="s">
        <v>652</v>
      </c>
      <c r="B1299" s="0" t="s">
        <v>647</v>
      </c>
      <c r="C1299" s="90" t="n">
        <f aca="false">C1155+1</f>
        <v>4</v>
      </c>
      <c r="D1299" s="90" t="n">
        <f aca="false">D1155</f>
        <v>3</v>
      </c>
      <c r="E1299" s="90" t="s">
        <v>403</v>
      </c>
      <c r="F1299" s="90" t="n">
        <v>3</v>
      </c>
      <c r="G1299" s="130" t="s">
        <v>669</v>
      </c>
      <c r="H1299" s="130" t="s">
        <v>660</v>
      </c>
      <c r="I1299" s="130" t="n">
        <v>10</v>
      </c>
      <c r="J1299" s="131" t="n">
        <v>41953</v>
      </c>
      <c r="K1299" s="132" t="s">
        <v>911</v>
      </c>
      <c r="L1299" s="131" t="n">
        <v>41955</v>
      </c>
      <c r="M1299" s="108" t="s">
        <v>752</v>
      </c>
      <c r="N1299" s="134" t="n">
        <v>44.9166666666667</v>
      </c>
      <c r="O1299" s="134" t="n">
        <v>40</v>
      </c>
      <c r="P1299" s="135" t="n">
        <v>0.0481666666666667</v>
      </c>
      <c r="Q1299" s="152" t="n">
        <v>612.919901666666</v>
      </c>
      <c r="R1299" s="152" t="n">
        <v>8385.925975</v>
      </c>
      <c r="S1299" s="136" t="n">
        <f aca="false">R1299-Q1299</f>
        <v>7773.00607333333</v>
      </c>
      <c r="T1299" s="137" t="n">
        <f aca="false">((S1299/1000000)*(0.473-P1299))*0.8/(0.08206*296)*1000000/(O1299*N1299)*12</f>
        <v>0.726420498796662</v>
      </c>
      <c r="U1299" s="138" t="n">
        <f aca="false">IF(N1299&lt;=48,T1299* 48,T1299* 72)</f>
        <v>34.8681839422398</v>
      </c>
      <c r="V1299" s="139" t="n">
        <v>1155.80045094385</v>
      </c>
      <c r="W1299" s="150" t="n">
        <f aca="false">W1251</f>
        <v>-20.4524273330183</v>
      </c>
      <c r="X1299" s="141" t="n">
        <v>1356.9</v>
      </c>
      <c r="Y1299" s="142" t="n">
        <f aca="false">((V1299/1000+1)*0.0112372)/((V1299/1000+1)*0.0112372+1)</f>
        <v>0.0236521828928491</v>
      </c>
      <c r="Z1299" s="142" t="n">
        <f aca="false">((W1299/1000+1)*0.0112372)/((W1299/1000+1)*0.0112372+1)</f>
        <v>0.0108875289029567</v>
      </c>
      <c r="AA1299" s="142" t="n">
        <f aca="false">IF(ISNUMBER(X1299),((X1299/1000+1)*0.0112372)/((X1299/1000+1)*0.0112372+1),"")</f>
        <v>0.0258016023592409</v>
      </c>
      <c r="AB1299" s="143" t="n">
        <f aca="false">IF(ISNUMBER(AA1299),(Y1299-Y1291)/(AA1299-Y1291),"")</f>
        <v>0.854990763187265</v>
      </c>
      <c r="AC1299" s="143" t="n">
        <f aca="false">IF(ISNUMBER(AB1299),1-AB1299,"")</f>
        <v>0.145009236812735</v>
      </c>
      <c r="AD1299" s="144" t="n">
        <f aca="false">IF(ISNUMBER(AB1299),AB1299*T1299,"")</f>
        <v>0.621082816661032</v>
      </c>
      <c r="AE1299" s="144" t="n">
        <f aca="false">IF(ISNUMBER(AC1299),AC1299*T1299,T1299)</f>
        <v>0.10533768213563</v>
      </c>
      <c r="AF1299" s="149" t="n">
        <f aca="false">IF(ISNUMBER(AD1299),AE1299-AE1291,"")</f>
        <v>0.0163940380937009</v>
      </c>
      <c r="AG1299" s="145" t="n">
        <f aca="false">IF(ISNUMBER(AD1299),U1299*AB1299,"")</f>
        <v>29.8119751997295</v>
      </c>
      <c r="AH1299" s="146" t="n">
        <f aca="false">IF(ISNUMBER(AC1299),AC1299*U1299,U1299)</f>
        <v>5.05620874251026</v>
      </c>
      <c r="AI1299" s="145" t="n">
        <f aca="false">AH1299-AH1291</f>
        <v>0.786913828497643</v>
      </c>
      <c r="AJ1299" s="103" t="s">
        <v>746</v>
      </c>
      <c r="AK1299" s="102"/>
      <c r="AL1299" s="102"/>
      <c r="AM1299" s="102"/>
      <c r="AN1299" s="147" t="s">
        <v>908</v>
      </c>
    </row>
    <row r="1300" customFormat="false" ht="15" hidden="false" customHeight="false" outlineLevel="0" collapsed="false">
      <c r="A1300" s="0" t="s">
        <v>652</v>
      </c>
      <c r="B1300" s="0" t="s">
        <v>647</v>
      </c>
      <c r="C1300" s="90" t="n">
        <f aca="false">C1156+1</f>
        <v>4</v>
      </c>
      <c r="D1300" s="90" t="n">
        <f aca="false">D1156</f>
        <v>3</v>
      </c>
      <c r="E1300" s="90" t="s">
        <v>403</v>
      </c>
      <c r="F1300" s="90" t="n">
        <v>4</v>
      </c>
      <c r="G1300" s="130" t="s">
        <v>669</v>
      </c>
      <c r="H1300" s="130" t="s">
        <v>660</v>
      </c>
      <c r="I1300" s="130" t="n">
        <v>10</v>
      </c>
      <c r="J1300" s="131" t="n">
        <v>41953</v>
      </c>
      <c r="K1300" s="132" t="s">
        <v>911</v>
      </c>
      <c r="L1300" s="131" t="n">
        <v>41955</v>
      </c>
      <c r="M1300" s="108" t="s">
        <v>752</v>
      </c>
      <c r="N1300" s="134" t="n">
        <v>44.9166666666667</v>
      </c>
      <c r="O1300" s="134" t="n">
        <v>40</v>
      </c>
      <c r="P1300" s="135" t="n">
        <v>0.0481666666666667</v>
      </c>
      <c r="Q1300" s="152" t="n">
        <v>612.919901666666</v>
      </c>
      <c r="R1300" s="152" t="n">
        <v>12463.083675</v>
      </c>
      <c r="S1300" s="136" t="n">
        <f aca="false">R1300-Q1300</f>
        <v>11850.1637733333</v>
      </c>
      <c r="T1300" s="137" t="n">
        <f aca="false">((S1300/1000000)*(0.473-P1300))*0.8/(0.08206*296)*1000000/(O1300*N1300)*12</f>
        <v>1.1074482378933</v>
      </c>
      <c r="U1300" s="138" t="n">
        <f aca="false">IF(N1300&lt;=48,T1300* 48,T1300* 72)</f>
        <v>53.1575154188785</v>
      </c>
      <c r="V1300" s="139" t="n">
        <v>1208.716398941</v>
      </c>
      <c r="W1300" s="150" t="n">
        <f aca="false">W1252</f>
        <v>-20.4524273330183</v>
      </c>
      <c r="X1300" s="141" t="n">
        <v>1356.9</v>
      </c>
      <c r="Y1300" s="142" t="n">
        <f aca="false">((V1300/1000+1)*0.0112372)/((V1300/1000+1)*0.0112372+1)</f>
        <v>0.0242186852857308</v>
      </c>
      <c r="Z1300" s="142" t="n">
        <f aca="false">((W1300/1000+1)*0.0112372)/((W1300/1000+1)*0.0112372+1)</f>
        <v>0.0108875289029567</v>
      </c>
      <c r="AA1300" s="142" t="n">
        <f aca="false">IF(ISNUMBER(X1300),((X1300/1000+1)*0.0112372)/((X1300/1000+1)*0.0112372+1),"")</f>
        <v>0.0258016023592409</v>
      </c>
      <c r="AB1300" s="143" t="n">
        <f aca="false">IF(ISNUMBER(AA1300),(Y1300-Y1292)/(AA1300-Y1292),"")</f>
        <v>0.893685268072957</v>
      </c>
      <c r="AC1300" s="143" t="n">
        <f aca="false">IF(ISNUMBER(AB1300),1-AB1300,"")</f>
        <v>0.106314731927043</v>
      </c>
      <c r="AD1300" s="144" t="n">
        <f aca="false">IF(ISNUMBER(AB1300),AB1300*T1300,"")</f>
        <v>0.9897101753586</v>
      </c>
      <c r="AE1300" s="144" t="n">
        <f aca="false">IF(ISNUMBER(AC1300),AC1300*T1300,T1300)</f>
        <v>0.117738062534702</v>
      </c>
      <c r="AF1300" s="149" t="n">
        <f aca="false">IF(ISNUMBER(AD1300),AE1300-AE1292,"")</f>
        <v>0.0410985647065083</v>
      </c>
      <c r="AG1300" s="145" t="n">
        <f aca="false">IF(ISNUMBER(AD1300),U1300*AB1300,"")</f>
        <v>47.5060884172128</v>
      </c>
      <c r="AH1300" s="146" t="n">
        <f aca="false">IF(ISNUMBER(AC1300),AC1300*U1300,U1300)</f>
        <v>5.6514270016657</v>
      </c>
      <c r="AI1300" s="145" t="n">
        <f aca="false">AH1300-AH1292</f>
        <v>1.9727311059124</v>
      </c>
      <c r="AJ1300" s="103" t="s">
        <v>748</v>
      </c>
      <c r="AK1300" s="102"/>
      <c r="AL1300" s="102"/>
      <c r="AM1300" s="102"/>
      <c r="AN1300" s="147" t="s">
        <v>909</v>
      </c>
    </row>
    <row r="1301" customFormat="false" ht="15" hidden="false" customHeight="false" outlineLevel="0" collapsed="false">
      <c r="A1301" s="0" t="s">
        <v>652</v>
      </c>
      <c r="B1301" s="0" t="s">
        <v>647</v>
      </c>
      <c r="C1301" s="90" t="n">
        <f aca="false">C1157+1</f>
        <v>5</v>
      </c>
      <c r="D1301" s="90" t="n">
        <f aca="false">D1157</f>
        <v>1</v>
      </c>
      <c r="E1301" s="90" t="s">
        <v>320</v>
      </c>
      <c r="F1301" s="90" t="n">
        <v>1</v>
      </c>
      <c r="G1301" s="130" t="s">
        <v>321</v>
      </c>
      <c r="H1301" s="130" t="s">
        <v>322</v>
      </c>
      <c r="I1301" s="130" t="s">
        <v>322</v>
      </c>
      <c r="J1301" s="131" t="n">
        <v>41955</v>
      </c>
      <c r="K1301" s="132" t="s">
        <v>912</v>
      </c>
      <c r="L1301" s="131" t="n">
        <v>41957</v>
      </c>
      <c r="M1301" s="108" t="s">
        <v>913</v>
      </c>
      <c r="N1301" s="133" t="n">
        <v>46.4666666666667</v>
      </c>
      <c r="O1301" s="134" t="n">
        <v>40</v>
      </c>
      <c r="P1301" s="135" t="n">
        <v>0.0514166666666667</v>
      </c>
      <c r="Q1301" s="152" t="n">
        <v>546.730893333333</v>
      </c>
      <c r="R1301" s="152" t="n">
        <v>1173.06023076923</v>
      </c>
      <c r="S1301" s="136" t="n">
        <f aca="false">R1301-Q1301</f>
        <v>626.329337435897</v>
      </c>
      <c r="T1301" s="137" t="n">
        <f aca="false">((S1301/1000000)*(0.473-P1301))*0.8/(0.08206*296)*1000000/(O1301*N1301)*12</f>
        <v>0.0561477925939852</v>
      </c>
      <c r="U1301" s="138" t="n">
        <f aca="false">IF(N1301&lt;=48,T1301* 48,T1301* 72)</f>
        <v>2.69509404451129</v>
      </c>
      <c r="V1301" s="139" t="n">
        <v>5.35434734440046</v>
      </c>
      <c r="W1301" s="150" t="n">
        <f aca="false">W1253</f>
        <v>-15.9672479479958</v>
      </c>
      <c r="X1301" s="141" t="s">
        <v>106</v>
      </c>
      <c r="Y1301" s="142" t="n">
        <f aca="false">((V1301/1000+1)*0.0112372)/((V1301/1000+1)*0.0112372+1)</f>
        <v>0.0111711631325126</v>
      </c>
      <c r="Z1301" s="142" t="n">
        <f aca="false">((W1301/1000+1)*0.0112372)/((W1301/1000+1)*0.0112372+1)</f>
        <v>0.0109368357955286</v>
      </c>
      <c r="AA1301" s="142" t="str">
        <f aca="false">IF(ISNUMBER(X1301),((X1301/1000+1)*0.0112372)/((X1301/1000+1)*0.0112372+1),"")</f>
        <v/>
      </c>
      <c r="AB1301" s="143" t="str">
        <f aca="false">IF(ISNUMBER(AA1301),(Y1301-Z1301)/(AA1301-Z1301),"")</f>
        <v/>
      </c>
      <c r="AC1301" s="143" t="str">
        <f aca="false">IF(ISNUMBER(AB1301),1-AB1301,"")</f>
        <v/>
      </c>
      <c r="AD1301" s="144" t="str">
        <f aca="false">IF(ISNUMBER(AB1301),AB1301*T1301,"")</f>
        <v/>
      </c>
      <c r="AE1301" s="144" t="n">
        <f aca="false">IF(ISNUMBER(AC1301),AC1301*T1301,T1301)</f>
        <v>0.0561477925939852</v>
      </c>
      <c r="AF1301" s="102"/>
      <c r="AG1301" s="145" t="str">
        <f aca="false">IF(ISNUMBER(AD1301),U1301*AB1301,"")</f>
        <v/>
      </c>
      <c r="AH1301" s="146" t="n">
        <f aca="false">IF(ISNUMBER(AC1301),AC1301*U1301,U1301)</f>
        <v>2.69509404451129</v>
      </c>
      <c r="AI1301" s="102"/>
      <c r="AJ1301" s="103" t="s">
        <v>650</v>
      </c>
      <c r="AK1301" s="102"/>
      <c r="AL1301" s="102"/>
      <c r="AM1301" s="102"/>
      <c r="AN1301" s="147" t="s">
        <v>914</v>
      </c>
      <c r="AO1301" s="145" t="n">
        <f aca="false">SUMIF($AN$5:$AN$1444,$AN1301,AG$5:AG$1444)</f>
        <v>0</v>
      </c>
      <c r="AP1301" s="145" t="n">
        <f aca="false">SUMIF($AN$5:$AN$1444,$AN1301,AH$5:AH$1444)</f>
        <v>7.57267170225848</v>
      </c>
      <c r="AQ1301" s="145" t="n">
        <f aca="false">SUMIF($AN$5:$AN$1444,$AN1301,AI$5:AI$1444)</f>
        <v>0</v>
      </c>
    </row>
    <row r="1302" customFormat="false" ht="15" hidden="false" customHeight="false" outlineLevel="0" collapsed="false">
      <c r="A1302" s="0" t="s">
        <v>652</v>
      </c>
      <c r="B1302" s="0" t="s">
        <v>647</v>
      </c>
      <c r="C1302" s="90" t="n">
        <f aca="false">C1158+1</f>
        <v>5</v>
      </c>
      <c r="D1302" s="90" t="n">
        <f aca="false">D1158</f>
        <v>1</v>
      </c>
      <c r="E1302" s="90" t="s">
        <v>320</v>
      </c>
      <c r="F1302" s="90" t="n">
        <v>2</v>
      </c>
      <c r="G1302" s="130" t="s">
        <v>321</v>
      </c>
      <c r="H1302" s="130" t="s">
        <v>322</v>
      </c>
      <c r="I1302" s="130" t="s">
        <v>322</v>
      </c>
      <c r="J1302" s="131" t="n">
        <v>41955</v>
      </c>
      <c r="K1302" s="132" t="s">
        <v>912</v>
      </c>
      <c r="L1302" s="131" t="n">
        <v>41957</v>
      </c>
      <c r="M1302" s="108" t="s">
        <v>913</v>
      </c>
      <c r="N1302" s="134" t="n">
        <v>46.4666666666667</v>
      </c>
      <c r="O1302" s="134" t="n">
        <v>40</v>
      </c>
      <c r="P1302" s="135" t="n">
        <v>0.0514166666666667</v>
      </c>
      <c r="Q1302" s="152" t="n">
        <v>546.730893333333</v>
      </c>
      <c r="R1302" s="152" t="n">
        <v>1368.05733076923</v>
      </c>
      <c r="S1302" s="136" t="n">
        <f aca="false">R1302-Q1302</f>
        <v>821.326437435897</v>
      </c>
      <c r="T1302" s="137" t="n">
        <f aca="false">((S1302/1000000)*(0.473-P1302))*0.8/(0.08206*296)*1000000/(O1302*N1302)*12</f>
        <v>0.0736284630221833</v>
      </c>
      <c r="U1302" s="138" t="n">
        <f aca="false">IF(N1302&lt;=48,T1302* 48,T1302* 72)</f>
        <v>3.5341662250648</v>
      </c>
      <c r="V1302" s="139" t="n">
        <v>-8.37965518516438</v>
      </c>
      <c r="W1302" s="150" t="n">
        <f aca="false">W1254</f>
        <v>-15.9672479479958</v>
      </c>
      <c r="X1302" s="141" t="s">
        <v>106</v>
      </c>
      <c r="Y1302" s="142" t="n">
        <f aca="false">((V1302/1000+1)*0.0112372)/((V1302/1000+1)*0.0112372+1)</f>
        <v>0.0110202372369641</v>
      </c>
      <c r="Z1302" s="142" t="n">
        <f aca="false">((W1302/1000+1)*0.0112372)/((W1302/1000+1)*0.0112372+1)</f>
        <v>0.0109368357955286</v>
      </c>
      <c r="AA1302" s="142" t="str">
        <f aca="false">IF(ISNUMBER(X1302),((X1302/1000+1)*0.0112372)/((X1302/1000+1)*0.0112372+1),"")</f>
        <v/>
      </c>
      <c r="AB1302" s="143" t="str">
        <f aca="false">IF(ISNUMBER(AA1302),(Y1302-Z1302)/(AA1302-Z1302),"")</f>
        <v/>
      </c>
      <c r="AC1302" s="143" t="str">
        <f aca="false">IF(ISNUMBER(AB1302),1-AB1302,"")</f>
        <v/>
      </c>
      <c r="AD1302" s="144" t="str">
        <f aca="false">IF(ISNUMBER(AB1302),AB1302*T1302,"")</f>
        <v/>
      </c>
      <c r="AE1302" s="144" t="n">
        <f aca="false">IF(ISNUMBER(AC1302),AC1302*T1302,T1302)</f>
        <v>0.0736284630221833</v>
      </c>
      <c r="AF1302" s="102"/>
      <c r="AG1302" s="145" t="str">
        <f aca="false">IF(ISNUMBER(AD1302),U1302*AB1302,"")</f>
        <v/>
      </c>
      <c r="AH1302" s="146" t="n">
        <f aca="false">IF(ISNUMBER(AC1302),AC1302*U1302,U1302)</f>
        <v>3.5341662250648</v>
      </c>
      <c r="AI1302" s="102"/>
      <c r="AJ1302" s="103" t="s">
        <v>653</v>
      </c>
      <c r="AK1302" s="102"/>
      <c r="AL1302" s="102"/>
      <c r="AM1302" s="102"/>
      <c r="AN1302" s="147" t="s">
        <v>915</v>
      </c>
      <c r="AO1302" s="145" t="n">
        <f aca="false">SUMIF($AN$5:$AN$1444,$AN1302,AG$5:AG$1444)</f>
        <v>0</v>
      </c>
      <c r="AP1302" s="145" t="n">
        <f aca="false">SUMIF($AN$5:$AN$1444,$AN1302,AH$5:AH$1444)</f>
        <v>9.80952918514651</v>
      </c>
      <c r="AQ1302" s="145" t="n">
        <f aca="false">SUMIF($AN$5:$AN$1444,$AN1302,AI$5:AI$1444)</f>
        <v>0</v>
      </c>
    </row>
    <row r="1303" customFormat="false" ht="15" hidden="false" customHeight="false" outlineLevel="0" collapsed="false">
      <c r="A1303" s="0" t="s">
        <v>652</v>
      </c>
      <c r="B1303" s="0" t="s">
        <v>647</v>
      </c>
      <c r="C1303" s="90" t="n">
        <f aca="false">C1159+1</f>
        <v>5</v>
      </c>
      <c r="D1303" s="90" t="n">
        <f aca="false">D1159</f>
        <v>1</v>
      </c>
      <c r="E1303" s="90" t="s">
        <v>320</v>
      </c>
      <c r="F1303" s="90" t="n">
        <v>3</v>
      </c>
      <c r="G1303" s="130" t="s">
        <v>321</v>
      </c>
      <c r="H1303" s="130" t="s">
        <v>322</v>
      </c>
      <c r="I1303" s="130" t="s">
        <v>322</v>
      </c>
      <c r="J1303" s="131" t="n">
        <v>41955</v>
      </c>
      <c r="K1303" s="132" t="s">
        <v>912</v>
      </c>
      <c r="L1303" s="131" t="n">
        <v>41957</v>
      </c>
      <c r="M1303" s="108" t="s">
        <v>913</v>
      </c>
      <c r="N1303" s="134" t="n">
        <v>46.4666666666667</v>
      </c>
      <c r="O1303" s="134" t="n">
        <v>40</v>
      </c>
      <c r="P1303" s="135" t="n">
        <v>0.0514166666666667</v>
      </c>
      <c r="Q1303" s="152" t="n">
        <v>546.730893333333</v>
      </c>
      <c r="R1303" s="152" t="n">
        <v>1738.21598076923</v>
      </c>
      <c r="S1303" s="136" t="n">
        <f aca="false">R1303-Q1303</f>
        <v>1191.4850874359</v>
      </c>
      <c r="T1303" s="137" t="n">
        <f aca="false">((S1303/1000000)*(0.473-P1303))*0.8/(0.08206*296)*1000000/(O1303*N1303)*12</f>
        <v>0.106811630191319</v>
      </c>
      <c r="U1303" s="138" t="n">
        <f aca="false">IF(N1303&lt;=48,T1303* 48,T1303* 72)</f>
        <v>5.12695824918333</v>
      </c>
      <c r="V1303" s="139" t="n">
        <v>-10.628629314387</v>
      </c>
      <c r="W1303" s="150" t="n">
        <f aca="false">W1255</f>
        <v>-15.9672479479958</v>
      </c>
      <c r="X1303" s="141" t="s">
        <v>106</v>
      </c>
      <c r="Y1303" s="142" t="n">
        <f aca="false">((V1303/1000+1)*0.0112372)/((V1303/1000+1)*0.0112372+1)</f>
        <v>0.0109955183885335</v>
      </c>
      <c r="Z1303" s="142" t="n">
        <f aca="false">((W1303/1000+1)*0.0112372)/((W1303/1000+1)*0.0112372+1)</f>
        <v>0.0109368357955286</v>
      </c>
      <c r="AA1303" s="142" t="str">
        <f aca="false">IF(ISNUMBER(X1303),((X1303/1000+1)*0.0112372)/((X1303/1000+1)*0.0112372+1),"")</f>
        <v/>
      </c>
      <c r="AB1303" s="143" t="str">
        <f aca="false">IF(ISNUMBER(AA1303),(Y1303-Z1303)/(AA1303-Z1303),"")</f>
        <v/>
      </c>
      <c r="AC1303" s="143" t="str">
        <f aca="false">IF(ISNUMBER(AB1303),1-AB1303,"")</f>
        <v/>
      </c>
      <c r="AD1303" s="144" t="str">
        <f aca="false">IF(ISNUMBER(AB1303),AB1303*T1303,"")</f>
        <v/>
      </c>
      <c r="AE1303" s="144" t="n">
        <f aca="false">IF(ISNUMBER(AC1303),AC1303*T1303,T1303)</f>
        <v>0.106811630191319</v>
      </c>
      <c r="AF1303" s="102"/>
      <c r="AG1303" s="145" t="str">
        <f aca="false">IF(ISNUMBER(AD1303),U1303*AB1303,"")</f>
        <v/>
      </c>
      <c r="AH1303" s="146" t="n">
        <f aca="false">IF(ISNUMBER(AC1303),AC1303*U1303,U1303)</f>
        <v>5.12695824918333</v>
      </c>
      <c r="AI1303" s="102"/>
      <c r="AJ1303" s="103" t="s">
        <v>655</v>
      </c>
      <c r="AK1303" s="102"/>
      <c r="AL1303" s="102"/>
      <c r="AM1303" s="102"/>
      <c r="AN1303" s="147" t="s">
        <v>916</v>
      </c>
      <c r="AO1303" s="145" t="n">
        <f aca="false">SUMIF($AN$5:$AN$1444,$AN1303,AG$5:AG$1444)</f>
        <v>0</v>
      </c>
      <c r="AP1303" s="145" t="n">
        <f aca="false">SUMIF($AN$5:$AN$1444,$AN1303,AH$5:AH$1444)</f>
        <v>19.0232859393036</v>
      </c>
      <c r="AQ1303" s="145" t="n">
        <f aca="false">SUMIF($AN$5:$AN$1444,$AN1303,AI$5:AI$1444)</f>
        <v>0</v>
      </c>
    </row>
    <row r="1304" customFormat="false" ht="15" hidden="false" customHeight="false" outlineLevel="0" collapsed="false">
      <c r="A1304" s="0" t="s">
        <v>652</v>
      </c>
      <c r="B1304" s="0" t="s">
        <v>647</v>
      </c>
      <c r="C1304" s="90" t="n">
        <f aca="false">C1160+1</f>
        <v>5</v>
      </c>
      <c r="D1304" s="90" t="n">
        <f aca="false">D1160</f>
        <v>1</v>
      </c>
      <c r="E1304" s="90" t="s">
        <v>320</v>
      </c>
      <c r="F1304" s="90" t="n">
        <v>4</v>
      </c>
      <c r="G1304" s="130" t="s">
        <v>321</v>
      </c>
      <c r="H1304" s="130" t="s">
        <v>322</v>
      </c>
      <c r="I1304" s="130" t="s">
        <v>322</v>
      </c>
      <c r="J1304" s="131" t="n">
        <v>41955</v>
      </c>
      <c r="K1304" s="132" t="s">
        <v>912</v>
      </c>
      <c r="L1304" s="131" t="n">
        <v>41957</v>
      </c>
      <c r="M1304" s="108" t="s">
        <v>913</v>
      </c>
      <c r="N1304" s="134" t="n">
        <v>46.4666666666667</v>
      </c>
      <c r="O1304" s="134" t="n">
        <v>40</v>
      </c>
      <c r="P1304" s="135" t="n">
        <v>0.0514166666666667</v>
      </c>
      <c r="Q1304" s="152" t="n">
        <v>546.730893333333</v>
      </c>
      <c r="R1304" s="152" t="n">
        <v>1161.30583076923</v>
      </c>
      <c r="S1304" s="136" t="n">
        <f aca="false">R1304-Q1304</f>
        <v>614.574937435897</v>
      </c>
      <c r="T1304" s="137" t="n">
        <f aca="false">((S1304/1000000)*(0.473-P1304))*0.8/(0.08206*296)*1000000/(O1304*N1304)*12</f>
        <v>0.0550940600385717</v>
      </c>
      <c r="U1304" s="138" t="n">
        <f aca="false">IF(N1304&lt;=48,T1304* 48,T1304* 72)</f>
        <v>2.64451488185144</v>
      </c>
      <c r="V1304" s="139" t="n">
        <v>-4.40585396964981</v>
      </c>
      <c r="W1304" s="150" t="n">
        <f aca="false">W1256</f>
        <v>-15.9672479479958</v>
      </c>
      <c r="X1304" s="141" t="s">
        <v>106</v>
      </c>
      <c r="Y1304" s="142" t="n">
        <f aca="false">((V1304/1000+1)*0.0112372)/((V1304/1000+1)*0.0112372+1)</f>
        <v>0.0110639109261925</v>
      </c>
      <c r="Z1304" s="142" t="n">
        <f aca="false">((W1304/1000+1)*0.0112372)/((W1304/1000+1)*0.0112372+1)</f>
        <v>0.0109368357955286</v>
      </c>
      <c r="AA1304" s="142" t="str">
        <f aca="false">IF(ISNUMBER(X1304),((X1304/1000+1)*0.0112372)/((X1304/1000+1)*0.0112372+1),"")</f>
        <v/>
      </c>
      <c r="AB1304" s="143" t="str">
        <f aca="false">IF(ISNUMBER(AA1304),(Y1304-Z1304)/(AA1304-Z1304),"")</f>
        <v/>
      </c>
      <c r="AC1304" s="143" t="str">
        <f aca="false">IF(ISNUMBER(AB1304),1-AB1304,"")</f>
        <v/>
      </c>
      <c r="AD1304" s="144" t="str">
        <f aca="false">IF(ISNUMBER(AB1304),AB1304*T1304,"")</f>
        <v/>
      </c>
      <c r="AE1304" s="144" t="n">
        <f aca="false">IF(ISNUMBER(AC1304),AC1304*T1304,T1304)</f>
        <v>0.0550940600385717</v>
      </c>
      <c r="AF1304" s="102"/>
      <c r="AG1304" s="145" t="str">
        <f aca="false">IF(ISNUMBER(AD1304),U1304*AB1304,"")</f>
        <v/>
      </c>
      <c r="AH1304" s="146" t="n">
        <f aca="false">IF(ISNUMBER(AC1304),AC1304*U1304,U1304)</f>
        <v>2.64451488185144</v>
      </c>
      <c r="AI1304" s="102"/>
      <c r="AJ1304" s="103" t="s">
        <v>657</v>
      </c>
      <c r="AK1304" s="102"/>
      <c r="AL1304" s="102"/>
      <c r="AM1304" s="102"/>
      <c r="AN1304" s="147" t="s">
        <v>917</v>
      </c>
      <c r="AO1304" s="145" t="n">
        <f aca="false">SUMIF($AN$5:$AN$1444,$AN1304,AG$5:AG$1444)</f>
        <v>0</v>
      </c>
      <c r="AP1304" s="145" t="n">
        <f aca="false">SUMIF($AN$5:$AN$1444,$AN1304,AH$5:AH$1444)</f>
        <v>6.22008564698176</v>
      </c>
      <c r="AQ1304" s="145" t="n">
        <f aca="false">SUMIF($AN$5:$AN$1444,$AN1304,AI$5:AI$1444)</f>
        <v>0</v>
      </c>
    </row>
    <row r="1305" customFormat="false" ht="15" hidden="false" customHeight="false" outlineLevel="0" collapsed="false">
      <c r="A1305" s="0" t="s">
        <v>652</v>
      </c>
      <c r="B1305" s="0" t="s">
        <v>647</v>
      </c>
      <c r="C1305" s="90" t="n">
        <f aca="false">C1161+1</f>
        <v>5</v>
      </c>
      <c r="D1305" s="90" t="n">
        <f aca="false">D1161</f>
        <v>1</v>
      </c>
      <c r="E1305" s="90" t="s">
        <v>320</v>
      </c>
      <c r="F1305" s="90" t="n">
        <v>1</v>
      </c>
      <c r="G1305" s="130" t="s">
        <v>659</v>
      </c>
      <c r="H1305" s="130" t="s">
        <v>660</v>
      </c>
      <c r="I1305" s="148" t="s">
        <v>335</v>
      </c>
      <c r="J1305" s="131" t="n">
        <v>41955</v>
      </c>
      <c r="K1305" s="132" t="s">
        <v>912</v>
      </c>
      <c r="L1305" s="131" t="n">
        <v>41957</v>
      </c>
      <c r="M1305" s="108" t="s">
        <v>913</v>
      </c>
      <c r="N1305" s="134" t="n">
        <v>46.4666666666667</v>
      </c>
      <c r="O1305" s="134" t="n">
        <v>40</v>
      </c>
      <c r="P1305" s="135" t="n">
        <v>0.0514166666666667</v>
      </c>
      <c r="Q1305" s="152" t="n">
        <v>546.730893333333</v>
      </c>
      <c r="R1305" s="152" t="n">
        <v>27055.7649615385</v>
      </c>
      <c r="S1305" s="136" t="n">
        <f aca="false">R1305-Q1305</f>
        <v>26509.0340682051</v>
      </c>
      <c r="T1305" s="137" t="n">
        <f aca="false">((S1305/1000000)*(0.473-P1305))*0.8/(0.08206*296)*1000000/(O1305*N1305)*12</f>
        <v>2.37642348484244</v>
      </c>
      <c r="U1305" s="138" t="n">
        <f aca="false">IF(N1305&lt;=48,T1305* 48,T1305* 72)</f>
        <v>114.068327272437</v>
      </c>
      <c r="V1305" s="139" t="n">
        <v>1168.82920770263</v>
      </c>
      <c r="W1305" s="150" t="n">
        <f aca="false">W1257</f>
        <v>-15.9672479479958</v>
      </c>
      <c r="X1305" s="141" t="n">
        <v>1356.9</v>
      </c>
      <c r="Y1305" s="142" t="n">
        <f aca="false">((V1305/1000+1)*0.0112372)/((V1305/1000+1)*0.0112372+1)</f>
        <v>0.0237917259169379</v>
      </c>
      <c r="Z1305" s="142" t="n">
        <f aca="false">((W1305/1000+1)*0.0112372)/((W1305/1000+1)*0.0112372+1)</f>
        <v>0.0109368357955286</v>
      </c>
      <c r="AA1305" s="142" t="n">
        <f aca="false">IF(ISNUMBER(X1305),((X1305/1000+1)*0.0112372)/((X1305/1000+1)*0.0112372+1),"")</f>
        <v>0.0258016023592409</v>
      </c>
      <c r="AB1305" s="143" t="n">
        <f aca="false">IF(ISNUMBER(AA1305),(Y1305-Y1301)/(AA1305-Y1301),"")</f>
        <v>0.862623642998278</v>
      </c>
      <c r="AC1305" s="143" t="n">
        <f aca="false">IF(ISNUMBER(AB1305),1-AB1305,"")</f>
        <v>0.137376357001722</v>
      </c>
      <c r="AD1305" s="144" t="n">
        <f aca="false">IF(ISNUMBER(AB1305),AB1305*T1305,"")</f>
        <v>2.04995908380145</v>
      </c>
      <c r="AE1305" s="144" t="n">
        <f aca="false">IF(ISNUMBER(AC1305),AC1305*T1305,T1305)</f>
        <v>0.326464401040991</v>
      </c>
      <c r="AF1305" s="149" t="n">
        <f aca="false">IF(ISNUMBER(AD1305),AE1305-AE1301,"")</f>
        <v>0.270316608447006</v>
      </c>
      <c r="AG1305" s="145" t="n">
        <f aca="false">IF(ISNUMBER(AD1305),U1305*AB1305,"")</f>
        <v>98.3980360224694</v>
      </c>
      <c r="AH1305" s="146" t="n">
        <f aca="false">IF(ISNUMBER(AC1305),AC1305*U1305,U1305)</f>
        <v>15.6702912499676</v>
      </c>
      <c r="AI1305" s="145" t="n">
        <f aca="false">AH1305-AH1301</f>
        <v>12.9751972054563</v>
      </c>
      <c r="AJ1305" s="103" t="s">
        <v>661</v>
      </c>
      <c r="AK1305" s="102"/>
      <c r="AL1305" s="102"/>
      <c r="AM1305" s="102"/>
      <c r="AN1305" s="147" t="s">
        <v>918</v>
      </c>
      <c r="AO1305" s="145" t="n">
        <f aca="false">SUMIF($AN$5:$AN$1444,$AN1305,AG$5:AG$1444)</f>
        <v>246.515562360831</v>
      </c>
      <c r="AP1305" s="145" t="n">
        <f aca="false">SUMIF($AN$5:$AN$1444,$AN1305,AH$5:AH$1444)</f>
        <v>37.9476577758275</v>
      </c>
      <c r="AQ1305" s="145" t="n">
        <f aca="false">SUMIF($AN$5:$AN$1444,$AN1305,AI$5:AI$1444)</f>
        <v>30.374986073569</v>
      </c>
    </row>
    <row r="1306" customFormat="false" ht="15" hidden="false" customHeight="false" outlineLevel="0" collapsed="false">
      <c r="A1306" s="0" t="s">
        <v>652</v>
      </c>
      <c r="B1306" s="0" t="s">
        <v>647</v>
      </c>
      <c r="C1306" s="90" t="n">
        <f aca="false">C1162+1</f>
        <v>5</v>
      </c>
      <c r="D1306" s="90" t="n">
        <f aca="false">D1162</f>
        <v>1</v>
      </c>
      <c r="E1306" s="90" t="s">
        <v>320</v>
      </c>
      <c r="F1306" s="90" t="n">
        <v>2</v>
      </c>
      <c r="G1306" s="130" t="s">
        <v>659</v>
      </c>
      <c r="H1306" s="130" t="s">
        <v>660</v>
      </c>
      <c r="I1306" s="148" t="s">
        <v>335</v>
      </c>
      <c r="J1306" s="131" t="n">
        <v>41955</v>
      </c>
      <c r="K1306" s="132" t="s">
        <v>912</v>
      </c>
      <c r="L1306" s="131" t="n">
        <v>41957</v>
      </c>
      <c r="M1306" s="108" t="s">
        <v>913</v>
      </c>
      <c r="N1306" s="134" t="n">
        <v>46.4666666666667</v>
      </c>
      <c r="O1306" s="134" t="n">
        <v>40</v>
      </c>
      <c r="P1306" s="135" t="n">
        <v>0.0514166666666667</v>
      </c>
      <c r="Q1306" s="152" t="n">
        <v>546.730893333333</v>
      </c>
      <c r="R1306" s="152" t="n">
        <v>31591.3618615385</v>
      </c>
      <c r="S1306" s="136" t="n">
        <f aca="false">R1306-Q1306</f>
        <v>31044.6309682051</v>
      </c>
      <c r="T1306" s="137" t="n">
        <f aca="false">((S1306/1000000)*(0.473-P1306))*0.8/(0.08206*296)*1000000/(O1306*N1306)*12</f>
        <v>2.78302068348825</v>
      </c>
      <c r="U1306" s="138" t="n">
        <f aca="false">IF(N1306&lt;=48,T1306* 48,T1306* 72)</f>
        <v>133.584992807436</v>
      </c>
      <c r="V1306" s="139" t="n">
        <v>1208.42216371695</v>
      </c>
      <c r="W1306" s="150" t="n">
        <f aca="false">W1258</f>
        <v>-15.9672479479958</v>
      </c>
      <c r="X1306" s="141" t="n">
        <v>1356.9</v>
      </c>
      <c r="Y1306" s="142" t="n">
        <f aca="false">((V1306/1000+1)*0.0112372)/((V1306/1000+1)*0.0112372+1)</f>
        <v>0.0242155371085306</v>
      </c>
      <c r="Z1306" s="142" t="n">
        <f aca="false">((W1306/1000+1)*0.0112372)/((W1306/1000+1)*0.0112372+1)</f>
        <v>0.0109368357955286</v>
      </c>
      <c r="AA1306" s="142" t="n">
        <f aca="false">IF(ISNUMBER(X1306),((X1306/1000+1)*0.0112372)/((X1306/1000+1)*0.0112372+1),"")</f>
        <v>0.0258016023592409</v>
      </c>
      <c r="AB1306" s="143" t="n">
        <f aca="false">IF(ISNUMBER(AA1306),(Y1306-Y1302)/(AA1306-Y1302),"")</f>
        <v>0.892698324032333</v>
      </c>
      <c r="AC1306" s="143" t="n">
        <f aca="false">IF(ISNUMBER(AB1306),1-AB1306,"")</f>
        <v>0.107301675967667</v>
      </c>
      <c r="AD1306" s="144" t="n">
        <f aca="false">IF(ISNUMBER(AB1306),AB1306*T1306,"")</f>
        <v>2.48439789989727</v>
      </c>
      <c r="AE1306" s="144" t="n">
        <f aca="false">IF(ISNUMBER(AC1306),AC1306*T1306,T1306)</f>
        <v>0.298622783590971</v>
      </c>
      <c r="AF1306" s="149" t="n">
        <f aca="false">IF(ISNUMBER(AD1306),AE1306-AE1302,"")</f>
        <v>0.224994320568788</v>
      </c>
      <c r="AG1306" s="145" t="n">
        <f aca="false">IF(ISNUMBER(AD1306),U1306*AB1306,"")</f>
        <v>119.251099195069</v>
      </c>
      <c r="AH1306" s="146" t="n">
        <f aca="false">IF(ISNUMBER(AC1306),AC1306*U1306,U1306)</f>
        <v>14.3338936123666</v>
      </c>
      <c r="AI1306" s="145" t="n">
        <f aca="false">AH1306-AH1302</f>
        <v>10.7997273873018</v>
      </c>
      <c r="AJ1306" s="103" t="s">
        <v>663</v>
      </c>
      <c r="AK1306" s="102"/>
      <c r="AL1306" s="102"/>
      <c r="AM1306" s="102"/>
      <c r="AN1306" s="147" t="s">
        <v>919</v>
      </c>
      <c r="AO1306" s="145" t="n">
        <f aca="false">SUMIF($AN$5:$AN$1444,$AN1306,AG$5:AG$1444)</f>
        <v>288.174413599211</v>
      </c>
      <c r="AP1306" s="145" t="n">
        <f aca="false">SUMIF($AN$5:$AN$1444,$AN1306,AH$5:AH$1444)</f>
        <v>34.8215145364764</v>
      </c>
      <c r="AQ1306" s="145" t="n">
        <f aca="false">SUMIF($AN$5:$AN$1444,$AN1306,AI$5:AI$1444)</f>
        <v>25.0119853513299</v>
      </c>
    </row>
    <row r="1307" customFormat="false" ht="15" hidden="false" customHeight="false" outlineLevel="0" collapsed="false">
      <c r="A1307" s="0" t="s">
        <v>652</v>
      </c>
      <c r="B1307" s="0" t="s">
        <v>647</v>
      </c>
      <c r="C1307" s="90" t="n">
        <f aca="false">C1163+1</f>
        <v>5</v>
      </c>
      <c r="D1307" s="90" t="n">
        <f aca="false">D1163</f>
        <v>1</v>
      </c>
      <c r="E1307" s="90" t="s">
        <v>320</v>
      </c>
      <c r="F1307" s="90" t="n">
        <v>3</v>
      </c>
      <c r="G1307" s="130" t="s">
        <v>659</v>
      </c>
      <c r="H1307" s="130" t="s">
        <v>660</v>
      </c>
      <c r="I1307" s="148" t="s">
        <v>335</v>
      </c>
      <c r="J1307" s="131" t="n">
        <v>41955</v>
      </c>
      <c r="K1307" s="132" t="s">
        <v>912</v>
      </c>
      <c r="L1307" s="131" t="n">
        <v>41957</v>
      </c>
      <c r="M1307" s="108" t="s">
        <v>913</v>
      </c>
      <c r="N1307" s="134" t="n">
        <v>46.4666666666667</v>
      </c>
      <c r="O1307" s="134" t="n">
        <v>40</v>
      </c>
      <c r="P1307" s="135" t="n">
        <v>0.0514166666666667</v>
      </c>
      <c r="Q1307" s="152" t="n">
        <v>546.730893333333</v>
      </c>
      <c r="R1307" s="152" t="n">
        <v>30803.6705615385</v>
      </c>
      <c r="S1307" s="136" t="n">
        <f aca="false">R1307-Q1307</f>
        <v>30256.9396682051</v>
      </c>
      <c r="T1307" s="137" t="n">
        <f aca="false">((S1307/1000000)*(0.473-P1307))*0.8/(0.08206*296)*1000000/(O1307*N1307)*12</f>
        <v>2.71240746916629</v>
      </c>
      <c r="U1307" s="138" t="n">
        <f aca="false">IF(N1307&lt;=48,T1307* 48,T1307* 72)</f>
        <v>130.195558519982</v>
      </c>
      <c r="V1307" s="139" t="n">
        <v>1182.79499191583</v>
      </c>
      <c r="W1307" s="150" t="n">
        <f aca="false">W1259</f>
        <v>-15.9672479479958</v>
      </c>
      <c r="X1307" s="141" t="n">
        <v>1356.9</v>
      </c>
      <c r="Y1307" s="142" t="n">
        <f aca="false">((V1307/1000+1)*0.0112372)/((V1307/1000+1)*0.0112372+1)</f>
        <v>0.0239412605800512</v>
      </c>
      <c r="Z1307" s="142" t="n">
        <f aca="false">((W1307/1000+1)*0.0112372)/((W1307/1000+1)*0.0112372+1)</f>
        <v>0.0109368357955286</v>
      </c>
      <c r="AA1307" s="142" t="n">
        <f aca="false">IF(ISNUMBER(X1307),((X1307/1000+1)*0.0112372)/((X1307/1000+1)*0.0112372+1),"")</f>
        <v>0.0258016023592409</v>
      </c>
      <c r="AB1307" s="143" t="n">
        <f aca="false">IF(ISNUMBER(AA1307),(Y1307-Y1303)/(AA1307-Y1303),"")</f>
        <v>0.874352882040229</v>
      </c>
      <c r="AC1307" s="143" t="n">
        <f aca="false">IF(ISNUMBER(AB1307),1-AB1307,"")</f>
        <v>0.125647117959771</v>
      </c>
      <c r="AD1307" s="144" t="n">
        <f aca="false">IF(ISNUMBER(AB1307),AB1307*T1307,"")</f>
        <v>2.37160128793299</v>
      </c>
      <c r="AE1307" s="144" t="n">
        <f aca="false">IF(ISNUMBER(AC1307),AC1307*T1307,T1307)</f>
        <v>0.340806181233302</v>
      </c>
      <c r="AF1307" s="149" t="n">
        <f aca="false">IF(ISNUMBER(AD1307),AE1307-AE1303,"")</f>
        <v>0.233994551041982</v>
      </c>
      <c r="AG1307" s="145" t="n">
        <f aca="false">IF(ISNUMBER(AD1307),U1307*AB1307,"")</f>
        <v>113.836861820784</v>
      </c>
      <c r="AH1307" s="146" t="n">
        <f aca="false">IF(ISNUMBER(AC1307),AC1307*U1307,U1307)</f>
        <v>16.3586966991985</v>
      </c>
      <c r="AI1307" s="145" t="n">
        <f aca="false">AH1307-AH1303</f>
        <v>11.2317384500152</v>
      </c>
      <c r="AJ1307" s="103" t="s">
        <v>665</v>
      </c>
      <c r="AK1307" s="102"/>
      <c r="AL1307" s="102"/>
      <c r="AM1307" s="102"/>
      <c r="AN1307" s="147" t="s">
        <v>920</v>
      </c>
      <c r="AO1307" s="145" t="n">
        <f aca="false">SUMIF($AN$5:$AN$1444,$AN1307,AG$5:AG$1444)</f>
        <v>284.333541770247</v>
      </c>
      <c r="AP1307" s="145" t="n">
        <f aca="false">SUMIF($AN$5:$AN$1444,$AN1307,AH$5:AH$1444)</f>
        <v>43.171156852158</v>
      </c>
      <c r="AQ1307" s="145" t="n">
        <f aca="false">SUMIF($AN$5:$AN$1444,$AN1307,AI$5:AI$1444)</f>
        <v>24.1478709128544</v>
      </c>
    </row>
    <row r="1308" customFormat="false" ht="15" hidden="false" customHeight="false" outlineLevel="0" collapsed="false">
      <c r="A1308" s="0" t="s">
        <v>652</v>
      </c>
      <c r="B1308" s="0" t="s">
        <v>647</v>
      </c>
      <c r="C1308" s="90" t="n">
        <f aca="false">C1164+1</f>
        <v>5</v>
      </c>
      <c r="D1308" s="90" t="n">
        <f aca="false">D1164</f>
        <v>1</v>
      </c>
      <c r="E1308" s="90" t="s">
        <v>320</v>
      </c>
      <c r="F1308" s="90" t="n">
        <v>4</v>
      </c>
      <c r="G1308" s="130" t="s">
        <v>659</v>
      </c>
      <c r="H1308" s="130" t="s">
        <v>660</v>
      </c>
      <c r="I1308" s="148" t="s">
        <v>335</v>
      </c>
      <c r="J1308" s="131" t="n">
        <v>41955</v>
      </c>
      <c r="K1308" s="132" t="s">
        <v>912</v>
      </c>
      <c r="L1308" s="131" t="n">
        <v>41957</v>
      </c>
      <c r="M1308" s="108" t="s">
        <v>913</v>
      </c>
      <c r="N1308" s="134" t="n">
        <v>46.4666666666667</v>
      </c>
      <c r="O1308" s="134" t="n">
        <v>40</v>
      </c>
      <c r="P1308" s="135" t="n">
        <v>0.0514166666666667</v>
      </c>
      <c r="Q1308" s="152" t="n">
        <v>546.730893333333</v>
      </c>
      <c r="R1308" s="152" t="n">
        <v>23079.6837615385</v>
      </c>
      <c r="S1308" s="136" t="n">
        <f aca="false">R1308-Q1308</f>
        <v>22532.9528682051</v>
      </c>
      <c r="T1308" s="137" t="n">
        <f aca="false">((S1308/1000000)*(0.473-P1308))*0.8/(0.08206*296)*1000000/(O1308*N1308)*12</f>
        <v>2.01998451701699</v>
      </c>
      <c r="U1308" s="138" t="n">
        <f aca="false">IF(N1308&lt;=48,T1308* 48,T1308* 72)</f>
        <v>96.9592568168157</v>
      </c>
      <c r="V1308" s="139" t="n">
        <v>1085.42986965508</v>
      </c>
      <c r="W1308" s="150" t="n">
        <f aca="false">W1260</f>
        <v>-15.9672479479958</v>
      </c>
      <c r="X1308" s="141" t="n">
        <v>1356.9</v>
      </c>
      <c r="Y1308" s="142" t="n">
        <f aca="false">((V1308/1000+1)*0.0112372)/((V1308/1000+1)*0.0112372+1)</f>
        <v>0.0228977965781735</v>
      </c>
      <c r="Z1308" s="142" t="n">
        <f aca="false">((W1308/1000+1)*0.0112372)/((W1308/1000+1)*0.0112372+1)</f>
        <v>0.0109368357955286</v>
      </c>
      <c r="AA1308" s="142" t="n">
        <f aca="false">IF(ISNUMBER(X1308),((X1308/1000+1)*0.0112372)/((X1308/1000+1)*0.0112372+1),"")</f>
        <v>0.0258016023592409</v>
      </c>
      <c r="AB1308" s="143" t="n">
        <f aca="false">IF(ISNUMBER(AA1308),(Y1308-Y1304)/(AA1308-Y1304),"")</f>
        <v>0.802967391856516</v>
      </c>
      <c r="AC1308" s="143" t="n">
        <f aca="false">IF(ISNUMBER(AB1308),1-AB1308,"")</f>
        <v>0.197032608143483</v>
      </c>
      <c r="AD1308" s="144" t="n">
        <f aca="false">IF(ISNUMBER(AB1308),AB1308*T1308,"")</f>
        <v>1.62198169921968</v>
      </c>
      <c r="AE1308" s="144" t="n">
        <f aca="false">IF(ISNUMBER(AC1308),AC1308*T1308,T1308)</f>
        <v>0.398002817797313</v>
      </c>
      <c r="AF1308" s="149" t="n">
        <f aca="false">IF(ISNUMBER(AD1308),AE1308-AE1304,"")</f>
        <v>0.342908757758742</v>
      </c>
      <c r="AG1308" s="145" t="n">
        <f aca="false">IF(ISNUMBER(AD1308),U1308*AB1308,"")</f>
        <v>77.8551215625447</v>
      </c>
      <c r="AH1308" s="146" t="n">
        <f aca="false">IF(ISNUMBER(AC1308),AC1308*U1308,U1308)</f>
        <v>19.104135254271</v>
      </c>
      <c r="AI1308" s="145" t="n">
        <f aca="false">AH1308-AH1304</f>
        <v>16.4596203724196</v>
      </c>
      <c r="AJ1308" s="103" t="s">
        <v>667</v>
      </c>
      <c r="AK1308" s="102"/>
      <c r="AL1308" s="102"/>
      <c r="AM1308" s="102"/>
      <c r="AN1308" s="147" t="s">
        <v>921</v>
      </c>
      <c r="AO1308" s="145" t="n">
        <f aca="false">SUMIF($AN$5:$AN$1444,$AN1308,AG$5:AG$1444)</f>
        <v>229.524801892745</v>
      </c>
      <c r="AP1308" s="145" t="n">
        <f aca="false">SUMIF($AN$5:$AN$1444,$AN1308,AH$5:AH$1444)</f>
        <v>41.4724912333537</v>
      </c>
      <c r="AQ1308" s="145" t="n">
        <f aca="false">SUMIF($AN$5:$AN$1444,$AN1308,AI$5:AI$1444)</f>
        <v>35.252405586372</v>
      </c>
    </row>
    <row r="1309" customFormat="false" ht="15" hidden="false" customHeight="false" outlineLevel="0" collapsed="false">
      <c r="A1309" s="0" t="s">
        <v>652</v>
      </c>
      <c r="B1309" s="0" t="s">
        <v>647</v>
      </c>
      <c r="C1309" s="90" t="n">
        <f aca="false">C1165+1</f>
        <v>5</v>
      </c>
      <c r="D1309" s="90" t="n">
        <f aca="false">D1165</f>
        <v>1</v>
      </c>
      <c r="E1309" s="90" t="s">
        <v>320</v>
      </c>
      <c r="F1309" s="90" t="n">
        <v>1</v>
      </c>
      <c r="G1309" s="130" t="s">
        <v>669</v>
      </c>
      <c r="H1309" s="130" t="s">
        <v>660</v>
      </c>
      <c r="I1309" s="130" t="n">
        <v>10</v>
      </c>
      <c r="J1309" s="131" t="n">
        <v>41955</v>
      </c>
      <c r="K1309" s="132" t="s">
        <v>912</v>
      </c>
      <c r="L1309" s="131" t="n">
        <v>41957</v>
      </c>
      <c r="M1309" s="108" t="s">
        <v>913</v>
      </c>
      <c r="N1309" s="134" t="n">
        <v>46.4666666666667</v>
      </c>
      <c r="O1309" s="134" t="n">
        <v>40</v>
      </c>
      <c r="P1309" s="135" t="n">
        <v>0.0514166666666667</v>
      </c>
      <c r="Q1309" s="152" t="n">
        <v>546.730893333333</v>
      </c>
      <c r="R1309" s="152" t="n">
        <v>55476.9778615385</v>
      </c>
      <c r="S1309" s="136" t="n">
        <f aca="false">R1309-Q1309</f>
        <v>54930.2469682051</v>
      </c>
      <c r="T1309" s="137" t="n">
        <f aca="false">((S1309/1000000)*(0.473-P1309))*0.8/(0.08206*296)*1000000/(O1309*N1309)*12</f>
        <v>4.92426576493046</v>
      </c>
      <c r="U1309" s="138" t="n">
        <f aca="false">IF(N1309&lt;=48,T1309* 48,T1309* 72)</f>
        <v>236.364756716662</v>
      </c>
      <c r="V1309" s="139" t="n">
        <v>1317.89158290161</v>
      </c>
      <c r="W1309" s="150" t="n">
        <f aca="false">W1261</f>
        <v>-15.9672479479958</v>
      </c>
      <c r="X1309" s="141" t="n">
        <v>1356.9</v>
      </c>
      <c r="Y1309" s="142" t="n">
        <f aca="false">((V1309/1000+1)*0.0112372)/((V1309/1000+1)*0.0112372+1)</f>
        <v>0.025385407454831</v>
      </c>
      <c r="Z1309" s="142" t="n">
        <f aca="false">((W1309/1000+1)*0.0112372)/((W1309/1000+1)*0.0112372+1)</f>
        <v>0.0109368357955286</v>
      </c>
      <c r="AA1309" s="142" t="n">
        <f aca="false">IF(ISNUMBER(X1309),((X1309/1000+1)*0.0112372)/((X1309/1000+1)*0.0112372+1),"")</f>
        <v>0.0258016023592409</v>
      </c>
      <c r="AB1309" s="143" t="n">
        <f aca="false">IF(ISNUMBER(AA1309),(Y1309-Y1301)/(AA1309-Y1301),"")</f>
        <v>0.971552808636836</v>
      </c>
      <c r="AC1309" s="143" t="n">
        <f aca="false">IF(ISNUMBER(AB1309),1-AB1309,"")</f>
        <v>0.028447191363164</v>
      </c>
      <c r="AD1309" s="144" t="n">
        <f aca="false">IF(ISNUMBER(AB1309),AB1309*T1309,"")</f>
        <v>4.7841842343924</v>
      </c>
      <c r="AE1309" s="144" t="n">
        <f aca="false">IF(ISNUMBER(AC1309),AC1309*T1309,T1309)</f>
        <v>0.140081530538054</v>
      </c>
      <c r="AF1309" s="149" t="n">
        <f aca="false">IF(ISNUMBER(AD1309),AE1309-AE1301,"")</f>
        <v>0.083933737944068</v>
      </c>
      <c r="AG1309" s="145" t="n">
        <f aca="false">IF(ISNUMBER(AD1309),U1309*AB1309,"")</f>
        <v>229.640843250835</v>
      </c>
      <c r="AH1309" s="146" t="n">
        <f aca="false">IF(ISNUMBER(AC1309),AC1309*U1309,U1309)</f>
        <v>6.72391346582658</v>
      </c>
      <c r="AI1309" s="145" t="n">
        <f aca="false">AH1309-AH1301</f>
        <v>4.02881942131527</v>
      </c>
      <c r="AJ1309" s="103" t="s">
        <v>670</v>
      </c>
      <c r="AK1309" s="102"/>
      <c r="AL1309" s="102"/>
      <c r="AM1309" s="102"/>
      <c r="AN1309" s="147" t="s">
        <v>922</v>
      </c>
      <c r="AO1309" s="145" t="n">
        <f aca="false">SUMIF($AN$5:$AN$1444,$AN1309,AG$5:AG$1444)</f>
        <v>312.960909736166</v>
      </c>
      <c r="AP1309" s="145" t="n">
        <f aca="false">SUMIF($AN$5:$AN$1444,$AN1309,AH$5:AH$1444)</f>
        <v>16.3832598096442</v>
      </c>
      <c r="AQ1309" s="145" t="n">
        <f aca="false">SUMIF($AN$5:$AN$1444,$AN1309,AI$5:AI$1444)</f>
        <v>8.81058810738571</v>
      </c>
    </row>
    <row r="1310" customFormat="false" ht="15" hidden="false" customHeight="false" outlineLevel="0" collapsed="false">
      <c r="A1310" s="0" t="s">
        <v>652</v>
      </c>
      <c r="B1310" s="0" t="s">
        <v>647</v>
      </c>
      <c r="C1310" s="90" t="n">
        <f aca="false">C1166+1</f>
        <v>5</v>
      </c>
      <c r="D1310" s="90" t="n">
        <f aca="false">D1166</f>
        <v>1</v>
      </c>
      <c r="E1310" s="90" t="s">
        <v>320</v>
      </c>
      <c r="F1310" s="90" t="n">
        <v>2</v>
      </c>
      <c r="G1310" s="130" t="s">
        <v>669</v>
      </c>
      <c r="H1310" s="130" t="s">
        <v>660</v>
      </c>
      <c r="I1310" s="130" t="n">
        <v>10</v>
      </c>
      <c r="J1310" s="131" t="n">
        <v>41955</v>
      </c>
      <c r="K1310" s="132" t="s">
        <v>912</v>
      </c>
      <c r="L1310" s="131" t="n">
        <v>41957</v>
      </c>
      <c r="M1310" s="108" t="s">
        <v>913</v>
      </c>
      <c r="N1310" s="134" t="n">
        <v>46.4666666666667</v>
      </c>
      <c r="O1310" s="134" t="n">
        <v>40</v>
      </c>
      <c r="P1310" s="135" t="n">
        <v>0.0514166666666667</v>
      </c>
      <c r="Q1310" s="152" t="n">
        <v>546.730893333333</v>
      </c>
      <c r="R1310" s="152" t="n">
        <v>61123.1102615385</v>
      </c>
      <c r="S1310" s="136" t="n">
        <f aca="false">R1310-Q1310</f>
        <v>60576.3793682051</v>
      </c>
      <c r="T1310" s="137" t="n">
        <f aca="false">((S1310/1000000)*(0.473-P1310))*0.8/(0.08206*296)*1000000/(O1310*N1310)*12</f>
        <v>5.43041780349088</v>
      </c>
      <c r="U1310" s="138" t="n">
        <f aca="false">IF(N1310&lt;=48,T1310* 48,T1310* 72)</f>
        <v>260.660054567562</v>
      </c>
      <c r="V1310" s="139" t="n">
        <v>1325.92349734756</v>
      </c>
      <c r="W1310" s="150" t="n">
        <f aca="false">W1262</f>
        <v>-15.9672479479958</v>
      </c>
      <c r="X1310" s="141" t="n">
        <v>1356.9</v>
      </c>
      <c r="Y1310" s="142" t="n">
        <f aca="false">((V1310/1000+1)*0.0112372)/((V1310/1000+1)*0.0112372+1)</f>
        <v>0.0254711319236103</v>
      </c>
      <c r="Z1310" s="142" t="n">
        <f aca="false">((W1310/1000+1)*0.0112372)/((W1310/1000+1)*0.0112372+1)</f>
        <v>0.0109368357955286</v>
      </c>
      <c r="AA1310" s="142" t="n">
        <f aca="false">IF(ISNUMBER(X1310),((X1310/1000+1)*0.0112372)/((X1310/1000+1)*0.0112372+1),"")</f>
        <v>0.0258016023592409</v>
      </c>
      <c r="AB1310" s="143" t="n">
        <f aca="false">IF(ISNUMBER(AA1310),(Y1310-Y1302)/(AA1310-Y1302),"")</f>
        <v>0.977642766219704</v>
      </c>
      <c r="AC1310" s="143" t="n">
        <f aca="false">IF(ISNUMBER(AB1310),1-AB1310,"")</f>
        <v>0.0223572337802956</v>
      </c>
      <c r="AD1310" s="144" t="n">
        <f aca="false">IF(ISNUMBER(AB1310),AB1310*T1310,"")</f>
        <v>5.30900868313356</v>
      </c>
      <c r="AE1310" s="144" t="n">
        <f aca="false">IF(ISNUMBER(AC1310),AC1310*T1310,T1310)</f>
        <v>0.121409120357325</v>
      </c>
      <c r="AF1310" s="149" t="n">
        <f aca="false">IF(ISNUMBER(AD1310),AE1310-AE1302,"")</f>
        <v>0.0477806573351414</v>
      </c>
      <c r="AG1310" s="145" t="n">
        <f aca="false">IF(ISNUMBER(AD1310),U1310*AB1310,"")</f>
        <v>254.832416790411</v>
      </c>
      <c r="AH1310" s="146" t="n">
        <f aca="false">IF(ISNUMBER(AC1310),AC1310*U1310,U1310)</f>
        <v>5.82763777715161</v>
      </c>
      <c r="AI1310" s="145" t="n">
        <f aca="false">AH1310-AH1302</f>
        <v>2.29347155208679</v>
      </c>
      <c r="AJ1310" s="103" t="s">
        <v>672</v>
      </c>
      <c r="AK1310" s="102"/>
      <c r="AL1310" s="102"/>
      <c r="AM1310" s="102"/>
      <c r="AN1310" s="147" t="s">
        <v>923</v>
      </c>
      <c r="AO1310" s="145" t="n">
        <f aca="false">SUMIF($AN$5:$AN$1444,$AN1310,AG$5:AG$1444)</f>
        <v>335.639827345785</v>
      </c>
      <c r="AP1310" s="145" t="n">
        <f aca="false">SUMIF($AN$5:$AN$1444,$AN1310,AH$5:AH$1444)</f>
        <v>17.1224470126006</v>
      </c>
      <c r="AQ1310" s="145" t="n">
        <f aca="false">SUMIF($AN$5:$AN$1444,$AN1310,AI$5:AI$1444)</f>
        <v>7.31291782745404</v>
      </c>
    </row>
    <row r="1311" customFormat="false" ht="15" hidden="false" customHeight="false" outlineLevel="0" collapsed="false">
      <c r="A1311" s="0" t="s">
        <v>652</v>
      </c>
      <c r="B1311" s="0" t="s">
        <v>647</v>
      </c>
      <c r="C1311" s="90" t="n">
        <f aca="false">C1167+1</f>
        <v>5</v>
      </c>
      <c r="D1311" s="90" t="n">
        <f aca="false">D1167</f>
        <v>1</v>
      </c>
      <c r="E1311" s="90" t="s">
        <v>320</v>
      </c>
      <c r="F1311" s="90" t="n">
        <v>3</v>
      </c>
      <c r="G1311" s="130" t="s">
        <v>669</v>
      </c>
      <c r="H1311" s="130" t="s">
        <v>660</v>
      </c>
      <c r="I1311" s="130" t="n">
        <v>10</v>
      </c>
      <c r="J1311" s="131" t="n">
        <v>41955</v>
      </c>
      <c r="K1311" s="132" t="s">
        <v>912</v>
      </c>
      <c r="L1311" s="131" t="n">
        <v>41957</v>
      </c>
      <c r="M1311" s="108" t="s">
        <v>913</v>
      </c>
      <c r="N1311" s="134" t="n">
        <v>46.4666666666667</v>
      </c>
      <c r="O1311" s="134" t="n">
        <v>40</v>
      </c>
      <c r="P1311" s="135" t="n">
        <v>0.0514166666666667</v>
      </c>
      <c r="Q1311" s="152" t="n">
        <v>546.730893333333</v>
      </c>
      <c r="R1311" s="152" t="n">
        <v>48936.3485615385</v>
      </c>
      <c r="S1311" s="136" t="n">
        <f aca="false">R1311-Q1311</f>
        <v>48389.6176682051</v>
      </c>
      <c r="T1311" s="137" t="n">
        <f aca="false">((S1311/1000000)*(0.473-P1311))*0.8/(0.08206*296)*1000000/(O1311*N1311)*12</f>
        <v>4.33792583891968</v>
      </c>
      <c r="U1311" s="138" t="n">
        <f aca="false">IF(N1311&lt;=48,T1311* 48,T1311* 72)</f>
        <v>208.220440268145</v>
      </c>
      <c r="V1311" s="139" t="n">
        <v>1317.28424701426</v>
      </c>
      <c r="W1311" s="150" t="n">
        <f aca="false">W1263</f>
        <v>-15.9672479479958</v>
      </c>
      <c r="X1311" s="141" t="n">
        <v>1356.9</v>
      </c>
      <c r="Y1311" s="142" t="n">
        <f aca="false">((V1311/1000+1)*0.0112372)/((V1311/1000+1)*0.0112372+1)</f>
        <v>0.0253789247572414</v>
      </c>
      <c r="Z1311" s="142" t="n">
        <f aca="false">((W1311/1000+1)*0.0112372)/((W1311/1000+1)*0.0112372+1)</f>
        <v>0.0109368357955286</v>
      </c>
      <c r="AA1311" s="142" t="n">
        <f aca="false">IF(ISNUMBER(X1311),((X1311/1000+1)*0.0112372)/((X1311/1000+1)*0.0112372+1),"")</f>
        <v>0.0258016023592409</v>
      </c>
      <c r="AB1311" s="143" t="n">
        <f aca="false">IF(ISNUMBER(AA1311),(Y1311-Y1303)/(AA1311-Y1303),"")</f>
        <v>0.971452437873799</v>
      </c>
      <c r="AC1311" s="143" t="n">
        <f aca="false">IF(ISNUMBER(AB1311),1-AB1311,"")</f>
        <v>0.0285475621262008</v>
      </c>
      <c r="AD1311" s="144" t="n">
        <f aca="false">IF(ISNUMBER(AB1311),AB1311*T1311,"")</f>
        <v>4.21408863153427</v>
      </c>
      <c r="AE1311" s="144" t="n">
        <f aca="false">IF(ISNUMBER(AC1311),AC1311*T1311,T1311)</f>
        <v>0.123837207385411</v>
      </c>
      <c r="AF1311" s="149" t="n">
        <f aca="false">IF(ISNUMBER(AD1311),AE1311-AE1303,"")</f>
        <v>0.017025577194092</v>
      </c>
      <c r="AG1311" s="145" t="n">
        <f aca="false">IF(ISNUMBER(AD1311),U1311*AB1311,"")</f>
        <v>202.276254313645</v>
      </c>
      <c r="AH1311" s="146" t="n">
        <f aca="false">IF(ISNUMBER(AC1311),AC1311*U1311,U1311)</f>
        <v>5.94418595449974</v>
      </c>
      <c r="AI1311" s="145" t="n">
        <f aca="false">AH1311-AH1303</f>
        <v>0.817227705316416</v>
      </c>
      <c r="AJ1311" s="103" t="s">
        <v>674</v>
      </c>
      <c r="AK1311" s="102"/>
      <c r="AL1311" s="102"/>
      <c r="AM1311" s="102"/>
      <c r="AN1311" s="147" t="s">
        <v>924</v>
      </c>
      <c r="AO1311" s="145" t="n">
        <f aca="false">SUMIF($AN$5:$AN$1444,$AN1311,AG$5:AG$1444)</f>
        <v>332.182317920489</v>
      </c>
      <c r="AP1311" s="145" t="n">
        <f aca="false">SUMIF($AN$5:$AN$1444,$AN1311,AH$5:AH$1444)</f>
        <v>17.8797115915241</v>
      </c>
      <c r="AQ1311" s="145" t="n">
        <f aca="false">SUMIF($AN$5:$AN$1444,$AN1311,AI$5:AI$1444)</f>
        <v>-1.14357434777953</v>
      </c>
    </row>
    <row r="1312" customFormat="false" ht="15" hidden="false" customHeight="false" outlineLevel="0" collapsed="false">
      <c r="A1312" s="0" t="s">
        <v>652</v>
      </c>
      <c r="B1312" s="0" t="s">
        <v>647</v>
      </c>
      <c r="C1312" s="90" t="n">
        <f aca="false">C1168+1</f>
        <v>5</v>
      </c>
      <c r="D1312" s="90" t="n">
        <f aca="false">D1168</f>
        <v>1</v>
      </c>
      <c r="E1312" s="90" t="s">
        <v>320</v>
      </c>
      <c r="F1312" s="90" t="n">
        <v>4</v>
      </c>
      <c r="G1312" s="130" t="s">
        <v>669</v>
      </c>
      <c r="H1312" s="130" t="s">
        <v>660</v>
      </c>
      <c r="I1312" s="130" t="n">
        <v>10</v>
      </c>
      <c r="J1312" s="131" t="n">
        <v>41955</v>
      </c>
      <c r="K1312" s="132" t="s">
        <v>912</v>
      </c>
      <c r="L1312" s="131" t="n">
        <v>41957</v>
      </c>
      <c r="M1312" s="108" t="s">
        <v>913</v>
      </c>
      <c r="N1312" s="134" t="n">
        <v>46.4666666666667</v>
      </c>
      <c r="O1312" s="134" t="n">
        <v>40</v>
      </c>
      <c r="P1312" s="135" t="n">
        <v>0.0514166666666667</v>
      </c>
      <c r="Q1312" s="152" t="n">
        <v>546.730893333333</v>
      </c>
      <c r="R1312" s="152" t="n">
        <v>59488.2563615385</v>
      </c>
      <c r="S1312" s="136" t="n">
        <f aca="false">R1312-Q1312</f>
        <v>58941.5254682051</v>
      </c>
      <c r="T1312" s="137" t="n">
        <f aca="false">((S1312/1000000)*(0.473-P1312))*0.8/(0.08206*296)*1000000/(O1312*N1312)*12</f>
        <v>5.28386002276412</v>
      </c>
      <c r="U1312" s="138" t="n">
        <f aca="false">IF(N1312&lt;=48,T1312* 48,T1312* 72)</f>
        <v>253.625281092678</v>
      </c>
      <c r="V1312" s="139" t="n">
        <v>1327.13035880018</v>
      </c>
      <c r="W1312" s="150" t="n">
        <f aca="false">W1264</f>
        <v>-15.9672479479958</v>
      </c>
      <c r="X1312" s="141" t="n">
        <v>1356.9</v>
      </c>
      <c r="Y1312" s="142" t="n">
        <f aca="false">((V1312/1000+1)*0.0112372)/((V1312/1000+1)*0.0112372+1)</f>
        <v>0.0254840114295581</v>
      </c>
      <c r="Z1312" s="142" t="n">
        <f aca="false">((W1312/1000+1)*0.0112372)/((W1312/1000+1)*0.0112372+1)</f>
        <v>0.0109368357955286</v>
      </c>
      <c r="AA1312" s="142" t="n">
        <f aca="false">IF(ISNUMBER(X1312),((X1312/1000+1)*0.0112372)/((X1312/1000+1)*0.0112372+1),"")</f>
        <v>0.0258016023592409</v>
      </c>
      <c r="AB1312" s="143" t="n">
        <f aca="false">IF(ISNUMBER(AA1312),(Y1312-Y1304)/(AA1312-Y1304),"")</f>
        <v>0.978450428879882</v>
      </c>
      <c r="AC1312" s="143" t="n">
        <f aca="false">IF(ISNUMBER(AB1312),1-AB1312,"")</f>
        <v>0.0215495711201183</v>
      </c>
      <c r="AD1312" s="144" t="n">
        <f aca="false">IF(ISNUMBER(AB1312),AB1312*T1312,"")</f>
        <v>5.16999510541482</v>
      </c>
      <c r="AE1312" s="144" t="n">
        <f aca="false">IF(ISNUMBER(AC1312),AC1312*T1312,T1312)</f>
        <v>0.113864917349306</v>
      </c>
      <c r="AF1312" s="149" t="n">
        <f aca="false">IF(ISNUMBER(AD1312),AE1312-AE1304,"")</f>
        <v>0.0587708573107333</v>
      </c>
      <c r="AG1312" s="145" t="n">
        <f aca="false">IF(ISNUMBER(AD1312),U1312*AB1312,"")</f>
        <v>248.159765059911</v>
      </c>
      <c r="AH1312" s="146" t="n">
        <f aca="false">IF(ISNUMBER(AC1312),AC1312*U1312,U1312)</f>
        <v>5.46551603276667</v>
      </c>
      <c r="AI1312" s="145" t="n">
        <f aca="false">AH1312-AH1304</f>
        <v>2.8210011509152</v>
      </c>
      <c r="AJ1312" s="103" t="s">
        <v>676</v>
      </c>
      <c r="AK1312" s="102"/>
      <c r="AL1312" s="102"/>
      <c r="AM1312" s="102"/>
      <c r="AN1312" s="147" t="s">
        <v>925</v>
      </c>
      <c r="AO1312" s="145" t="n">
        <f aca="false">SUMIF($AN$5:$AN$1444,$AN1312,AG$5:AG$1444)</f>
        <v>335.776010422197</v>
      </c>
      <c r="AP1312" s="145" t="n">
        <f aca="false">SUMIF($AN$5:$AN$1444,$AN1312,AH$5:AH$1444)</f>
        <v>14.1555088152551</v>
      </c>
      <c r="AQ1312" s="145" t="n">
        <f aca="false">SUMIF($AN$5:$AN$1444,$AN1312,AI$5:AI$1444)</f>
        <v>7.93542316827336</v>
      </c>
    </row>
    <row r="1313" customFormat="false" ht="15" hidden="false" customHeight="false" outlineLevel="0" collapsed="false">
      <c r="A1313" s="0" t="s">
        <v>652</v>
      </c>
      <c r="B1313" s="0" t="s">
        <v>647</v>
      </c>
      <c r="C1313" s="90" t="n">
        <f aca="false">C1169+1</f>
        <v>5</v>
      </c>
      <c r="D1313" s="90" t="n">
        <f aca="false">D1169</f>
        <v>1</v>
      </c>
      <c r="E1313" s="92" t="s">
        <v>353</v>
      </c>
      <c r="F1313" s="90" t="n">
        <v>1</v>
      </c>
      <c r="G1313" s="130" t="s">
        <v>321</v>
      </c>
      <c r="H1313" s="130" t="s">
        <v>322</v>
      </c>
      <c r="I1313" s="130" t="s">
        <v>322</v>
      </c>
      <c r="J1313" s="131" t="n">
        <v>41955</v>
      </c>
      <c r="K1313" s="132" t="s">
        <v>912</v>
      </c>
      <c r="L1313" s="131" t="n">
        <v>41957</v>
      </c>
      <c r="M1313" s="108" t="s">
        <v>913</v>
      </c>
      <c r="N1313" s="134" t="n">
        <v>46.4666666666667</v>
      </c>
      <c r="O1313" s="134" t="n">
        <v>40</v>
      </c>
      <c r="P1313" s="135" t="n">
        <v>0.0756666666666667</v>
      </c>
      <c r="Q1313" s="152" t="n">
        <v>546.730893333333</v>
      </c>
      <c r="R1313" s="152" t="n">
        <v>1921.24878076923</v>
      </c>
      <c r="S1313" s="136" t="n">
        <f aca="false">R1313-Q1313</f>
        <v>1374.5178874359</v>
      </c>
      <c r="T1313" s="137" t="n">
        <f aca="false">((S1313/1000000)*(0.473-P1313))*0.8/(0.08206*296)*1000000/(O1313*N1313)*12</f>
        <v>0.116131997376797</v>
      </c>
      <c r="U1313" s="138" t="n">
        <f aca="false">IF(N1313&lt;=48,T1313* 48,T1313* 72)</f>
        <v>5.57433587408625</v>
      </c>
      <c r="V1313" s="139" t="n">
        <v>-26.9120705470108</v>
      </c>
      <c r="W1313" s="150" t="n">
        <f aca="false">W1265</f>
        <v>-21.1954571106192</v>
      </c>
      <c r="X1313" s="141" t="s">
        <v>106</v>
      </c>
      <c r="Y1313" s="142" t="n">
        <f aca="false">((V1313/1000+1)*0.0112372)/((V1313/1000+1)*0.0112372+1)</f>
        <v>0.0108165075110337</v>
      </c>
      <c r="Z1313" s="142" t="n">
        <f aca="false">((W1313/1000+1)*0.0112372)/((W1313/1000+1)*0.0112372+1)</f>
        <v>0.0108793600839932</v>
      </c>
      <c r="AA1313" s="142" t="str">
        <f aca="false">IF(ISNUMBER(X1313),((X1313/1000+1)*0.0112372)/((X1313/1000+1)*0.0112372+1),"")</f>
        <v/>
      </c>
      <c r="AB1313" s="143" t="str">
        <f aca="false">IF(ISNUMBER(AA1313),(Y1313-Z1313)/(AA1313-Z1313),"")</f>
        <v/>
      </c>
      <c r="AC1313" s="143" t="str">
        <f aca="false">IF(ISNUMBER(AB1313),1-AB1313,"")</f>
        <v/>
      </c>
      <c r="AD1313" s="144" t="str">
        <f aca="false">IF(ISNUMBER(AB1313),AB1313*T1313,"")</f>
        <v/>
      </c>
      <c r="AE1313" s="144" t="n">
        <f aca="false">IF(ISNUMBER(AC1313),AC1313*T1313,T1313)</f>
        <v>0.116131997376797</v>
      </c>
      <c r="AF1313" s="102"/>
      <c r="AG1313" s="145" t="str">
        <f aca="false">IF(ISNUMBER(AD1313),U1313*AB1313,"")</f>
        <v/>
      </c>
      <c r="AH1313" s="146" t="n">
        <f aca="false">IF(ISNUMBER(AC1313),AC1313*U1313,U1313)</f>
        <v>5.57433587408625</v>
      </c>
      <c r="AI1313" s="102"/>
      <c r="AJ1313" s="103" t="s">
        <v>678</v>
      </c>
      <c r="AK1313" s="102"/>
      <c r="AL1313" s="102"/>
      <c r="AM1313" s="102"/>
      <c r="AN1313" s="147" t="s">
        <v>926</v>
      </c>
      <c r="AO1313" s="145" t="n">
        <f aca="false">SUMIF($AN$5:$AN$1444,$AN1313,AG$5:AG$1444)</f>
        <v>0</v>
      </c>
      <c r="AP1313" s="145" t="n">
        <f aca="false">SUMIF($AN$5:$AN$1444,$AN1313,AH$5:AH$1444)</f>
        <v>18.4454326488162</v>
      </c>
      <c r="AQ1313" s="145" t="n">
        <f aca="false">SUMIF($AN$5:$AN$1444,$AN1313,AI$5:AI$1444)</f>
        <v>0</v>
      </c>
    </row>
    <row r="1314" customFormat="false" ht="15" hidden="false" customHeight="false" outlineLevel="0" collapsed="false">
      <c r="A1314" s="0" t="s">
        <v>652</v>
      </c>
      <c r="B1314" s="0" t="s">
        <v>647</v>
      </c>
      <c r="C1314" s="90" t="n">
        <f aca="false">C1170+1</f>
        <v>5</v>
      </c>
      <c r="D1314" s="90" t="n">
        <f aca="false">D1170</f>
        <v>1</v>
      </c>
      <c r="E1314" s="90" t="s">
        <v>353</v>
      </c>
      <c r="F1314" s="90" t="n">
        <v>2</v>
      </c>
      <c r="G1314" s="130" t="s">
        <v>321</v>
      </c>
      <c r="H1314" s="130" t="s">
        <v>322</v>
      </c>
      <c r="I1314" s="130" t="s">
        <v>322</v>
      </c>
      <c r="J1314" s="131" t="n">
        <v>41955</v>
      </c>
      <c r="K1314" s="132" t="s">
        <v>912</v>
      </c>
      <c r="L1314" s="131" t="n">
        <v>41957</v>
      </c>
      <c r="M1314" s="108" t="s">
        <v>913</v>
      </c>
      <c r="N1314" s="134" t="n">
        <v>46.4666666666667</v>
      </c>
      <c r="O1314" s="134" t="n">
        <v>40</v>
      </c>
      <c r="P1314" s="135" t="n">
        <v>0.0756666666666667</v>
      </c>
      <c r="Q1314" s="152" t="n">
        <v>546.730893333333</v>
      </c>
      <c r="R1314" s="152" t="n">
        <v>2888.04818076923</v>
      </c>
      <c r="S1314" s="136" t="n">
        <f aca="false">R1314-Q1314</f>
        <v>2341.3172874359</v>
      </c>
      <c r="T1314" s="137" t="n">
        <f aca="false">((S1314/1000000)*(0.473-P1314))*0.8/(0.08206*296)*1000000/(O1314*N1314)*12</f>
        <v>0.197816161992607</v>
      </c>
      <c r="U1314" s="138" t="n">
        <f aca="false">IF(N1314&lt;=48,T1314* 48,T1314* 72)</f>
        <v>9.49517577564511</v>
      </c>
      <c r="V1314" s="139" t="n">
        <v>-22.2572611466513</v>
      </c>
      <c r="W1314" s="150" t="n">
        <f aca="false">W1266</f>
        <v>-21.1954571106192</v>
      </c>
      <c r="X1314" s="141" t="s">
        <v>106</v>
      </c>
      <c r="Y1314" s="142" t="n">
        <f aca="false">((V1314/1000+1)*0.0112372)/((V1314/1000+1)*0.0112372+1)</f>
        <v>0.0108676864482816</v>
      </c>
      <c r="Z1314" s="142" t="n">
        <f aca="false">((W1314/1000+1)*0.0112372)/((W1314/1000+1)*0.0112372+1)</f>
        <v>0.0108793600839932</v>
      </c>
      <c r="AA1314" s="142" t="str">
        <f aca="false">IF(ISNUMBER(X1314),((X1314/1000+1)*0.0112372)/((X1314/1000+1)*0.0112372+1),"")</f>
        <v/>
      </c>
      <c r="AB1314" s="143" t="str">
        <f aca="false">IF(ISNUMBER(AA1314),(Y1314-Z1314)/(AA1314-Z1314),"")</f>
        <v/>
      </c>
      <c r="AC1314" s="143" t="str">
        <f aca="false">IF(ISNUMBER(AB1314),1-AB1314,"")</f>
        <v/>
      </c>
      <c r="AD1314" s="144" t="str">
        <f aca="false">IF(ISNUMBER(AB1314),AB1314*T1314,"")</f>
        <v/>
      </c>
      <c r="AE1314" s="144" t="n">
        <f aca="false">IF(ISNUMBER(AC1314),AC1314*T1314,T1314)</f>
        <v>0.197816161992607</v>
      </c>
      <c r="AF1314" s="102"/>
      <c r="AG1314" s="145" t="str">
        <f aca="false">IF(ISNUMBER(AD1314),U1314*AB1314,"")</f>
        <v/>
      </c>
      <c r="AH1314" s="146" t="n">
        <f aca="false">IF(ISNUMBER(AC1314),AC1314*U1314,U1314)</f>
        <v>9.49517577564511</v>
      </c>
      <c r="AI1314" s="102"/>
      <c r="AJ1314" s="103" t="s">
        <v>680</v>
      </c>
      <c r="AK1314" s="102"/>
      <c r="AL1314" s="102"/>
      <c r="AM1314" s="102"/>
      <c r="AN1314" s="147" t="s">
        <v>927</v>
      </c>
      <c r="AO1314" s="145" t="n">
        <f aca="false">SUMIF($AN$5:$AN$1444,$AN1314,AG$5:AG$1444)</f>
        <v>0</v>
      </c>
      <c r="AP1314" s="145" t="n">
        <f aca="false">SUMIF($AN$5:$AN$1444,$AN1314,AH$5:AH$1444)</f>
        <v>30.6013932362406</v>
      </c>
      <c r="AQ1314" s="145" t="n">
        <f aca="false">SUMIF($AN$5:$AN$1444,$AN1314,AI$5:AI$1444)</f>
        <v>0</v>
      </c>
    </row>
    <row r="1315" customFormat="false" ht="15" hidden="false" customHeight="false" outlineLevel="0" collapsed="false">
      <c r="A1315" s="0" t="s">
        <v>652</v>
      </c>
      <c r="B1315" s="0" t="s">
        <v>647</v>
      </c>
      <c r="C1315" s="90" t="n">
        <f aca="false">C1171+1</f>
        <v>5</v>
      </c>
      <c r="D1315" s="90" t="n">
        <f aca="false">D1171</f>
        <v>1</v>
      </c>
      <c r="E1315" s="90" t="s">
        <v>353</v>
      </c>
      <c r="F1315" s="90" t="n">
        <v>3</v>
      </c>
      <c r="G1315" s="130" t="s">
        <v>321</v>
      </c>
      <c r="H1315" s="130" t="s">
        <v>322</v>
      </c>
      <c r="I1315" s="130" t="s">
        <v>322</v>
      </c>
      <c r="J1315" s="131" t="n">
        <v>41955</v>
      </c>
      <c r="K1315" s="132" t="s">
        <v>912</v>
      </c>
      <c r="L1315" s="131" t="n">
        <v>41957</v>
      </c>
      <c r="M1315" s="108" t="s">
        <v>913</v>
      </c>
      <c r="N1315" s="134" t="n">
        <v>46.4666666666667</v>
      </c>
      <c r="O1315" s="134" t="n">
        <v>40</v>
      </c>
      <c r="P1315" s="135" t="n">
        <v>0.0756666666666667</v>
      </c>
      <c r="Q1315" s="152" t="n">
        <v>546.730893333333</v>
      </c>
      <c r="R1315" s="152" t="n">
        <v>3249.07618076923</v>
      </c>
      <c r="S1315" s="136" t="n">
        <f aca="false">R1315-Q1315</f>
        <v>2702.3452874359</v>
      </c>
      <c r="T1315" s="137" t="n">
        <f aca="false">((S1315/1000000)*(0.473-P1315))*0.8/(0.08206*296)*1000000/(O1315*N1315)*12</f>
        <v>0.22831915008188</v>
      </c>
      <c r="U1315" s="138" t="n">
        <f aca="false">IF(N1315&lt;=48,T1315* 48,T1315* 72)</f>
        <v>10.9593192039302</v>
      </c>
      <c r="V1315" s="139" t="n">
        <v>-28.9129778932921</v>
      </c>
      <c r="W1315" s="150" t="n">
        <f aca="false">W1267</f>
        <v>-21.1954571106192</v>
      </c>
      <c r="X1315" s="141" t="s">
        <v>106</v>
      </c>
      <c r="Y1315" s="142" t="n">
        <f aca="false">((V1315/1000+1)*0.0112372)/((V1315/1000+1)*0.0112372+1)</f>
        <v>0.0107945062046396</v>
      </c>
      <c r="Z1315" s="142" t="n">
        <f aca="false">((W1315/1000+1)*0.0112372)/((W1315/1000+1)*0.0112372+1)</f>
        <v>0.0108793600839932</v>
      </c>
      <c r="AA1315" s="142" t="str">
        <f aca="false">IF(ISNUMBER(X1315),((X1315/1000+1)*0.0112372)/((X1315/1000+1)*0.0112372+1),"")</f>
        <v/>
      </c>
      <c r="AB1315" s="143" t="str">
        <f aca="false">IF(ISNUMBER(AA1315),(Y1315-Z1315)/(AA1315-Z1315),"")</f>
        <v/>
      </c>
      <c r="AC1315" s="143" t="str">
        <f aca="false">IF(ISNUMBER(AB1315),1-AB1315,"")</f>
        <v/>
      </c>
      <c r="AD1315" s="144" t="str">
        <f aca="false">IF(ISNUMBER(AB1315),AB1315*T1315,"")</f>
        <v/>
      </c>
      <c r="AE1315" s="144" t="n">
        <f aca="false">IF(ISNUMBER(AC1315),AC1315*T1315,T1315)</f>
        <v>0.22831915008188</v>
      </c>
      <c r="AF1315" s="102"/>
      <c r="AG1315" s="145" t="str">
        <f aca="false">IF(ISNUMBER(AD1315),U1315*AB1315,"")</f>
        <v/>
      </c>
      <c r="AH1315" s="146" t="n">
        <f aca="false">IF(ISNUMBER(AC1315),AC1315*U1315,U1315)</f>
        <v>10.9593192039302</v>
      </c>
      <c r="AI1315" s="102"/>
      <c r="AJ1315" s="103" t="s">
        <v>682</v>
      </c>
      <c r="AK1315" s="102"/>
      <c r="AL1315" s="102"/>
      <c r="AM1315" s="102"/>
      <c r="AN1315" s="147" t="s">
        <v>928</v>
      </c>
      <c r="AO1315" s="145" t="n">
        <f aca="false">SUMIF($AN$5:$AN$1444,$AN1315,AG$5:AG$1444)</f>
        <v>0</v>
      </c>
      <c r="AP1315" s="145" t="n">
        <f aca="false">SUMIF($AN$5:$AN$1444,$AN1315,AH$5:AH$1444)</f>
        <v>35.6204349497776</v>
      </c>
      <c r="AQ1315" s="145" t="n">
        <f aca="false">SUMIF($AN$5:$AN$1444,$AN1315,AI$5:AI$1444)</f>
        <v>0</v>
      </c>
    </row>
    <row r="1316" customFormat="false" ht="15" hidden="false" customHeight="false" outlineLevel="0" collapsed="false">
      <c r="A1316" s="0" t="s">
        <v>652</v>
      </c>
      <c r="B1316" s="0" t="s">
        <v>647</v>
      </c>
      <c r="C1316" s="90" t="n">
        <f aca="false">C1172+1</f>
        <v>5</v>
      </c>
      <c r="D1316" s="90" t="n">
        <f aca="false">D1172</f>
        <v>1</v>
      </c>
      <c r="E1316" s="90" t="s">
        <v>353</v>
      </c>
      <c r="F1316" s="90" t="n">
        <v>4</v>
      </c>
      <c r="G1316" s="130" t="s">
        <v>321</v>
      </c>
      <c r="H1316" s="130" t="s">
        <v>322</v>
      </c>
      <c r="I1316" s="130" t="s">
        <v>322</v>
      </c>
      <c r="J1316" s="131" t="n">
        <v>41955</v>
      </c>
      <c r="K1316" s="132" t="s">
        <v>912</v>
      </c>
      <c r="L1316" s="131" t="n">
        <v>41957</v>
      </c>
      <c r="M1316" s="108" t="s">
        <v>913</v>
      </c>
      <c r="N1316" s="134" t="n">
        <v>46.4666666666667</v>
      </c>
      <c r="O1316" s="134" t="n">
        <v>40</v>
      </c>
      <c r="P1316" s="135" t="n">
        <v>0.0756666666666667</v>
      </c>
      <c r="Q1316" s="152" t="n">
        <v>546.730893333333</v>
      </c>
      <c r="R1316" s="152" t="n">
        <v>2565.01208076923</v>
      </c>
      <c r="S1316" s="136" t="n">
        <f aca="false">R1316-Q1316</f>
        <v>2018.2811874359</v>
      </c>
      <c r="T1316" s="137" t="n">
        <f aca="false">((S1316/1000000)*(0.473-P1316))*0.8/(0.08206*296)*1000000/(O1316*N1316)*12</f>
        <v>0.170523081370867</v>
      </c>
      <c r="U1316" s="138" t="n">
        <f aca="false">IF(N1316&lt;=48,T1316* 48,T1316* 72)</f>
        <v>8.18510790580163</v>
      </c>
      <c r="V1316" s="139" t="n">
        <v>-24.2474337453173</v>
      </c>
      <c r="W1316" s="150" t="n">
        <f aca="false">W1268</f>
        <v>-21.1954571106192</v>
      </c>
      <c r="X1316" s="141" t="s">
        <v>106</v>
      </c>
      <c r="Y1316" s="142" t="n">
        <f aca="false">((V1316/1000+1)*0.0112372)/((V1316/1000+1)*0.0112372+1)</f>
        <v>0.0108458054445691</v>
      </c>
      <c r="Z1316" s="142" t="n">
        <f aca="false">((W1316/1000+1)*0.0112372)/((W1316/1000+1)*0.0112372+1)</f>
        <v>0.0108793600839932</v>
      </c>
      <c r="AA1316" s="142" t="str">
        <f aca="false">IF(ISNUMBER(X1316),((X1316/1000+1)*0.0112372)/((X1316/1000+1)*0.0112372+1),"")</f>
        <v/>
      </c>
      <c r="AB1316" s="143" t="str">
        <f aca="false">IF(ISNUMBER(AA1316),(Y1316-Z1316)/(AA1316-Z1316),"")</f>
        <v/>
      </c>
      <c r="AC1316" s="143" t="str">
        <f aca="false">IF(ISNUMBER(AB1316),1-AB1316,"")</f>
        <v/>
      </c>
      <c r="AD1316" s="144" t="str">
        <f aca="false">IF(ISNUMBER(AB1316),AB1316*T1316,"")</f>
        <v/>
      </c>
      <c r="AE1316" s="144" t="n">
        <f aca="false">IF(ISNUMBER(AC1316),AC1316*T1316,T1316)</f>
        <v>0.170523081370867</v>
      </c>
      <c r="AF1316" s="102"/>
      <c r="AG1316" s="145" t="str">
        <f aca="false">IF(ISNUMBER(AD1316),U1316*AB1316,"")</f>
        <v/>
      </c>
      <c r="AH1316" s="146" t="n">
        <f aca="false">IF(ISNUMBER(AC1316),AC1316*U1316,U1316)</f>
        <v>8.18510790580163</v>
      </c>
      <c r="AI1316" s="102"/>
      <c r="AJ1316" s="103" t="s">
        <v>684</v>
      </c>
      <c r="AK1316" s="102"/>
      <c r="AL1316" s="102"/>
      <c r="AM1316" s="102"/>
      <c r="AN1316" s="147" t="s">
        <v>929</v>
      </c>
      <c r="AO1316" s="145" t="n">
        <f aca="false">SUMIF($AN$5:$AN$1444,$AN1316,AG$5:AG$1444)</f>
        <v>0</v>
      </c>
      <c r="AP1316" s="145" t="n">
        <f aca="false">SUMIF($AN$5:$AN$1444,$AN1316,AH$5:AH$1444)</f>
        <v>27.9239536613676</v>
      </c>
      <c r="AQ1316" s="145" t="n">
        <f aca="false">SUMIF($AN$5:$AN$1444,$AN1316,AI$5:AI$1444)</f>
        <v>0</v>
      </c>
    </row>
    <row r="1317" customFormat="false" ht="15" hidden="false" customHeight="false" outlineLevel="0" collapsed="false">
      <c r="A1317" s="0" t="s">
        <v>652</v>
      </c>
      <c r="B1317" s="0" t="s">
        <v>647</v>
      </c>
      <c r="C1317" s="90" t="n">
        <f aca="false">C1173+1</f>
        <v>5</v>
      </c>
      <c r="D1317" s="90" t="n">
        <f aca="false">D1173</f>
        <v>1</v>
      </c>
      <c r="E1317" s="90" t="s">
        <v>353</v>
      </c>
      <c r="F1317" s="90" t="n">
        <v>1</v>
      </c>
      <c r="G1317" s="130" t="s">
        <v>659</v>
      </c>
      <c r="H1317" s="130" t="s">
        <v>660</v>
      </c>
      <c r="I1317" s="148" t="s">
        <v>335</v>
      </c>
      <c r="J1317" s="131" t="n">
        <v>41955</v>
      </c>
      <c r="K1317" s="132" t="s">
        <v>912</v>
      </c>
      <c r="L1317" s="131" t="n">
        <v>41957</v>
      </c>
      <c r="M1317" s="108" t="s">
        <v>913</v>
      </c>
      <c r="N1317" s="134" t="n">
        <v>46.4666666666667</v>
      </c>
      <c r="O1317" s="134" t="n">
        <v>40</v>
      </c>
      <c r="P1317" s="135" t="n">
        <v>0.0756666666666667</v>
      </c>
      <c r="Q1317" s="152" t="n">
        <v>546.730893333333</v>
      </c>
      <c r="R1317" s="152" t="n">
        <v>46932.3285846154</v>
      </c>
      <c r="S1317" s="136" t="n">
        <f aca="false">R1317-Q1317</f>
        <v>46385.5976912821</v>
      </c>
      <c r="T1317" s="137" t="n">
        <f aca="false">((S1317/1000000)*(0.473-P1317))*0.8/(0.08206*296)*1000000/(O1317*N1317)*12</f>
        <v>3.91908476320672</v>
      </c>
      <c r="U1317" s="138" t="n">
        <f aca="false">IF(N1317&lt;=48,T1317* 48,T1317* 72)</f>
        <v>188.116068633923</v>
      </c>
      <c r="V1317" s="139" t="n">
        <v>1119.45957845187</v>
      </c>
      <c r="W1317" s="150" t="n">
        <f aca="false">W1269</f>
        <v>-21.1954571106192</v>
      </c>
      <c r="X1317" s="141" t="n">
        <v>1356.9</v>
      </c>
      <c r="Y1317" s="142" t="n">
        <f aca="false">((V1317/1000+1)*0.0112372)/((V1317/1000+1)*0.0112372+1)</f>
        <v>0.0232627471831617</v>
      </c>
      <c r="Z1317" s="142" t="n">
        <f aca="false">((W1317/1000+1)*0.0112372)/((W1317/1000+1)*0.0112372+1)</f>
        <v>0.0108793600839932</v>
      </c>
      <c r="AA1317" s="142" t="n">
        <f aca="false">IF(ISNUMBER(X1317),((X1317/1000+1)*0.0112372)/((X1317/1000+1)*0.0112372+1),"")</f>
        <v>0.0258016023592409</v>
      </c>
      <c r="AB1317" s="143" t="n">
        <f aca="false">IF(ISNUMBER(AA1317),(Y1317-Y1313)/(AA1317-Y1313),"")</f>
        <v>0.830574634208407</v>
      </c>
      <c r="AC1317" s="143" t="n">
        <f aca="false">IF(ISNUMBER(AB1317),1-AB1317,"")</f>
        <v>0.169425365791593</v>
      </c>
      <c r="AD1317" s="144" t="n">
        <f aca="false">IF(ISNUMBER(AB1317),AB1317*T1317,"")</f>
        <v>3.25509239363216</v>
      </c>
      <c r="AE1317" s="144" t="n">
        <f aca="false">IF(ISNUMBER(AC1317),AC1317*T1317,T1317)</f>
        <v>0.663992369574559</v>
      </c>
      <c r="AF1317" s="149" t="n">
        <f aca="false">IF(ISNUMBER(AD1317),AE1317-AE1313,"")</f>
        <v>0.547860372197763</v>
      </c>
      <c r="AG1317" s="145" t="n">
        <f aca="false">IF(ISNUMBER(AD1317),U1317*AB1317,"")</f>
        <v>156.244434894344</v>
      </c>
      <c r="AH1317" s="146" t="n">
        <f aca="false">IF(ISNUMBER(AC1317),AC1317*U1317,U1317)</f>
        <v>31.8716337395789</v>
      </c>
      <c r="AI1317" s="145" t="n">
        <f aca="false">AH1317-AH1313</f>
        <v>26.2972978654926</v>
      </c>
      <c r="AJ1317" s="103" t="s">
        <v>686</v>
      </c>
      <c r="AK1317" s="102"/>
      <c r="AL1317" s="102"/>
      <c r="AM1317" s="102"/>
      <c r="AN1317" s="147" t="s">
        <v>930</v>
      </c>
      <c r="AO1317" s="145" t="n">
        <f aca="false">SUMIF($AN$5:$AN$1444,$AN1317,AG$5:AG$1444)</f>
        <v>276.991736971851</v>
      </c>
      <c r="AP1317" s="145" t="n">
        <f aca="false">SUMIF($AN$5:$AN$1444,$AN1317,AH$5:AH$1444)</f>
        <v>73.164586962691</v>
      </c>
      <c r="AQ1317" s="145" t="n">
        <f aca="false">SUMIF($AN$5:$AN$1444,$AN1317,AI$5:AI$1444)</f>
        <v>54.7191543138748</v>
      </c>
    </row>
    <row r="1318" customFormat="false" ht="15" hidden="false" customHeight="false" outlineLevel="0" collapsed="false">
      <c r="A1318" s="0" t="s">
        <v>652</v>
      </c>
      <c r="B1318" s="0" t="s">
        <v>647</v>
      </c>
      <c r="C1318" s="90" t="n">
        <f aca="false">C1174+1</f>
        <v>5</v>
      </c>
      <c r="D1318" s="90" t="n">
        <f aca="false">D1174</f>
        <v>1</v>
      </c>
      <c r="E1318" s="90" t="s">
        <v>353</v>
      </c>
      <c r="F1318" s="90" t="n">
        <v>2</v>
      </c>
      <c r="G1318" s="130" t="s">
        <v>659</v>
      </c>
      <c r="H1318" s="130" t="s">
        <v>660</v>
      </c>
      <c r="I1318" s="148" t="s">
        <v>335</v>
      </c>
      <c r="J1318" s="131" t="n">
        <v>41955</v>
      </c>
      <c r="K1318" s="132" t="s">
        <v>912</v>
      </c>
      <c r="L1318" s="131" t="n">
        <v>41957</v>
      </c>
      <c r="M1318" s="108" t="s">
        <v>913</v>
      </c>
      <c r="N1318" s="134" t="n">
        <v>46.4666666666667</v>
      </c>
      <c r="O1318" s="134" t="n">
        <v>40</v>
      </c>
      <c r="P1318" s="135" t="n">
        <v>0.0756666666666667</v>
      </c>
      <c r="Q1318" s="152" t="n">
        <v>546.730893333333</v>
      </c>
      <c r="R1318" s="152" t="n">
        <v>58748.3241846154</v>
      </c>
      <c r="S1318" s="136" t="n">
        <f aca="false">R1318-Q1318</f>
        <v>58201.5932912821</v>
      </c>
      <c r="T1318" s="137" t="n">
        <f aca="false">((S1318/1000000)*(0.473-P1318))*0.8/(0.08206*296)*1000000/(O1318*N1318)*12</f>
        <v>4.91740947223125</v>
      </c>
      <c r="U1318" s="138" t="n">
        <f aca="false">IF(N1318&lt;=48,T1318* 48,T1318* 72)</f>
        <v>236.0356546671</v>
      </c>
      <c r="V1318" s="139" t="n">
        <v>1167.74347917785</v>
      </c>
      <c r="W1318" s="150" t="n">
        <f aca="false">W1270</f>
        <v>-21.1954571106192</v>
      </c>
      <c r="X1318" s="141" t="n">
        <v>1356.9</v>
      </c>
      <c r="Y1318" s="142" t="n">
        <f aca="false">((V1318/1000+1)*0.0112372)/((V1318/1000+1)*0.0112372+1)</f>
        <v>0.0237800988680191</v>
      </c>
      <c r="Z1318" s="142" t="n">
        <f aca="false">((W1318/1000+1)*0.0112372)/((W1318/1000+1)*0.0112372+1)</f>
        <v>0.0108793600839932</v>
      </c>
      <c r="AA1318" s="142" t="n">
        <f aca="false">IF(ISNUMBER(X1318),((X1318/1000+1)*0.0112372)/((X1318/1000+1)*0.0112372+1),"")</f>
        <v>0.0258016023592409</v>
      </c>
      <c r="AB1318" s="143" t="n">
        <f aca="false">IF(ISNUMBER(AA1318),(Y1318-Y1314)/(AA1318-Y1314),"")</f>
        <v>0.864636743418494</v>
      </c>
      <c r="AC1318" s="143" t="n">
        <f aca="false">IF(ISNUMBER(AB1318),1-AB1318,"")</f>
        <v>0.135363256581506</v>
      </c>
      <c r="AD1318" s="144" t="n">
        <f aca="false">IF(ISNUMBER(AB1318),AB1318*T1318,"")</f>
        <v>4.25177291212528</v>
      </c>
      <c r="AE1318" s="144" t="n">
        <f aca="false">IF(ISNUMBER(AC1318),AC1318*T1318,T1318)</f>
        <v>0.665636560105967</v>
      </c>
      <c r="AF1318" s="149" t="n">
        <f aca="false">IF(ISNUMBER(AD1318),AE1318-AE1314,"")</f>
        <v>0.46782039811336</v>
      </c>
      <c r="AG1318" s="145" t="n">
        <f aca="false">IF(ISNUMBER(AD1318),U1318*AB1318,"")</f>
        <v>204.085099782013</v>
      </c>
      <c r="AH1318" s="146" t="n">
        <f aca="false">IF(ISNUMBER(AC1318),AC1318*U1318,U1318)</f>
        <v>31.9505548850864</v>
      </c>
      <c r="AI1318" s="145" t="n">
        <f aca="false">AH1318-AH1314</f>
        <v>22.4553791094413</v>
      </c>
      <c r="AJ1318" s="103" t="s">
        <v>688</v>
      </c>
      <c r="AK1318" s="102"/>
      <c r="AL1318" s="102"/>
      <c r="AM1318" s="102"/>
      <c r="AN1318" s="147" t="s">
        <v>931</v>
      </c>
      <c r="AO1318" s="145" t="n">
        <f aca="false">SUMIF($AN$5:$AN$1444,$AN1318,AG$5:AG$1444)</f>
        <v>292.240158504916</v>
      </c>
      <c r="AP1318" s="145" t="n">
        <f aca="false">SUMIF($AN$5:$AN$1444,$AN1318,AH$5:AH$1444)</f>
        <v>65.251525695581</v>
      </c>
      <c r="AQ1318" s="145" t="n">
        <f aca="false">SUMIF($AN$5:$AN$1444,$AN1318,AI$5:AI$1444)</f>
        <v>34.6501324593404</v>
      </c>
    </row>
    <row r="1319" customFormat="false" ht="15" hidden="false" customHeight="false" outlineLevel="0" collapsed="false">
      <c r="A1319" s="0" t="s">
        <v>652</v>
      </c>
      <c r="B1319" s="0" t="s">
        <v>647</v>
      </c>
      <c r="C1319" s="90" t="n">
        <f aca="false">C1175+1</f>
        <v>5</v>
      </c>
      <c r="D1319" s="90" t="n">
        <f aca="false">D1175</f>
        <v>1</v>
      </c>
      <c r="E1319" s="90" t="s">
        <v>353</v>
      </c>
      <c r="F1319" s="90" t="n">
        <v>3</v>
      </c>
      <c r="G1319" s="130" t="s">
        <v>659</v>
      </c>
      <c r="H1319" s="130" t="s">
        <v>660</v>
      </c>
      <c r="I1319" s="148" t="s">
        <v>335</v>
      </c>
      <c r="J1319" s="131" t="n">
        <v>41955</v>
      </c>
      <c r="K1319" s="132" t="s">
        <v>912</v>
      </c>
      <c r="L1319" s="131" t="n">
        <v>41957</v>
      </c>
      <c r="M1319" s="108" t="s">
        <v>913</v>
      </c>
      <c r="N1319" s="134" t="n">
        <v>46.4666666666667</v>
      </c>
      <c r="O1319" s="134" t="n">
        <v>40</v>
      </c>
      <c r="P1319" s="135" t="n">
        <v>0.0756666666666667</v>
      </c>
      <c r="Q1319" s="152" t="n">
        <v>546.730893333333</v>
      </c>
      <c r="R1319" s="152" t="n">
        <v>57060.8439846154</v>
      </c>
      <c r="S1319" s="136" t="n">
        <f aca="false">R1319-Q1319</f>
        <v>56514.1130912821</v>
      </c>
      <c r="T1319" s="137" t="n">
        <f aca="false">((S1319/1000000)*(0.473-P1319))*0.8/(0.08206*296)*1000000/(O1319*N1319)*12</f>
        <v>4.77483552106545</v>
      </c>
      <c r="U1319" s="138" t="n">
        <f aca="false">IF(N1319&lt;=48,T1319* 48,T1319* 72)</f>
        <v>229.192105011142</v>
      </c>
      <c r="V1319" s="139" t="n">
        <v>1129.79151672198</v>
      </c>
      <c r="W1319" s="150" t="n">
        <f aca="false">W1271</f>
        <v>-21.1954571106192</v>
      </c>
      <c r="X1319" s="141" t="n">
        <v>1356.9</v>
      </c>
      <c r="Y1319" s="142" t="n">
        <f aca="false">((V1319/1000+1)*0.0112372)/((V1319/1000+1)*0.0112372+1)</f>
        <v>0.0233734978043062</v>
      </c>
      <c r="Z1319" s="142" t="n">
        <f aca="false">((W1319/1000+1)*0.0112372)/((W1319/1000+1)*0.0112372+1)</f>
        <v>0.0108793600839932</v>
      </c>
      <c r="AA1319" s="142" t="n">
        <f aca="false">IF(ISNUMBER(X1319),((X1319/1000+1)*0.0112372)/((X1319/1000+1)*0.0112372+1),"")</f>
        <v>0.0258016023592409</v>
      </c>
      <c r="AB1319" s="143" t="n">
        <f aca="false">IF(ISNUMBER(AA1319),(Y1319-Y1315)/(AA1319-Y1315),"")</f>
        <v>0.838202905484135</v>
      </c>
      <c r="AC1319" s="143" t="n">
        <f aca="false">IF(ISNUMBER(AB1319),1-AB1319,"")</f>
        <v>0.161797094515865</v>
      </c>
      <c r="AD1319" s="144" t="n">
        <f aca="false">IF(ISNUMBER(AB1319),AB1319*T1319,"")</f>
        <v>4.00228100696591</v>
      </c>
      <c r="AE1319" s="144" t="n">
        <f aca="false">IF(ISNUMBER(AC1319),AC1319*T1319,T1319)</f>
        <v>0.772554514099537</v>
      </c>
      <c r="AF1319" s="149" t="n">
        <f aca="false">IF(ISNUMBER(AD1319),AE1319-AE1315,"")</f>
        <v>0.544235364017657</v>
      </c>
      <c r="AG1319" s="145" t="n">
        <f aca="false">IF(ISNUMBER(AD1319),U1319*AB1319,"")</f>
        <v>192.109488334364</v>
      </c>
      <c r="AH1319" s="146" t="n">
        <f aca="false">IF(ISNUMBER(AC1319),AC1319*U1319,U1319)</f>
        <v>37.0826166767778</v>
      </c>
      <c r="AI1319" s="145" t="n">
        <f aca="false">AH1319-AH1315</f>
        <v>26.1232974728475</v>
      </c>
      <c r="AJ1319" s="103" t="s">
        <v>690</v>
      </c>
      <c r="AK1319" s="102"/>
      <c r="AL1319" s="102"/>
      <c r="AM1319" s="102"/>
      <c r="AN1319" s="147" t="s">
        <v>932</v>
      </c>
      <c r="AO1319" s="145" t="n">
        <f aca="false">SUMIF($AN$5:$AN$1444,$AN1319,AG$5:AG$1444)</f>
        <v>301.113842812264</v>
      </c>
      <c r="AP1319" s="145" t="n">
        <f aca="false">SUMIF($AN$5:$AN$1444,$AN1319,AH$5:AH$1444)</f>
        <v>83.7740885163505</v>
      </c>
      <c r="AQ1319" s="145" t="n">
        <f aca="false">SUMIF($AN$5:$AN$1444,$AN1319,AI$5:AI$1444)</f>
        <v>48.1536535665729</v>
      </c>
    </row>
    <row r="1320" customFormat="false" ht="15" hidden="false" customHeight="false" outlineLevel="0" collapsed="false">
      <c r="A1320" s="0" t="s">
        <v>652</v>
      </c>
      <c r="B1320" s="0" t="s">
        <v>647</v>
      </c>
      <c r="C1320" s="90" t="n">
        <f aca="false">C1176+1</f>
        <v>5</v>
      </c>
      <c r="D1320" s="90" t="n">
        <f aca="false">D1176</f>
        <v>1</v>
      </c>
      <c r="E1320" s="90" t="s">
        <v>353</v>
      </c>
      <c r="F1320" s="90" t="n">
        <v>4</v>
      </c>
      <c r="G1320" s="130" t="s">
        <v>659</v>
      </c>
      <c r="H1320" s="130" t="s">
        <v>660</v>
      </c>
      <c r="I1320" s="148" t="s">
        <v>335</v>
      </c>
      <c r="J1320" s="131" t="n">
        <v>41955</v>
      </c>
      <c r="K1320" s="132" t="s">
        <v>912</v>
      </c>
      <c r="L1320" s="131" t="n">
        <v>41957</v>
      </c>
      <c r="M1320" s="108" t="s">
        <v>913</v>
      </c>
      <c r="N1320" s="134" t="n">
        <v>46.4666666666667</v>
      </c>
      <c r="O1320" s="134" t="n">
        <v>40</v>
      </c>
      <c r="P1320" s="135" t="n">
        <v>0.0756666666666667</v>
      </c>
      <c r="Q1320" s="152" t="n">
        <v>546.730893333333</v>
      </c>
      <c r="R1320" s="152" t="n">
        <v>52575.0297846154</v>
      </c>
      <c r="S1320" s="136" t="n">
        <f aca="false">R1320-Q1320</f>
        <v>52028.2988912821</v>
      </c>
      <c r="T1320" s="137" t="n">
        <f aca="false">((S1320/1000000)*(0.473-P1320))*0.8/(0.08206*296)*1000000/(O1320*N1320)*12</f>
        <v>4.39583240464985</v>
      </c>
      <c r="U1320" s="138" t="n">
        <f aca="false">IF(N1320&lt;=48,T1320* 48,T1320* 72)</f>
        <v>210.999955423193</v>
      </c>
      <c r="V1320" s="139" t="n">
        <v>1134.39475536026</v>
      </c>
      <c r="W1320" s="150" t="n">
        <f aca="false">W1272</f>
        <v>-21.1954571106192</v>
      </c>
      <c r="X1320" s="141" t="n">
        <v>1356.9</v>
      </c>
      <c r="Y1320" s="142" t="n">
        <f aca="false">((V1320/1000+1)*0.0112372)/((V1320/1000+1)*0.0112372+1)</f>
        <v>0.0234228329791572</v>
      </c>
      <c r="Z1320" s="142" t="n">
        <f aca="false">((W1320/1000+1)*0.0112372)/((W1320/1000+1)*0.0112372+1)</f>
        <v>0.0108793600839932</v>
      </c>
      <c r="AA1320" s="142" t="n">
        <f aca="false">IF(ISNUMBER(X1320),((X1320/1000+1)*0.0112372)/((X1320/1000+1)*0.0112372+1),"")</f>
        <v>0.0258016023592409</v>
      </c>
      <c r="AB1320" s="143" t="n">
        <f aca="false">IF(ISNUMBER(AA1320),(Y1320-Y1316)/(AA1320-Y1316),"")</f>
        <v>0.840946664784537</v>
      </c>
      <c r="AC1320" s="143" t="n">
        <f aca="false">IF(ISNUMBER(AB1320),1-AB1320,"")</f>
        <v>0.159053335215463</v>
      </c>
      <c r="AD1320" s="144" t="n">
        <f aca="false">IF(ISNUMBER(AB1320),AB1320*T1320,"")</f>
        <v>3.69666059964208</v>
      </c>
      <c r="AE1320" s="144" t="n">
        <f aca="false">IF(ISNUMBER(AC1320),AC1320*T1320,T1320)</f>
        <v>0.699171805007767</v>
      </c>
      <c r="AF1320" s="149" t="n">
        <f aca="false">IF(ISNUMBER(AD1320),AE1320-AE1316,"")</f>
        <v>0.5286487236369</v>
      </c>
      <c r="AG1320" s="145" t="n">
        <f aca="false">IF(ISNUMBER(AD1320),U1320*AB1320,"")</f>
        <v>177.43970878282</v>
      </c>
      <c r="AH1320" s="146" t="n">
        <f aca="false">IF(ISNUMBER(AC1320),AC1320*U1320,U1320)</f>
        <v>33.5602466403728</v>
      </c>
      <c r="AI1320" s="145" t="n">
        <f aca="false">AH1320-AH1316</f>
        <v>25.3751387345712</v>
      </c>
      <c r="AJ1320" s="103" t="s">
        <v>692</v>
      </c>
      <c r="AK1320" s="102"/>
      <c r="AL1320" s="102"/>
      <c r="AM1320" s="102"/>
      <c r="AN1320" s="147" t="s">
        <v>933</v>
      </c>
      <c r="AO1320" s="145" t="n">
        <f aca="false">SUMIF($AN$5:$AN$1444,$AN1320,AG$5:AG$1444)</f>
        <v>327.658630683085</v>
      </c>
      <c r="AP1320" s="145" t="n">
        <f aca="false">SUMIF($AN$5:$AN$1444,$AN1320,AH$5:AH$1444)</f>
        <v>78.5280737325038</v>
      </c>
      <c r="AQ1320" s="145" t="n">
        <f aca="false">SUMIF($AN$5:$AN$1444,$AN1320,AI$5:AI$1444)</f>
        <v>50.6041200711362</v>
      </c>
    </row>
    <row r="1321" customFormat="false" ht="15" hidden="false" customHeight="false" outlineLevel="0" collapsed="false">
      <c r="A1321" s="0" t="s">
        <v>652</v>
      </c>
      <c r="B1321" s="0" t="s">
        <v>647</v>
      </c>
      <c r="C1321" s="90" t="n">
        <f aca="false">C1177+1</f>
        <v>5</v>
      </c>
      <c r="D1321" s="90" t="n">
        <f aca="false">D1177</f>
        <v>1</v>
      </c>
      <c r="E1321" s="90" t="s">
        <v>353</v>
      </c>
      <c r="F1321" s="90" t="n">
        <v>1</v>
      </c>
      <c r="G1321" s="130" t="s">
        <v>669</v>
      </c>
      <c r="H1321" s="130" t="s">
        <v>660</v>
      </c>
      <c r="I1321" s="130" t="n">
        <v>10</v>
      </c>
      <c r="J1321" s="131" t="n">
        <v>41955</v>
      </c>
      <c r="K1321" s="132" t="s">
        <v>912</v>
      </c>
      <c r="L1321" s="131" t="n">
        <v>41957</v>
      </c>
      <c r="M1321" s="108" t="s">
        <v>913</v>
      </c>
      <c r="N1321" s="134" t="n">
        <v>46.4666666666667</v>
      </c>
      <c r="O1321" s="134" t="n">
        <v>40</v>
      </c>
      <c r="P1321" s="135" t="n">
        <v>0.0756666666666667</v>
      </c>
      <c r="Q1321" s="152" t="n">
        <v>546.730893333333</v>
      </c>
      <c r="R1321" s="152" t="n">
        <v>50283.0609846154</v>
      </c>
      <c r="S1321" s="136" t="n">
        <f aca="false">R1321-Q1321</f>
        <v>49736.3300912821</v>
      </c>
      <c r="T1321" s="137" t="n">
        <f aca="false">((S1321/1000000)*(0.473-P1321))*0.8/(0.08206*296)*1000000/(O1321*N1321)*12</f>
        <v>4.20218565977858</v>
      </c>
      <c r="U1321" s="138" t="n">
        <f aca="false">IF(N1321&lt;=48,T1321* 48,T1321* 72)</f>
        <v>201.704911669372</v>
      </c>
      <c r="V1321" s="139" t="n">
        <v>1237.66572308075</v>
      </c>
      <c r="W1321" s="150" t="n">
        <f aca="false">W1273</f>
        <v>-21.1954571106192</v>
      </c>
      <c r="X1321" s="141" t="n">
        <v>1356.9</v>
      </c>
      <c r="Y1321" s="142" t="n">
        <f aca="false">((V1321/1000+1)*0.0112372)/((V1321/1000+1)*0.0112372+1)</f>
        <v>0.0245283300193574</v>
      </c>
      <c r="Z1321" s="142" t="n">
        <f aca="false">((W1321/1000+1)*0.0112372)/((W1321/1000+1)*0.0112372+1)</f>
        <v>0.0108793600839932</v>
      </c>
      <c r="AA1321" s="142" t="n">
        <f aca="false">IF(ISNUMBER(X1321),((X1321/1000+1)*0.0112372)/((X1321/1000+1)*0.0112372+1),"")</f>
        <v>0.0258016023592409</v>
      </c>
      <c r="AB1321" s="143" t="n">
        <f aca="false">IF(ISNUMBER(AA1321),(Y1321-Y1313)/(AA1321-Y1313),"")</f>
        <v>0.915030745365227</v>
      </c>
      <c r="AC1321" s="143" t="n">
        <f aca="false">IF(ISNUMBER(AB1321),1-AB1321,"")</f>
        <v>0.084969254634773</v>
      </c>
      <c r="AD1321" s="144" t="n">
        <f aca="false">IF(ISNUMBER(AB1321),AB1321*T1321,"")</f>
        <v>3.84512907643026</v>
      </c>
      <c r="AE1321" s="144" t="n">
        <f aca="false">IF(ISNUMBER(AC1321),AC1321*T1321,T1321)</f>
        <v>0.357056583348317</v>
      </c>
      <c r="AF1321" s="149" t="n">
        <f aca="false">IF(ISNUMBER(AD1321),AE1321-AE1313,"")</f>
        <v>0.240924585971521</v>
      </c>
      <c r="AG1321" s="145" t="n">
        <f aca="false">IF(ISNUMBER(AD1321),U1321*AB1321,"")</f>
        <v>184.566195668652</v>
      </c>
      <c r="AH1321" s="146" t="n">
        <f aca="false">IF(ISNUMBER(AC1321),AC1321*U1321,U1321)</f>
        <v>17.1387160007192</v>
      </c>
      <c r="AI1321" s="145" t="n">
        <f aca="false">AH1321-AH1313</f>
        <v>11.564380126633</v>
      </c>
      <c r="AJ1321" s="103" t="s">
        <v>694</v>
      </c>
      <c r="AK1321" s="102"/>
      <c r="AL1321" s="102"/>
      <c r="AM1321" s="102"/>
      <c r="AN1321" s="147" t="s">
        <v>934</v>
      </c>
      <c r="AO1321" s="145" t="n">
        <f aca="false">SUMIF($AN$5:$AN$1444,$AN1321,AG$5:AG$1444)</f>
        <v>298.062835933951</v>
      </c>
      <c r="AP1321" s="145" t="n">
        <f aca="false">SUMIF($AN$5:$AN$1444,$AN1321,AH$5:AH$1444)</f>
        <v>39.1227257784069</v>
      </c>
      <c r="AQ1321" s="145" t="n">
        <f aca="false">SUMIF($AN$5:$AN$1444,$AN1321,AI$5:AI$1444)</f>
        <v>20.6772931295908</v>
      </c>
    </row>
    <row r="1322" customFormat="false" ht="15" hidden="false" customHeight="false" outlineLevel="0" collapsed="false">
      <c r="A1322" s="0" t="s">
        <v>652</v>
      </c>
      <c r="B1322" s="0" t="s">
        <v>647</v>
      </c>
      <c r="C1322" s="90" t="n">
        <f aca="false">C1178+1</f>
        <v>5</v>
      </c>
      <c r="D1322" s="90" t="n">
        <f aca="false">D1178</f>
        <v>1</v>
      </c>
      <c r="E1322" s="90" t="s">
        <v>353</v>
      </c>
      <c r="F1322" s="90" t="n">
        <v>2</v>
      </c>
      <c r="G1322" s="130" t="s">
        <v>669</v>
      </c>
      <c r="H1322" s="130" t="s">
        <v>660</v>
      </c>
      <c r="I1322" s="130" t="n">
        <v>10</v>
      </c>
      <c r="J1322" s="131" t="n">
        <v>41955</v>
      </c>
      <c r="K1322" s="132" t="s">
        <v>912</v>
      </c>
      <c r="L1322" s="131" t="n">
        <v>41957</v>
      </c>
      <c r="M1322" s="108" t="s">
        <v>913</v>
      </c>
      <c r="N1322" s="134" t="n">
        <v>46.4666666666667</v>
      </c>
      <c r="O1322" s="134" t="n">
        <v>40</v>
      </c>
      <c r="P1322" s="135" t="n">
        <v>0.0756666666666667</v>
      </c>
      <c r="Q1322" s="152" t="n">
        <v>546.730893333333</v>
      </c>
      <c r="R1322" s="152" t="n">
        <v>49151.6133846154</v>
      </c>
      <c r="S1322" s="136" t="n">
        <f aca="false">R1322-Q1322</f>
        <v>48604.8824912821</v>
      </c>
      <c r="T1322" s="137" t="n">
        <f aca="false">((S1322/1000000)*(0.473-P1322))*0.8/(0.08206*296)*1000000/(O1322*N1322)*12</f>
        <v>4.10659049079878</v>
      </c>
      <c r="U1322" s="138" t="n">
        <f aca="false">IF(N1322&lt;=48,T1322* 48,T1322* 72)</f>
        <v>197.116343558341</v>
      </c>
      <c r="V1322" s="139" t="n">
        <v>1247.11551742362</v>
      </c>
      <c r="W1322" s="150" t="n">
        <f aca="false">W1274</f>
        <v>-21.1954571106192</v>
      </c>
      <c r="X1322" s="141" t="n">
        <v>1356.9</v>
      </c>
      <c r="Y1322" s="142" t="n">
        <f aca="false">((V1322/1000+1)*0.0112372)/((V1322/1000+1)*0.0112372+1)</f>
        <v>0.0246293633815206</v>
      </c>
      <c r="Z1322" s="142" t="n">
        <f aca="false">((W1322/1000+1)*0.0112372)/((W1322/1000+1)*0.0112372+1)</f>
        <v>0.0108793600839932</v>
      </c>
      <c r="AA1322" s="142" t="n">
        <f aca="false">IF(ISNUMBER(X1322),((X1322/1000+1)*0.0112372)/((X1322/1000+1)*0.0112372+1),"")</f>
        <v>0.0258016023592409</v>
      </c>
      <c r="AB1322" s="143" t="n">
        <f aca="false">IF(ISNUMBER(AA1322),(Y1322-Y1314)/(AA1322-Y1314),"")</f>
        <v>0.921504916412445</v>
      </c>
      <c r="AC1322" s="143" t="n">
        <f aca="false">IF(ISNUMBER(AB1322),1-AB1322,"")</f>
        <v>0.0784950835875551</v>
      </c>
      <c r="AD1322" s="144" t="n">
        <f aca="false">IF(ISNUMBER(AB1322),AB1322*T1322,"")</f>
        <v>3.78424332696367</v>
      </c>
      <c r="AE1322" s="144" t="n">
        <f aca="false">IF(ISNUMBER(AC1322),AC1322*T1322,T1322)</f>
        <v>0.322347163835109</v>
      </c>
      <c r="AF1322" s="149" t="n">
        <f aca="false">IF(ISNUMBER(AD1322),AE1322-AE1314,"")</f>
        <v>0.124531001842503</v>
      </c>
      <c r="AG1322" s="145" t="n">
        <f aca="false">IF(ISNUMBER(AD1322),U1322*AB1322,"")</f>
        <v>181.643679694256</v>
      </c>
      <c r="AH1322" s="146" t="n">
        <f aca="false">IF(ISNUMBER(AC1322),AC1322*U1322,U1322)</f>
        <v>15.4726638640852</v>
      </c>
      <c r="AI1322" s="145" t="n">
        <f aca="false">AH1322-AH1314</f>
        <v>5.97748808844013</v>
      </c>
      <c r="AJ1322" s="103" t="s">
        <v>696</v>
      </c>
      <c r="AK1322" s="102"/>
      <c r="AL1322" s="102"/>
      <c r="AM1322" s="102"/>
      <c r="AN1322" s="147" t="s">
        <v>935</v>
      </c>
      <c r="AO1322" s="145" t="n">
        <f aca="false">SUMIF($AN$5:$AN$1444,$AN1322,AG$5:AG$1444)</f>
        <v>279.463685789831</v>
      </c>
      <c r="AP1322" s="145" t="n">
        <f aca="false">SUMIF($AN$5:$AN$1444,$AN1322,AH$5:AH$1444)</f>
        <v>37.6288495280984</v>
      </c>
      <c r="AQ1322" s="145" t="n">
        <f aca="false">SUMIF($AN$5:$AN$1444,$AN1322,AI$5:AI$1444)</f>
        <v>7.02745629185781</v>
      </c>
    </row>
    <row r="1323" customFormat="false" ht="15" hidden="false" customHeight="false" outlineLevel="0" collapsed="false">
      <c r="A1323" s="0" t="s">
        <v>652</v>
      </c>
      <c r="B1323" s="0" t="s">
        <v>647</v>
      </c>
      <c r="C1323" s="90" t="n">
        <f aca="false">C1179+1</f>
        <v>5</v>
      </c>
      <c r="D1323" s="90" t="n">
        <f aca="false">D1179</f>
        <v>1</v>
      </c>
      <c r="E1323" s="90" t="s">
        <v>353</v>
      </c>
      <c r="F1323" s="90" t="n">
        <v>3</v>
      </c>
      <c r="G1323" s="130" t="s">
        <v>669</v>
      </c>
      <c r="H1323" s="130" t="s">
        <v>660</v>
      </c>
      <c r="I1323" s="130" t="n">
        <v>10</v>
      </c>
      <c r="J1323" s="131" t="n">
        <v>41955</v>
      </c>
      <c r="K1323" s="132" t="s">
        <v>912</v>
      </c>
      <c r="L1323" s="131" t="n">
        <v>41957</v>
      </c>
      <c r="M1323" s="108" t="s">
        <v>913</v>
      </c>
      <c r="N1323" s="134" t="n">
        <v>46.4666666666667</v>
      </c>
      <c r="O1323" s="134" t="n">
        <v>40</v>
      </c>
      <c r="P1323" s="135" t="n">
        <v>0.0756666666666667</v>
      </c>
      <c r="Q1323" s="152" t="n">
        <v>546.730893333333</v>
      </c>
      <c r="R1323" s="152" t="n">
        <v>57652.0071846154</v>
      </c>
      <c r="S1323" s="136" t="n">
        <f aca="false">R1323-Q1323</f>
        <v>57105.2762912821</v>
      </c>
      <c r="T1323" s="137" t="n">
        <f aca="false">((S1323/1000000)*(0.473-P1323))*0.8/(0.08206*296)*1000000/(O1323*N1323)*12</f>
        <v>4.82478246160307</v>
      </c>
      <c r="U1323" s="138" t="n">
        <f aca="false">IF(N1323&lt;=48,T1323* 48,T1323* 72)</f>
        <v>231.589558156947</v>
      </c>
      <c r="V1323" s="139" t="n">
        <v>1247.83730529108</v>
      </c>
      <c r="W1323" s="150" t="n">
        <f aca="false">W1275</f>
        <v>-21.1954571106192</v>
      </c>
      <c r="X1323" s="141" t="n">
        <v>1356.9</v>
      </c>
      <c r="Y1323" s="142" t="n">
        <f aca="false">((V1323/1000+1)*0.0112372)/((V1323/1000+1)*0.0112372+1)</f>
        <v>0.0246370795838457</v>
      </c>
      <c r="Z1323" s="142" t="n">
        <f aca="false">((W1323/1000+1)*0.0112372)/((W1323/1000+1)*0.0112372+1)</f>
        <v>0.0108793600839932</v>
      </c>
      <c r="AA1323" s="142" t="n">
        <f aca="false">IF(ISNUMBER(X1323),((X1323/1000+1)*0.0112372)/((X1323/1000+1)*0.0112372+1),"")</f>
        <v>0.0258016023592409</v>
      </c>
      <c r="AB1323" s="143" t="n">
        <f aca="false">IF(ISNUMBER(AA1323),(Y1323-Y1315)/(AA1323-Y1315),"")</f>
        <v>0.922401858201052</v>
      </c>
      <c r="AC1323" s="143" t="n">
        <f aca="false">IF(ISNUMBER(AB1323),1-AB1323,"")</f>
        <v>0.077598141798948</v>
      </c>
      <c r="AD1323" s="144" t="n">
        <f aca="false">IF(ISNUMBER(AB1323),AB1323*T1323,"")</f>
        <v>4.45038830799852</v>
      </c>
      <c r="AE1323" s="144" t="n">
        <f aca="false">IF(ISNUMBER(AC1323),AC1323*T1323,T1323)</f>
        <v>0.374394153604553</v>
      </c>
      <c r="AF1323" s="149" t="n">
        <f aca="false">IF(ISNUMBER(AD1323),AE1323-AE1315,"")</f>
        <v>0.146075003522673</v>
      </c>
      <c r="AG1323" s="145" t="n">
        <f aca="false">IF(ISNUMBER(AD1323),U1323*AB1323,"")</f>
        <v>213.618638783929</v>
      </c>
      <c r="AH1323" s="146" t="n">
        <f aca="false">IF(ISNUMBER(AC1323),AC1323*U1323,U1323)</f>
        <v>17.9709193730185</v>
      </c>
      <c r="AI1323" s="145" t="n">
        <f aca="false">AH1323-AH1315</f>
        <v>7.0116001690883</v>
      </c>
      <c r="AJ1323" s="103" t="s">
        <v>698</v>
      </c>
      <c r="AK1323" s="102"/>
      <c r="AL1323" s="102"/>
      <c r="AM1323" s="102"/>
      <c r="AN1323" s="147" t="s">
        <v>936</v>
      </c>
      <c r="AO1323" s="145" t="n">
        <f aca="false">SUMIF($AN$5:$AN$1444,$AN1323,AG$5:AG$1444)</f>
        <v>308.808062811388</v>
      </c>
      <c r="AP1323" s="145" t="n">
        <f aca="false">SUMIF($AN$5:$AN$1444,$AN1323,AH$5:AH$1444)</f>
        <v>41.8148674685582</v>
      </c>
      <c r="AQ1323" s="145" t="n">
        <f aca="false">SUMIF($AN$5:$AN$1444,$AN1323,AI$5:AI$1444)</f>
        <v>6.19443251878049</v>
      </c>
    </row>
    <row r="1324" customFormat="false" ht="15" hidden="false" customHeight="false" outlineLevel="0" collapsed="false">
      <c r="A1324" s="0" t="s">
        <v>652</v>
      </c>
      <c r="B1324" s="0" t="s">
        <v>647</v>
      </c>
      <c r="C1324" s="90" t="n">
        <f aca="false">C1180+1</f>
        <v>5</v>
      </c>
      <c r="D1324" s="90" t="n">
        <f aca="false">D1180</f>
        <v>1</v>
      </c>
      <c r="E1324" s="90" t="s">
        <v>353</v>
      </c>
      <c r="F1324" s="90" t="n">
        <v>4</v>
      </c>
      <c r="G1324" s="130" t="s">
        <v>669</v>
      </c>
      <c r="H1324" s="130" t="s">
        <v>660</v>
      </c>
      <c r="I1324" s="130" t="n">
        <v>10</v>
      </c>
      <c r="J1324" s="131" t="n">
        <v>41955</v>
      </c>
      <c r="K1324" s="132" t="s">
        <v>912</v>
      </c>
      <c r="L1324" s="131" t="n">
        <v>41957</v>
      </c>
      <c r="M1324" s="108" t="s">
        <v>913</v>
      </c>
      <c r="N1324" s="134" t="n">
        <v>46.4666666666667</v>
      </c>
      <c r="O1324" s="134" t="n">
        <v>40</v>
      </c>
      <c r="P1324" s="135" t="n">
        <v>0.0756666666666667</v>
      </c>
      <c r="Q1324" s="152" t="n">
        <v>546.730893333333</v>
      </c>
      <c r="R1324" s="152" t="n">
        <v>56653.8135846154</v>
      </c>
      <c r="S1324" s="136" t="n">
        <f aca="false">R1324-Q1324</f>
        <v>56107.0826912821</v>
      </c>
      <c r="T1324" s="137" t="n">
        <f aca="false">((S1324/1000000)*(0.473-P1324))*0.8/(0.08206*296)*1000000/(O1324*N1324)*12</f>
        <v>4.74044582430184</v>
      </c>
      <c r="U1324" s="138" t="n">
        <f aca="false">IF(N1324&lt;=48,T1324* 48,T1324* 72)</f>
        <v>227.541399566488</v>
      </c>
      <c r="V1324" s="139" t="n">
        <v>1258.73067536887</v>
      </c>
      <c r="W1324" s="150" t="n">
        <f aca="false">W1276</f>
        <v>-21.1954571106192</v>
      </c>
      <c r="X1324" s="141" t="n">
        <v>1356.9</v>
      </c>
      <c r="Y1324" s="142" t="n">
        <f aca="false">((V1324/1000+1)*0.0112372)/((V1324/1000+1)*0.0112372+1)</f>
        <v>0.0247535192634399</v>
      </c>
      <c r="Z1324" s="142" t="n">
        <f aca="false">((W1324/1000+1)*0.0112372)/((W1324/1000+1)*0.0112372+1)</f>
        <v>0.0108793600839932</v>
      </c>
      <c r="AA1324" s="142" t="n">
        <f aca="false">IF(ISNUMBER(X1324),((X1324/1000+1)*0.0112372)/((X1324/1000+1)*0.0112372+1),"")</f>
        <v>0.0258016023592409</v>
      </c>
      <c r="AB1324" s="143" t="n">
        <f aca="false">IF(ISNUMBER(AA1324),(Y1324-Y1316)/(AA1324-Y1316),"")</f>
        <v>0.929921280572293</v>
      </c>
      <c r="AC1324" s="143" t="n">
        <f aca="false">IF(ISNUMBER(AB1324),1-AB1324,"")</f>
        <v>0.0700787194277068</v>
      </c>
      <c r="AD1324" s="144" t="n">
        <f aca="false">IF(ISNUMBER(AB1324),AB1324*T1324,"")</f>
        <v>4.40824145141835</v>
      </c>
      <c r="AE1324" s="144" t="n">
        <f aca="false">IF(ISNUMBER(AC1324),AC1324*T1324,T1324)</f>
        <v>0.332204372883493</v>
      </c>
      <c r="AF1324" s="149" t="n">
        <f aca="false">IF(ISNUMBER(AD1324),AE1324-AE1316,"")</f>
        <v>0.161681291512626</v>
      </c>
      <c r="AG1324" s="145" t="n">
        <f aca="false">IF(ISNUMBER(AD1324),U1324*AB1324,"")</f>
        <v>211.595589668081</v>
      </c>
      <c r="AH1324" s="146" t="n">
        <f aca="false">IF(ISNUMBER(AC1324),AC1324*U1324,U1324)</f>
        <v>15.9458098984077</v>
      </c>
      <c r="AI1324" s="145" t="n">
        <f aca="false">AH1324-AH1316</f>
        <v>7.76070199260605</v>
      </c>
      <c r="AJ1324" s="103" t="s">
        <v>700</v>
      </c>
      <c r="AK1324" s="102"/>
      <c r="AL1324" s="102"/>
      <c r="AM1324" s="102"/>
      <c r="AN1324" s="147" t="s">
        <v>937</v>
      </c>
      <c r="AO1324" s="145" t="n">
        <f aca="false">SUMIF($AN$5:$AN$1444,$AN1324,AG$5:AG$1444)</f>
        <v>318.996528968279</v>
      </c>
      <c r="AP1324" s="145" t="n">
        <f aca="false">SUMIF($AN$5:$AN$1444,$AN1324,AH$5:AH$1444)</f>
        <v>40.1928296750312</v>
      </c>
      <c r="AQ1324" s="145" t="n">
        <f aca="false">SUMIF($AN$5:$AN$1444,$AN1324,AI$5:AI$1444)</f>
        <v>12.2688760136636</v>
      </c>
    </row>
    <row r="1325" customFormat="false" ht="15" hidden="false" customHeight="false" outlineLevel="0" collapsed="false">
      <c r="A1325" s="0" t="s">
        <v>652</v>
      </c>
      <c r="B1325" s="0" t="s">
        <v>647</v>
      </c>
      <c r="C1325" s="90" t="n">
        <f aca="false">C1181+1</f>
        <v>5</v>
      </c>
      <c r="D1325" s="90" t="n">
        <f aca="false">D1181</f>
        <v>1</v>
      </c>
      <c r="E1325" s="92" t="s">
        <v>378</v>
      </c>
      <c r="F1325" s="90" t="n">
        <v>1</v>
      </c>
      <c r="G1325" s="130" t="s">
        <v>321</v>
      </c>
      <c r="H1325" s="130" t="s">
        <v>322</v>
      </c>
      <c r="I1325" s="130" t="s">
        <v>322</v>
      </c>
      <c r="J1325" s="131" t="n">
        <v>41955</v>
      </c>
      <c r="K1325" s="132" t="s">
        <v>912</v>
      </c>
      <c r="L1325" s="131" t="n">
        <v>41957</v>
      </c>
      <c r="M1325" s="108" t="s">
        <v>913</v>
      </c>
      <c r="N1325" s="134" t="n">
        <v>46.4666666666667</v>
      </c>
      <c r="O1325" s="134" t="n">
        <v>40</v>
      </c>
      <c r="P1325" s="135" t="n">
        <v>0.04875</v>
      </c>
      <c r="Q1325" s="152" t="n">
        <v>546.730893333333</v>
      </c>
      <c r="R1325" s="152" t="n">
        <v>1415.51407846154</v>
      </c>
      <c r="S1325" s="136" t="n">
        <f aca="false">R1325-Q1325</f>
        <v>868.783185128205</v>
      </c>
      <c r="T1325" s="137" t="n">
        <f aca="false">((S1325/1000000)*(0.473-P1325))*0.8/(0.08206*296)*1000000/(O1325*N1325)*12</f>
        <v>0.0783753975476154</v>
      </c>
      <c r="U1325" s="138" t="n">
        <f aca="false">IF(N1325&lt;=48,T1325* 48,T1325* 72)</f>
        <v>3.76201908228554</v>
      </c>
      <c r="V1325" s="139" t="n">
        <v>-16.5890795291641</v>
      </c>
      <c r="W1325" s="150" t="n">
        <f aca="false">W1277</f>
        <v>-16.6005784878389</v>
      </c>
      <c r="X1325" s="141" t="s">
        <v>106</v>
      </c>
      <c r="Y1325" s="142" t="n">
        <f aca="false">((V1325/1000+1)*0.0112372)/((V1325/1000+1)*0.0112372+1)</f>
        <v>0.0109300001120892</v>
      </c>
      <c r="Z1325" s="142" t="n">
        <f aca="false">((W1325/1000+1)*0.0112372)/((W1325/1000+1)*0.0112372+1)</f>
        <v>0.0109298737052018</v>
      </c>
      <c r="AA1325" s="142" t="str">
        <f aca="false">IF(ISNUMBER(X1325),((X1325/1000+1)*0.0112372)/((X1325/1000+1)*0.0112372+1),"")</f>
        <v/>
      </c>
      <c r="AB1325" s="143" t="str">
        <f aca="false">IF(ISNUMBER(AA1325),(Y1325-Z1325)/(AA1325-Z1325),"")</f>
        <v/>
      </c>
      <c r="AC1325" s="143" t="str">
        <f aca="false">IF(ISNUMBER(AB1325),1-AB1325,"")</f>
        <v/>
      </c>
      <c r="AD1325" s="144" t="str">
        <f aca="false">IF(ISNUMBER(AB1325),AB1325*T1325,"")</f>
        <v/>
      </c>
      <c r="AE1325" s="144" t="n">
        <f aca="false">IF(ISNUMBER(AC1325),AC1325*T1325,T1325)</f>
        <v>0.0783753975476154</v>
      </c>
      <c r="AF1325" s="102"/>
      <c r="AG1325" s="145" t="str">
        <f aca="false">IF(ISNUMBER(AD1325),U1325*AB1325,"")</f>
        <v/>
      </c>
      <c r="AH1325" s="146" t="n">
        <f aca="false">IF(ISNUMBER(AC1325),AC1325*U1325,U1325)</f>
        <v>3.76201908228554</v>
      </c>
      <c r="AI1325" s="102"/>
      <c r="AJ1325" s="103" t="s">
        <v>702</v>
      </c>
      <c r="AK1325" s="102"/>
      <c r="AL1325" s="102"/>
      <c r="AM1325" s="102"/>
      <c r="AN1325" s="147" t="s">
        <v>938</v>
      </c>
      <c r="AO1325" s="145" t="n">
        <f aca="false">SUMIF($AN$5:$AN$1444,$AN1325,AG$5:AG$1444)</f>
        <v>0</v>
      </c>
      <c r="AP1325" s="145" t="n">
        <f aca="false">SUMIF($AN$5:$AN$1444,$AN1325,AH$5:AH$1444)</f>
        <v>10.9090657041121</v>
      </c>
      <c r="AQ1325" s="145" t="n">
        <f aca="false">SUMIF($AN$5:$AN$1444,$AN1325,AI$5:AI$1444)</f>
        <v>0</v>
      </c>
    </row>
    <row r="1326" customFormat="false" ht="15" hidden="false" customHeight="false" outlineLevel="0" collapsed="false">
      <c r="A1326" s="0" t="s">
        <v>652</v>
      </c>
      <c r="B1326" s="0" t="s">
        <v>647</v>
      </c>
      <c r="C1326" s="90" t="n">
        <f aca="false">C1182+1</f>
        <v>5</v>
      </c>
      <c r="D1326" s="90" t="n">
        <f aca="false">D1182</f>
        <v>1</v>
      </c>
      <c r="E1326" s="90" t="s">
        <v>378</v>
      </c>
      <c r="F1326" s="90" t="n">
        <v>2</v>
      </c>
      <c r="G1326" s="130" t="s">
        <v>321</v>
      </c>
      <c r="H1326" s="130" t="s">
        <v>322</v>
      </c>
      <c r="I1326" s="130" t="s">
        <v>322</v>
      </c>
      <c r="J1326" s="131" t="n">
        <v>41955</v>
      </c>
      <c r="K1326" s="132" t="s">
        <v>912</v>
      </c>
      <c r="L1326" s="131" t="n">
        <v>41957</v>
      </c>
      <c r="M1326" s="108" t="s">
        <v>913</v>
      </c>
      <c r="N1326" s="134" t="n">
        <v>46.4666666666667</v>
      </c>
      <c r="O1326" s="134" t="n">
        <v>40</v>
      </c>
      <c r="P1326" s="135" t="n">
        <v>0.04875</v>
      </c>
      <c r="Q1326" s="152" t="n">
        <v>546.730893333333</v>
      </c>
      <c r="R1326" s="152" t="n">
        <v>1178.13775846154</v>
      </c>
      <c r="S1326" s="136" t="n">
        <f aca="false">R1326-Q1326</f>
        <v>631.406865128205</v>
      </c>
      <c r="T1326" s="137" t="n">
        <f aca="false">((S1326/1000000)*(0.473-P1326))*0.8/(0.08206*296)*1000000/(O1326*N1326)*12</f>
        <v>0.0569610058249619</v>
      </c>
      <c r="U1326" s="138" t="n">
        <f aca="false">IF(N1326&lt;=48,T1326* 48,T1326* 72)</f>
        <v>2.73412827959817</v>
      </c>
      <c r="V1326" s="139" t="n">
        <v>-12.6609806663847</v>
      </c>
      <c r="W1326" s="150" t="n">
        <f aca="false">W1278</f>
        <v>-16.6005784878389</v>
      </c>
      <c r="X1326" s="141" t="s">
        <v>106</v>
      </c>
      <c r="Y1326" s="142" t="n">
        <f aca="false">((V1326/1000+1)*0.0112372)/((V1326/1000+1)*0.0112372+1)</f>
        <v>0.010973179414163</v>
      </c>
      <c r="Z1326" s="142" t="n">
        <f aca="false">((W1326/1000+1)*0.0112372)/((W1326/1000+1)*0.0112372+1)</f>
        <v>0.0109298737052018</v>
      </c>
      <c r="AA1326" s="142" t="str">
        <f aca="false">IF(ISNUMBER(X1326),((X1326/1000+1)*0.0112372)/((X1326/1000+1)*0.0112372+1),"")</f>
        <v/>
      </c>
      <c r="AB1326" s="143" t="str">
        <f aca="false">IF(ISNUMBER(AA1326),(Y1326-Z1326)/(AA1326-Z1326),"")</f>
        <v/>
      </c>
      <c r="AC1326" s="143" t="str">
        <f aca="false">IF(ISNUMBER(AB1326),1-AB1326,"")</f>
        <v/>
      </c>
      <c r="AD1326" s="144" t="str">
        <f aca="false">IF(ISNUMBER(AB1326),AB1326*T1326,"")</f>
        <v/>
      </c>
      <c r="AE1326" s="144" t="n">
        <f aca="false">IF(ISNUMBER(AC1326),AC1326*T1326,T1326)</f>
        <v>0.0569610058249619</v>
      </c>
      <c r="AF1326" s="102"/>
      <c r="AG1326" s="145" t="str">
        <f aca="false">IF(ISNUMBER(AD1326),U1326*AB1326,"")</f>
        <v/>
      </c>
      <c r="AH1326" s="146" t="n">
        <f aca="false">IF(ISNUMBER(AC1326),AC1326*U1326,U1326)</f>
        <v>2.73412827959817</v>
      </c>
      <c r="AI1326" s="102"/>
      <c r="AJ1326" s="103" t="s">
        <v>704</v>
      </c>
      <c r="AK1326" s="102"/>
      <c r="AL1326" s="102"/>
      <c r="AM1326" s="102"/>
      <c r="AN1326" s="147" t="s">
        <v>939</v>
      </c>
      <c r="AO1326" s="145" t="n">
        <f aca="false">SUMIF($AN$5:$AN$1444,$AN1326,AG$5:AG$1444)</f>
        <v>0</v>
      </c>
      <c r="AP1326" s="145" t="n">
        <f aca="false">SUMIF($AN$5:$AN$1444,$AN1326,AH$5:AH$1444)</f>
        <v>10.1728764142365</v>
      </c>
      <c r="AQ1326" s="145" t="n">
        <f aca="false">SUMIF($AN$5:$AN$1444,$AN1326,AI$5:AI$1444)</f>
        <v>0</v>
      </c>
    </row>
    <row r="1327" customFormat="false" ht="15" hidden="false" customHeight="false" outlineLevel="0" collapsed="false">
      <c r="A1327" s="0" t="s">
        <v>652</v>
      </c>
      <c r="B1327" s="0" t="s">
        <v>647</v>
      </c>
      <c r="C1327" s="90" t="n">
        <f aca="false">C1183+1</f>
        <v>5</v>
      </c>
      <c r="D1327" s="90" t="n">
        <f aca="false">D1183</f>
        <v>1</v>
      </c>
      <c r="E1327" s="90" t="s">
        <v>378</v>
      </c>
      <c r="F1327" s="90" t="n">
        <v>3</v>
      </c>
      <c r="G1327" s="130" t="s">
        <v>321</v>
      </c>
      <c r="H1327" s="130" t="s">
        <v>322</v>
      </c>
      <c r="I1327" s="130" t="s">
        <v>322</v>
      </c>
      <c r="J1327" s="131" t="n">
        <v>41955</v>
      </c>
      <c r="K1327" s="132" t="s">
        <v>912</v>
      </c>
      <c r="L1327" s="131" t="n">
        <v>41957</v>
      </c>
      <c r="M1327" s="108" t="s">
        <v>913</v>
      </c>
      <c r="N1327" s="134" t="n">
        <v>46.4666666666667</v>
      </c>
      <c r="O1327" s="134" t="n">
        <v>40</v>
      </c>
      <c r="P1327" s="135" t="n">
        <v>0.04875</v>
      </c>
      <c r="Q1327" s="152" t="n">
        <v>546.730893333333</v>
      </c>
      <c r="R1327" s="152" t="n">
        <v>1174.56027846154</v>
      </c>
      <c r="S1327" s="136" t="n">
        <f aca="false">R1327-Q1327</f>
        <v>627.829385128205</v>
      </c>
      <c r="T1327" s="137" t="n">
        <f aca="false">((S1327/1000000)*(0.473-P1327))*0.8/(0.08206*296)*1000000/(O1327*N1327)*12</f>
        <v>0.0566382711979361</v>
      </c>
      <c r="U1327" s="138" t="n">
        <f aca="false">IF(N1327&lt;=48,T1327* 48,T1327* 72)</f>
        <v>2.71863701750093</v>
      </c>
      <c r="V1327" s="139" t="n">
        <v>-0.11869463023501</v>
      </c>
      <c r="W1327" s="150" t="n">
        <f aca="false">W1279</f>
        <v>-16.6005784878389</v>
      </c>
      <c r="X1327" s="141" t="s">
        <v>106</v>
      </c>
      <c r="Y1327" s="142" t="n">
        <f aca="false">((V1327/1000+1)*0.0112372)/((V1327/1000+1)*0.0112372+1)</f>
        <v>0.0111110242231328</v>
      </c>
      <c r="Z1327" s="142" t="n">
        <f aca="false">((W1327/1000+1)*0.0112372)/((W1327/1000+1)*0.0112372+1)</f>
        <v>0.0109298737052018</v>
      </c>
      <c r="AA1327" s="142" t="str">
        <f aca="false">IF(ISNUMBER(X1327),((X1327/1000+1)*0.0112372)/((X1327/1000+1)*0.0112372+1),"")</f>
        <v/>
      </c>
      <c r="AB1327" s="143" t="str">
        <f aca="false">IF(ISNUMBER(AA1327),(Y1327-Z1327)/(AA1327-Z1327),"")</f>
        <v/>
      </c>
      <c r="AC1327" s="143" t="str">
        <f aca="false">IF(ISNUMBER(AB1327),1-AB1327,"")</f>
        <v/>
      </c>
      <c r="AD1327" s="144" t="str">
        <f aca="false">IF(ISNUMBER(AB1327),AB1327*T1327,"")</f>
        <v/>
      </c>
      <c r="AE1327" s="144" t="n">
        <f aca="false">IF(ISNUMBER(AC1327),AC1327*T1327,T1327)</f>
        <v>0.0566382711979361</v>
      </c>
      <c r="AF1327" s="102"/>
      <c r="AG1327" s="145" t="str">
        <f aca="false">IF(ISNUMBER(AD1327),U1327*AB1327,"")</f>
        <v/>
      </c>
      <c r="AH1327" s="146" t="n">
        <f aca="false">IF(ISNUMBER(AC1327),AC1327*U1327,U1327)</f>
        <v>2.71863701750093</v>
      </c>
      <c r="AI1327" s="102"/>
      <c r="AJ1327" s="103" t="s">
        <v>706</v>
      </c>
      <c r="AK1327" s="102"/>
      <c r="AL1327" s="102"/>
      <c r="AM1327" s="102"/>
      <c r="AN1327" s="147" t="s">
        <v>940</v>
      </c>
      <c r="AO1327" s="145" t="n">
        <f aca="false">SUMIF($AN$5:$AN$1444,$AN1327,AG$5:AG$1444)</f>
        <v>0</v>
      </c>
      <c r="AP1327" s="145" t="n">
        <f aca="false">SUMIF($AN$5:$AN$1444,$AN1327,AH$5:AH$1444)</f>
        <v>8.3414020743598</v>
      </c>
      <c r="AQ1327" s="145" t="n">
        <f aca="false">SUMIF($AN$5:$AN$1444,$AN1327,AI$5:AI$1444)</f>
        <v>0</v>
      </c>
    </row>
    <row r="1328" customFormat="false" ht="15" hidden="false" customHeight="false" outlineLevel="0" collapsed="false">
      <c r="A1328" s="0" t="s">
        <v>652</v>
      </c>
      <c r="B1328" s="0" t="s">
        <v>647</v>
      </c>
      <c r="C1328" s="90" t="n">
        <f aca="false">C1184+1</f>
        <v>5</v>
      </c>
      <c r="D1328" s="90" t="n">
        <f aca="false">D1184</f>
        <v>1</v>
      </c>
      <c r="E1328" s="90" t="s">
        <v>378</v>
      </c>
      <c r="F1328" s="90" t="n">
        <v>4</v>
      </c>
      <c r="G1328" s="130" t="s">
        <v>321</v>
      </c>
      <c r="H1328" s="130" t="s">
        <v>322</v>
      </c>
      <c r="I1328" s="130" t="s">
        <v>322</v>
      </c>
      <c r="J1328" s="131" t="n">
        <v>41955</v>
      </c>
      <c r="K1328" s="132" t="s">
        <v>912</v>
      </c>
      <c r="L1328" s="131" t="n">
        <v>41957</v>
      </c>
      <c r="M1328" s="108" t="s">
        <v>913</v>
      </c>
      <c r="N1328" s="134" t="n">
        <v>46.4666666666667</v>
      </c>
      <c r="O1328" s="134" t="n">
        <v>40</v>
      </c>
      <c r="P1328" s="135" t="n">
        <v>0.04875</v>
      </c>
      <c r="Q1328" s="152" t="n">
        <v>546.730893333333</v>
      </c>
      <c r="R1328" s="152" t="n">
        <v>1392.78655846154</v>
      </c>
      <c r="S1328" s="136" t="n">
        <f aca="false">R1328-Q1328</f>
        <v>846.055665128205</v>
      </c>
      <c r="T1328" s="137" t="n">
        <f aca="false">((S1328/1000000)*(0.473-P1328))*0.8/(0.08206*296)*1000000/(O1328*N1328)*12</f>
        <v>0.0763250834465103</v>
      </c>
      <c r="U1328" s="138" t="n">
        <f aca="false">IF(N1328&lt;=48,T1328* 48,T1328* 72)</f>
        <v>3.66360400543249</v>
      </c>
      <c r="V1328" s="139" t="n">
        <v>-20.8960627431505</v>
      </c>
      <c r="W1328" s="150" t="n">
        <f aca="false">W1280</f>
        <v>-16.6005784878389</v>
      </c>
      <c r="X1328" s="141" t="s">
        <v>106</v>
      </c>
      <c r="Y1328" s="142" t="n">
        <f aca="false">((V1328/1000+1)*0.0112372)/((V1328/1000+1)*0.0112372+1)</f>
        <v>0.0108826516215869</v>
      </c>
      <c r="Z1328" s="142" t="n">
        <f aca="false">((W1328/1000+1)*0.0112372)/((W1328/1000+1)*0.0112372+1)</f>
        <v>0.0109298737052018</v>
      </c>
      <c r="AA1328" s="142" t="str">
        <f aca="false">IF(ISNUMBER(X1328),((X1328/1000+1)*0.0112372)/((X1328/1000+1)*0.0112372+1),"")</f>
        <v/>
      </c>
      <c r="AB1328" s="143" t="str">
        <f aca="false">IF(ISNUMBER(AA1328),(Y1328-Z1328)/(AA1328-Z1328),"")</f>
        <v/>
      </c>
      <c r="AC1328" s="143" t="str">
        <f aca="false">IF(ISNUMBER(AB1328),1-AB1328,"")</f>
        <v/>
      </c>
      <c r="AD1328" s="144" t="str">
        <f aca="false">IF(ISNUMBER(AB1328),AB1328*T1328,"")</f>
        <v/>
      </c>
      <c r="AE1328" s="144" t="n">
        <f aca="false">IF(ISNUMBER(AC1328),AC1328*T1328,T1328)</f>
        <v>0.0763250834465103</v>
      </c>
      <c r="AF1328" s="102"/>
      <c r="AG1328" s="145" t="str">
        <f aca="false">IF(ISNUMBER(AD1328),U1328*AB1328,"")</f>
        <v/>
      </c>
      <c r="AH1328" s="146" t="n">
        <f aca="false">IF(ISNUMBER(AC1328),AC1328*U1328,U1328)</f>
        <v>3.66360400543249</v>
      </c>
      <c r="AI1328" s="102"/>
      <c r="AJ1328" s="103" t="s">
        <v>708</v>
      </c>
      <c r="AK1328" s="102"/>
      <c r="AL1328" s="102"/>
      <c r="AM1328" s="102"/>
      <c r="AN1328" s="147" t="s">
        <v>941</v>
      </c>
      <c r="AO1328" s="145" t="n">
        <f aca="false">SUMIF($AN$5:$AN$1444,$AN1328,AG$5:AG$1444)</f>
        <v>0</v>
      </c>
      <c r="AP1328" s="145" t="n">
        <f aca="false">SUMIF($AN$5:$AN$1444,$AN1328,AH$5:AH$1444)</f>
        <v>11.73678063558</v>
      </c>
      <c r="AQ1328" s="145" t="n">
        <f aca="false">SUMIF($AN$5:$AN$1444,$AN1328,AI$5:AI$1444)</f>
        <v>0</v>
      </c>
    </row>
    <row r="1329" customFormat="false" ht="15" hidden="false" customHeight="false" outlineLevel="0" collapsed="false">
      <c r="A1329" s="0" t="s">
        <v>652</v>
      </c>
      <c r="B1329" s="0" t="s">
        <v>647</v>
      </c>
      <c r="C1329" s="90" t="n">
        <f aca="false">C1185+1</f>
        <v>5</v>
      </c>
      <c r="D1329" s="90" t="n">
        <f aca="false">D1185</f>
        <v>1</v>
      </c>
      <c r="E1329" s="90" t="s">
        <v>378</v>
      </c>
      <c r="F1329" s="90" t="n">
        <v>1</v>
      </c>
      <c r="G1329" s="130" t="s">
        <v>659</v>
      </c>
      <c r="H1329" s="130" t="s">
        <v>660</v>
      </c>
      <c r="I1329" s="148" t="s">
        <v>335</v>
      </c>
      <c r="J1329" s="131" t="n">
        <v>41955</v>
      </c>
      <c r="K1329" s="132" t="s">
        <v>912</v>
      </c>
      <c r="L1329" s="131" t="n">
        <v>41957</v>
      </c>
      <c r="M1329" s="108" t="s">
        <v>913</v>
      </c>
      <c r="N1329" s="134" t="n">
        <v>46.4666666666667</v>
      </c>
      <c r="O1329" s="134" t="n">
        <v>40</v>
      </c>
      <c r="P1329" s="135" t="n">
        <v>0.04875</v>
      </c>
      <c r="Q1329" s="152" t="n">
        <v>546.730893333333</v>
      </c>
      <c r="R1329" s="152" t="n">
        <v>40969.8177846154</v>
      </c>
      <c r="S1329" s="136" t="n">
        <f aca="false">R1329-Q1329</f>
        <v>40423.0868912821</v>
      </c>
      <c r="T1329" s="137" t="n">
        <f aca="false">((S1329/1000000)*(0.473-P1329))*0.8/(0.08206*296)*1000000/(O1329*N1329)*12</f>
        <v>3.64668142689537</v>
      </c>
      <c r="U1329" s="138" t="n">
        <f aca="false">IF(N1329&lt;=48,T1329* 48,T1329* 72)</f>
        <v>175.040708490978</v>
      </c>
      <c r="V1329" s="139" t="n">
        <v>1127.21237512678</v>
      </c>
      <c r="W1329" s="150" t="n">
        <f aca="false">W1281</f>
        <v>-16.6005784878389</v>
      </c>
      <c r="X1329" s="141" t="n">
        <v>1356.9</v>
      </c>
      <c r="Y1329" s="142" t="n">
        <f aca="false">((V1329/1000+1)*0.0112372)/((V1329/1000+1)*0.0112372+1)</f>
        <v>0.0233458536951206</v>
      </c>
      <c r="Z1329" s="142" t="n">
        <f aca="false">((W1329/1000+1)*0.0112372)/((W1329/1000+1)*0.0112372+1)</f>
        <v>0.0109298737052018</v>
      </c>
      <c r="AA1329" s="142" t="n">
        <f aca="false">IF(ISNUMBER(X1329),((X1329/1000+1)*0.0112372)/((X1329/1000+1)*0.0112372+1),"")</f>
        <v>0.0258016023592409</v>
      </c>
      <c r="AB1329" s="143" t="n">
        <f aca="false">IF(ISNUMBER(AA1329),(Y1329-Y1325)/(AA1329-Y1325),"")</f>
        <v>0.834869933763144</v>
      </c>
      <c r="AC1329" s="143" t="n">
        <f aca="false">IF(ISNUMBER(AB1329),1-AB1329,"")</f>
        <v>0.165130066236856</v>
      </c>
      <c r="AD1329" s="144" t="n">
        <f aca="false">IF(ISNUMBER(AB1329),AB1329*T1329,"")</f>
        <v>3.04450468132743</v>
      </c>
      <c r="AE1329" s="144" t="n">
        <f aca="false">IF(ISNUMBER(AC1329),AC1329*T1329,T1329)</f>
        <v>0.602176745567945</v>
      </c>
      <c r="AF1329" s="149" t="n">
        <f aca="false">IF(ISNUMBER(AD1329),AE1329-AE1325,"")</f>
        <v>0.523801348020329</v>
      </c>
      <c r="AG1329" s="145" t="n">
        <f aca="false">IF(ISNUMBER(AD1329),U1329*AB1329,"")</f>
        <v>146.136224703717</v>
      </c>
      <c r="AH1329" s="146" t="n">
        <f aca="false">IF(ISNUMBER(AC1329),AC1329*U1329,U1329)</f>
        <v>28.9044837872613</v>
      </c>
      <c r="AI1329" s="145" t="n">
        <f aca="false">AH1329-AH1325</f>
        <v>25.1424647049758</v>
      </c>
      <c r="AJ1329" s="103" t="s">
        <v>710</v>
      </c>
      <c r="AK1329" s="102"/>
      <c r="AL1329" s="102"/>
      <c r="AM1329" s="102"/>
      <c r="AN1329" s="147" t="s">
        <v>942</v>
      </c>
      <c r="AO1329" s="145" t="n">
        <f aca="false">SUMIF($AN$5:$AN$1444,$AN1329,AG$5:AG$1444)</f>
        <v>292.128646137517</v>
      </c>
      <c r="AP1329" s="145" t="n">
        <f aca="false">SUMIF($AN$5:$AN$1444,$AN1329,AH$5:AH$1444)</f>
        <v>59.5927524963861</v>
      </c>
      <c r="AQ1329" s="145" t="n">
        <f aca="false">SUMIF($AN$5:$AN$1444,$AN1329,AI$5:AI$1444)</f>
        <v>48.683686792274</v>
      </c>
    </row>
    <row r="1330" customFormat="false" ht="15" hidden="false" customHeight="false" outlineLevel="0" collapsed="false">
      <c r="A1330" s="0" t="s">
        <v>652</v>
      </c>
      <c r="B1330" s="0" t="s">
        <v>647</v>
      </c>
      <c r="C1330" s="90" t="n">
        <f aca="false">C1186+1</f>
        <v>5</v>
      </c>
      <c r="D1330" s="90" t="n">
        <f aca="false">D1186</f>
        <v>1</v>
      </c>
      <c r="E1330" s="90" t="s">
        <v>378</v>
      </c>
      <c r="F1330" s="90" t="n">
        <v>2</v>
      </c>
      <c r="G1330" s="130" t="s">
        <v>659</v>
      </c>
      <c r="H1330" s="130" t="s">
        <v>660</v>
      </c>
      <c r="I1330" s="148" t="s">
        <v>335</v>
      </c>
      <c r="J1330" s="131" t="n">
        <v>41955</v>
      </c>
      <c r="K1330" s="132" t="s">
        <v>912</v>
      </c>
      <c r="L1330" s="131" t="n">
        <v>41957</v>
      </c>
      <c r="M1330" s="108" t="s">
        <v>913</v>
      </c>
      <c r="N1330" s="134" t="n">
        <v>46.4666666666667</v>
      </c>
      <c r="O1330" s="134" t="n">
        <v>40</v>
      </c>
      <c r="P1330" s="135" t="n">
        <v>0.04875</v>
      </c>
      <c r="Q1330" s="152" t="n">
        <v>546.730893333333</v>
      </c>
      <c r="R1330" s="152" t="n">
        <v>40046.7309846154</v>
      </c>
      <c r="S1330" s="136" t="n">
        <f aca="false">R1330-Q1330</f>
        <v>39500.0000912821</v>
      </c>
      <c r="T1330" s="137" t="n">
        <f aca="false">((S1330/1000000)*(0.473-P1330))*0.8/(0.08206*296)*1000000/(O1330*N1330)*12</f>
        <v>3.56340714608585</v>
      </c>
      <c r="U1330" s="138" t="n">
        <f aca="false">IF(N1330&lt;=48,T1330* 48,T1330* 72)</f>
        <v>171.043543012121</v>
      </c>
      <c r="V1330" s="139" t="n">
        <v>1194.58570235132</v>
      </c>
      <c r="W1330" s="150" t="n">
        <f aca="false">W1282</f>
        <v>-16.6005784878389</v>
      </c>
      <c r="X1330" s="141" t="n">
        <v>1356.9</v>
      </c>
      <c r="Y1330" s="142" t="n">
        <f aca="false">((V1330/1000+1)*0.0112372)/((V1330/1000+1)*0.0112372+1)</f>
        <v>0.0240674705992123</v>
      </c>
      <c r="Z1330" s="142" t="n">
        <f aca="false">((W1330/1000+1)*0.0112372)/((W1330/1000+1)*0.0112372+1)</f>
        <v>0.0109298737052018</v>
      </c>
      <c r="AA1330" s="142" t="n">
        <f aca="false">IF(ISNUMBER(X1330),((X1330/1000+1)*0.0112372)/((X1330/1000+1)*0.0112372+1),"")</f>
        <v>0.0258016023592409</v>
      </c>
      <c r="AB1330" s="143" t="n">
        <f aca="false">IF(ISNUMBER(AA1330),(Y1330-Y1326)/(AA1330-Y1326),"")</f>
        <v>0.883053527239441</v>
      </c>
      <c r="AC1330" s="143" t="n">
        <f aca="false">IF(ISNUMBER(AB1330),1-AB1330,"")</f>
        <v>0.116946472760559</v>
      </c>
      <c r="AD1330" s="144" t="n">
        <f aca="false">IF(ISNUMBER(AB1330),AB1330*T1330,"")</f>
        <v>3.14667924934134</v>
      </c>
      <c r="AE1330" s="144" t="n">
        <f aca="false">IF(ISNUMBER(AC1330),AC1330*T1330,T1330)</f>
        <v>0.416727896744509</v>
      </c>
      <c r="AF1330" s="149" t="n">
        <f aca="false">IF(ISNUMBER(AD1330),AE1330-AE1326,"")</f>
        <v>0.359766890919548</v>
      </c>
      <c r="AG1330" s="145" t="n">
        <f aca="false">IF(ISNUMBER(AD1330),U1330*AB1330,"")</f>
        <v>151.040603968384</v>
      </c>
      <c r="AH1330" s="146" t="n">
        <f aca="false">IF(ISNUMBER(AC1330),AC1330*U1330,U1330)</f>
        <v>20.0029390437364</v>
      </c>
      <c r="AI1330" s="145" t="n">
        <f aca="false">AH1330-AH1326</f>
        <v>17.2688107641383</v>
      </c>
      <c r="AJ1330" s="103" t="s">
        <v>712</v>
      </c>
      <c r="AK1330" s="102"/>
      <c r="AL1330" s="102"/>
      <c r="AM1330" s="102"/>
      <c r="AN1330" s="147" t="s">
        <v>943</v>
      </c>
      <c r="AO1330" s="145" t="n">
        <f aca="false">SUMIF($AN$5:$AN$1444,$AN1330,AG$5:AG$1444)</f>
        <v>323.301065398172</v>
      </c>
      <c r="AP1330" s="145" t="n">
        <f aca="false">SUMIF($AN$5:$AN$1444,$AN1330,AH$5:AH$1444)</f>
        <v>50.0313265600863</v>
      </c>
      <c r="AQ1330" s="145" t="n">
        <f aca="false">SUMIF($AN$5:$AN$1444,$AN1330,AI$5:AI$1444)</f>
        <v>39.8584501458498</v>
      </c>
    </row>
    <row r="1331" customFormat="false" ht="15" hidden="false" customHeight="false" outlineLevel="0" collapsed="false">
      <c r="A1331" s="0" t="s">
        <v>652</v>
      </c>
      <c r="B1331" s="0" t="s">
        <v>647</v>
      </c>
      <c r="C1331" s="90" t="n">
        <f aca="false">C1187+1</f>
        <v>5</v>
      </c>
      <c r="D1331" s="90" t="n">
        <f aca="false">D1187</f>
        <v>1</v>
      </c>
      <c r="E1331" s="90" t="s">
        <v>378</v>
      </c>
      <c r="F1331" s="90" t="n">
        <v>3</v>
      </c>
      <c r="G1331" s="130" t="s">
        <v>659</v>
      </c>
      <c r="H1331" s="130" t="s">
        <v>660</v>
      </c>
      <c r="I1331" s="148" t="s">
        <v>335</v>
      </c>
      <c r="J1331" s="131" t="n">
        <v>41955</v>
      </c>
      <c r="K1331" s="132" t="s">
        <v>912</v>
      </c>
      <c r="L1331" s="131" t="n">
        <v>41957</v>
      </c>
      <c r="M1331" s="108" t="s">
        <v>913</v>
      </c>
      <c r="N1331" s="134" t="n">
        <v>46.4666666666667</v>
      </c>
      <c r="O1331" s="134" t="n">
        <v>40</v>
      </c>
      <c r="P1331" s="135" t="n">
        <v>0.04875</v>
      </c>
      <c r="Q1331" s="152" t="n">
        <v>546.730893333333</v>
      </c>
      <c r="R1331" s="152" t="n">
        <v>32825.5755846154</v>
      </c>
      <c r="S1331" s="136" t="n">
        <f aca="false">R1331-Q1331</f>
        <v>32278.8446912821</v>
      </c>
      <c r="T1331" s="137" t="n">
        <f aca="false">((S1331/1000000)*(0.473-P1331))*0.8/(0.08206*296)*1000000/(O1331*N1331)*12</f>
        <v>2.91196621707594</v>
      </c>
      <c r="U1331" s="138" t="n">
        <f aca="false">IF(N1331&lt;=48,T1331* 48,T1331* 72)</f>
        <v>139.774378419645</v>
      </c>
      <c r="V1331" s="139" t="n">
        <v>1159.28223797962</v>
      </c>
      <c r="W1331" s="150" t="n">
        <f aca="false">W1283</f>
        <v>-16.6005784878389</v>
      </c>
      <c r="X1331" s="141" t="n">
        <v>1356.9</v>
      </c>
      <c r="Y1331" s="142" t="n">
        <f aca="false">((V1331/1000+1)*0.0112372)/((V1331/1000+1)*0.0112372+1)</f>
        <v>0.0236894780845525</v>
      </c>
      <c r="Z1331" s="142" t="n">
        <f aca="false">((W1331/1000+1)*0.0112372)/((W1331/1000+1)*0.0112372+1)</f>
        <v>0.0109298737052018</v>
      </c>
      <c r="AA1331" s="142" t="n">
        <f aca="false">IF(ISNUMBER(X1331),((X1331/1000+1)*0.0112372)/((X1331/1000+1)*0.0112372+1),"")</f>
        <v>0.0258016023592409</v>
      </c>
      <c r="AB1331" s="143" t="n">
        <f aca="false">IF(ISNUMBER(AA1331),(Y1331-Y1327)/(AA1331-Y1327),"")</f>
        <v>0.85622592554768</v>
      </c>
      <c r="AC1331" s="143" t="n">
        <f aca="false">IF(ISNUMBER(AB1331),1-AB1331,"")</f>
        <v>0.14377407445232</v>
      </c>
      <c r="AD1331" s="144" t="n">
        <f aca="false">IF(ISNUMBER(AB1331),AB1331*T1331,"")</f>
        <v>2.49330096937942</v>
      </c>
      <c r="AE1331" s="144" t="n">
        <f aca="false">IF(ISNUMBER(AC1331),AC1331*T1331,T1331)</f>
        <v>0.418665247696518</v>
      </c>
      <c r="AF1331" s="149" t="n">
        <f aca="false">IF(ISNUMBER(AD1331),AE1331-AE1327,"")</f>
        <v>0.362026976498582</v>
      </c>
      <c r="AG1331" s="145" t="n">
        <f aca="false">IF(ISNUMBER(AD1331),U1331*AB1331,"")</f>
        <v>119.678446530212</v>
      </c>
      <c r="AH1331" s="146" t="n">
        <f aca="false">IF(ISNUMBER(AC1331),AC1331*U1331,U1331)</f>
        <v>20.0959318894329</v>
      </c>
      <c r="AI1331" s="145" t="n">
        <f aca="false">AH1331-AH1327</f>
        <v>17.3772948719319</v>
      </c>
      <c r="AJ1331" s="103" t="s">
        <v>714</v>
      </c>
      <c r="AK1331" s="102"/>
      <c r="AL1331" s="102"/>
      <c r="AM1331" s="102"/>
      <c r="AN1331" s="147" t="s">
        <v>944</v>
      </c>
      <c r="AO1331" s="145" t="n">
        <f aca="false">SUMIF($AN$5:$AN$1444,$AN1331,AG$5:AG$1444)</f>
        <v>308.355273087704</v>
      </c>
      <c r="AP1331" s="145" t="n">
        <f aca="false">SUMIF($AN$5:$AN$1444,$AN1331,AH$5:AH$1444)</f>
        <v>52.2470201918264</v>
      </c>
      <c r="AQ1331" s="145" t="n">
        <f aca="false">SUMIF($AN$5:$AN$1444,$AN1331,AI$5:AI$1444)</f>
        <v>43.9056181174666</v>
      </c>
    </row>
    <row r="1332" customFormat="false" ht="15" hidden="false" customHeight="false" outlineLevel="0" collapsed="false">
      <c r="A1332" s="0" t="s">
        <v>652</v>
      </c>
      <c r="B1332" s="0" t="s">
        <v>647</v>
      </c>
      <c r="C1332" s="90" t="n">
        <f aca="false">C1188+1</f>
        <v>5</v>
      </c>
      <c r="D1332" s="90" t="n">
        <f aca="false">D1188</f>
        <v>1</v>
      </c>
      <c r="E1332" s="90" t="s">
        <v>378</v>
      </c>
      <c r="F1332" s="90" t="n">
        <v>4</v>
      </c>
      <c r="G1332" s="130" t="s">
        <v>659</v>
      </c>
      <c r="H1332" s="130" t="s">
        <v>660</v>
      </c>
      <c r="I1332" s="148" t="s">
        <v>335</v>
      </c>
      <c r="J1332" s="131" t="n">
        <v>41955</v>
      </c>
      <c r="K1332" s="132" t="s">
        <v>912</v>
      </c>
      <c r="L1332" s="131" t="n">
        <v>41957</v>
      </c>
      <c r="M1332" s="108" t="s">
        <v>913</v>
      </c>
      <c r="N1332" s="134" t="n">
        <v>46.4666666666667</v>
      </c>
      <c r="O1332" s="134" t="n">
        <v>40</v>
      </c>
      <c r="P1332" s="135" t="n">
        <v>0.04875</v>
      </c>
      <c r="Q1332" s="152" t="n">
        <v>546.730893333333</v>
      </c>
      <c r="R1332" s="152" t="n">
        <v>44881.4283846154</v>
      </c>
      <c r="S1332" s="136" t="n">
        <f aca="false">R1332-Q1332</f>
        <v>44334.6974912821</v>
      </c>
      <c r="T1332" s="137" t="n">
        <f aca="false">((S1332/1000000)*(0.473-P1332))*0.8/(0.08206*296)*1000000/(O1332*N1332)*12</f>
        <v>3.99955892392154</v>
      </c>
      <c r="U1332" s="138" t="n">
        <f aca="false">IF(N1332&lt;=48,T1332* 48,T1332* 72)</f>
        <v>191.978828348234</v>
      </c>
      <c r="V1332" s="139" t="n">
        <v>1156.04446203561</v>
      </c>
      <c r="W1332" s="150" t="n">
        <f aca="false">W1284</f>
        <v>-16.6005784878389</v>
      </c>
      <c r="X1332" s="141" t="n">
        <v>1356.9</v>
      </c>
      <c r="Y1332" s="142" t="n">
        <f aca="false">((V1332/1000+1)*0.0112372)/((V1332/1000+1)*0.0112372+1)</f>
        <v>0.023654796712599</v>
      </c>
      <c r="Z1332" s="142" t="n">
        <f aca="false">((W1332/1000+1)*0.0112372)/((W1332/1000+1)*0.0112372+1)</f>
        <v>0.0109298737052018</v>
      </c>
      <c r="AA1332" s="142" t="n">
        <f aca="false">IF(ISNUMBER(X1332),((X1332/1000+1)*0.0112372)/((X1332/1000+1)*0.0112372+1),"")</f>
        <v>0.0258016023592409</v>
      </c>
      <c r="AB1332" s="143" t="n">
        <f aca="false">IF(ISNUMBER(AA1332),(Y1332-Y1328)/(AA1332-Y1328),"")</f>
        <v>0.856102102326569</v>
      </c>
      <c r="AC1332" s="143" t="n">
        <f aca="false">IF(ISNUMBER(AB1332),1-AB1332,"")</f>
        <v>0.143897897673431</v>
      </c>
      <c r="AD1332" s="144" t="n">
        <f aca="false">IF(ISNUMBER(AB1332),AB1332*T1332,"")</f>
        <v>3.42403080314822</v>
      </c>
      <c r="AE1332" s="144" t="n">
        <f aca="false">IF(ISNUMBER(AC1332),AC1332*T1332,T1332)</f>
        <v>0.575528120773322</v>
      </c>
      <c r="AF1332" s="149" t="n">
        <f aca="false">IF(ISNUMBER(AD1332),AE1332-AE1328,"")</f>
        <v>0.499203037326812</v>
      </c>
      <c r="AG1332" s="145" t="n">
        <f aca="false">IF(ISNUMBER(AD1332),U1332*AB1332,"")</f>
        <v>164.353478551115</v>
      </c>
      <c r="AH1332" s="146" t="n">
        <f aca="false">IF(ISNUMBER(AC1332),AC1332*U1332,U1332)</f>
        <v>27.6253497971194</v>
      </c>
      <c r="AI1332" s="145" t="n">
        <f aca="false">AH1332-AH1328</f>
        <v>23.961745791687</v>
      </c>
      <c r="AJ1332" s="103" t="s">
        <v>716</v>
      </c>
      <c r="AK1332" s="102"/>
      <c r="AL1332" s="102"/>
      <c r="AM1332" s="102"/>
      <c r="AN1332" s="147" t="s">
        <v>945</v>
      </c>
      <c r="AO1332" s="145" t="n">
        <f aca="false">SUMIF($AN$5:$AN$1444,$AN1332,AG$5:AG$1444)</f>
        <v>347.552657352467</v>
      </c>
      <c r="AP1332" s="145" t="n">
        <f aca="false">SUMIF($AN$5:$AN$1444,$AN1332,AH$5:AH$1444)</f>
        <v>67.5222620696771</v>
      </c>
      <c r="AQ1332" s="145" t="n">
        <f aca="false">SUMIF($AN$5:$AN$1444,$AN1332,AI$5:AI$1444)</f>
        <v>55.7854814340971</v>
      </c>
    </row>
    <row r="1333" customFormat="false" ht="15" hidden="false" customHeight="false" outlineLevel="0" collapsed="false">
      <c r="A1333" s="0" t="s">
        <v>652</v>
      </c>
      <c r="B1333" s="0" t="s">
        <v>647</v>
      </c>
      <c r="C1333" s="90" t="n">
        <f aca="false">C1189+1</f>
        <v>5</v>
      </c>
      <c r="D1333" s="90" t="n">
        <f aca="false">D1189</f>
        <v>1</v>
      </c>
      <c r="E1333" s="90" t="s">
        <v>378</v>
      </c>
      <c r="F1333" s="90" t="n">
        <v>1</v>
      </c>
      <c r="G1333" s="130" t="s">
        <v>669</v>
      </c>
      <c r="H1333" s="130" t="s">
        <v>660</v>
      </c>
      <c r="I1333" s="130" t="n">
        <v>10</v>
      </c>
      <c r="J1333" s="131" t="n">
        <v>41955</v>
      </c>
      <c r="K1333" s="132" t="s">
        <v>912</v>
      </c>
      <c r="L1333" s="131" t="n">
        <v>41957</v>
      </c>
      <c r="M1333" s="108" t="s">
        <v>913</v>
      </c>
      <c r="N1333" s="134" t="n">
        <v>46.4666666666667</v>
      </c>
      <c r="O1333" s="134" t="n">
        <v>40</v>
      </c>
      <c r="P1333" s="135" t="n">
        <v>0.04875</v>
      </c>
      <c r="Q1333" s="152" t="n">
        <v>546.730893333333</v>
      </c>
      <c r="R1333" s="152" t="n">
        <v>62488.4375384615</v>
      </c>
      <c r="S1333" s="136" t="n">
        <f aca="false">R1333-Q1333</f>
        <v>61941.7066451282</v>
      </c>
      <c r="T1333" s="137" t="n">
        <f aca="false">((S1333/1000000)*(0.473-P1333))*0.8/(0.08206*296)*1000000/(O1333*N1333)*12</f>
        <v>5.58793720480823</v>
      </c>
      <c r="U1333" s="138" t="n">
        <f aca="false">IF(N1333&lt;=48,T1333* 48,T1333* 72)</f>
        <v>268.220985830795</v>
      </c>
      <c r="V1333" s="139" t="n">
        <v>1286.12914373592</v>
      </c>
      <c r="W1333" s="150" t="n">
        <f aca="false">W1285</f>
        <v>-16.6005784878389</v>
      </c>
      <c r="X1333" s="141" t="n">
        <v>1356.9</v>
      </c>
      <c r="Y1333" s="142" t="n">
        <f aca="false">((V1333/1000+1)*0.0112372)/((V1333/1000+1)*0.0112372+1)</f>
        <v>0.0250462597548586</v>
      </c>
      <c r="Z1333" s="142" t="n">
        <f aca="false">((W1333/1000+1)*0.0112372)/((W1333/1000+1)*0.0112372+1)</f>
        <v>0.0109298737052018</v>
      </c>
      <c r="AA1333" s="142" t="n">
        <f aca="false">IF(ISNUMBER(X1333),((X1333/1000+1)*0.0112372)/((X1333/1000+1)*0.0112372+1),"")</f>
        <v>0.0258016023592409</v>
      </c>
      <c r="AB1333" s="143" t="n">
        <f aca="false">IF(ISNUMBER(AA1333),(Y1333-Y1325)/(AA1333-Y1325),"")</f>
        <v>0.949209063567645</v>
      </c>
      <c r="AC1333" s="143" t="n">
        <f aca="false">IF(ISNUMBER(AB1333),1-AB1333,"")</f>
        <v>0.0507909364323548</v>
      </c>
      <c r="AD1333" s="144" t="n">
        <f aca="false">IF(ISNUMBER(AB1333),AB1333*T1333,"")</f>
        <v>5.30412064145082</v>
      </c>
      <c r="AE1333" s="144" t="n">
        <f aca="false">IF(ISNUMBER(AC1333),AC1333*T1333,T1333)</f>
        <v>0.283816563357405</v>
      </c>
      <c r="AF1333" s="149" t="n">
        <f aca="false">IF(ISNUMBER(AD1333),AE1333-AE1325,"")</f>
        <v>0.20544116580979</v>
      </c>
      <c r="AG1333" s="145" t="n">
        <f aca="false">IF(ISNUMBER(AD1333),U1333*AB1333,"")</f>
        <v>254.597790789639</v>
      </c>
      <c r="AH1333" s="146" t="n">
        <f aca="false">IF(ISNUMBER(AC1333),AC1333*U1333,U1333)</f>
        <v>13.6231950411554</v>
      </c>
      <c r="AI1333" s="145" t="n">
        <f aca="false">AH1333-AH1325</f>
        <v>9.8611759588699</v>
      </c>
      <c r="AJ1333" s="103" t="s">
        <v>718</v>
      </c>
      <c r="AK1333" s="102"/>
      <c r="AL1333" s="102"/>
      <c r="AM1333" s="102"/>
      <c r="AN1333" s="147" t="s">
        <v>946</v>
      </c>
      <c r="AO1333" s="145" t="n">
        <f aca="false">SUMIF($AN$5:$AN$1444,$AN1333,AG$5:AG$1444)</f>
        <v>370.567540626696</v>
      </c>
      <c r="AP1333" s="145" t="n">
        <f aca="false">SUMIF($AN$5:$AN$1444,$AN1333,AH$5:AH$1444)</f>
        <v>29.476394327521</v>
      </c>
      <c r="AQ1333" s="145" t="n">
        <f aca="false">SUMIF($AN$5:$AN$1444,$AN1333,AI$5:AI$1444)</f>
        <v>18.567328623409</v>
      </c>
    </row>
    <row r="1334" customFormat="false" ht="15" hidden="false" customHeight="false" outlineLevel="0" collapsed="false">
      <c r="A1334" s="0" t="s">
        <v>652</v>
      </c>
      <c r="B1334" s="0" t="s">
        <v>647</v>
      </c>
      <c r="C1334" s="90" t="n">
        <f aca="false">C1190+1</f>
        <v>5</v>
      </c>
      <c r="D1334" s="90" t="n">
        <f aca="false">D1190</f>
        <v>1</v>
      </c>
      <c r="E1334" s="90" t="s">
        <v>378</v>
      </c>
      <c r="F1334" s="90" t="n">
        <v>2</v>
      </c>
      <c r="G1334" s="130" t="s">
        <v>669</v>
      </c>
      <c r="H1334" s="130" t="s">
        <v>660</v>
      </c>
      <c r="I1334" s="130" t="n">
        <v>10</v>
      </c>
      <c r="J1334" s="131" t="n">
        <v>41955</v>
      </c>
      <c r="K1334" s="132" t="s">
        <v>912</v>
      </c>
      <c r="L1334" s="131" t="n">
        <v>41957</v>
      </c>
      <c r="M1334" s="108" t="s">
        <v>913</v>
      </c>
      <c r="N1334" s="134" t="n">
        <v>46.4666666666667</v>
      </c>
      <c r="O1334" s="134" t="n">
        <v>40</v>
      </c>
      <c r="P1334" s="135" t="n">
        <v>0.04875</v>
      </c>
      <c r="Q1334" s="152" t="n">
        <v>546.730893333333</v>
      </c>
      <c r="R1334" s="152" t="n">
        <v>55902.5059384615</v>
      </c>
      <c r="S1334" s="136" t="n">
        <f aca="false">R1334-Q1334</f>
        <v>55355.7750451282</v>
      </c>
      <c r="T1334" s="137" t="n">
        <f aca="false">((S1334/1000000)*(0.473-P1334))*0.8/(0.08206*296)*1000000/(O1334*N1334)*12</f>
        <v>4.99380161815408</v>
      </c>
      <c r="U1334" s="138" t="n">
        <f aca="false">IF(N1334&lt;=48,T1334* 48,T1334* 72)</f>
        <v>239.702477671396</v>
      </c>
      <c r="V1334" s="139" t="n">
        <v>1314.61146983217</v>
      </c>
      <c r="W1334" s="150" t="n">
        <f aca="false">W1286</f>
        <v>-16.6005784878389</v>
      </c>
      <c r="X1334" s="141" t="n">
        <v>1356.9</v>
      </c>
      <c r="Y1334" s="142" t="n">
        <f aca="false">((V1334/1000+1)*0.0112372)/((V1334/1000+1)*0.0112372+1)</f>
        <v>0.0253503945336526</v>
      </c>
      <c r="Z1334" s="142" t="n">
        <f aca="false">((W1334/1000+1)*0.0112372)/((W1334/1000+1)*0.0112372+1)</f>
        <v>0.0109298737052018</v>
      </c>
      <c r="AA1334" s="142" t="n">
        <f aca="false">IF(ISNUMBER(X1334),((X1334/1000+1)*0.0112372)/((X1334/1000+1)*0.0112372+1),"")</f>
        <v>0.0258016023592409</v>
      </c>
      <c r="AB1334" s="143" t="n">
        <f aca="false">IF(ISNUMBER(AA1334),(Y1334-Y1326)/(AA1334-Y1326),"")</f>
        <v>0.969571421906461</v>
      </c>
      <c r="AC1334" s="143" t="n">
        <f aca="false">IF(ISNUMBER(AB1334),1-AB1334,"")</f>
        <v>0.0304285780935392</v>
      </c>
      <c r="AD1334" s="144" t="n">
        <f aca="false">IF(ISNUMBER(AB1334),AB1334*T1334,"")</f>
        <v>4.84184733563244</v>
      </c>
      <c r="AE1334" s="144" t="n">
        <f aca="false">IF(ISNUMBER(AC1334),AC1334*T1334,T1334)</f>
        <v>0.151954282521644</v>
      </c>
      <c r="AF1334" s="149" t="n">
        <f aca="false">IF(ISNUMBER(AD1334),AE1334-AE1326,"")</f>
        <v>0.0949932766966819</v>
      </c>
      <c r="AG1334" s="145" t="n">
        <f aca="false">IF(ISNUMBER(AD1334),U1334*AB1334,"")</f>
        <v>232.408672110357</v>
      </c>
      <c r="AH1334" s="146" t="n">
        <f aca="false">IF(ISNUMBER(AC1334),AC1334*U1334,U1334)</f>
        <v>7.2938055610389</v>
      </c>
      <c r="AI1334" s="145" t="n">
        <f aca="false">AH1334-AH1326</f>
        <v>4.55967728144073</v>
      </c>
      <c r="AJ1334" s="103" t="s">
        <v>720</v>
      </c>
      <c r="AK1334" s="102"/>
      <c r="AL1334" s="102"/>
      <c r="AM1334" s="102"/>
      <c r="AN1334" s="147" t="s">
        <v>947</v>
      </c>
      <c r="AO1334" s="145" t="n">
        <f aca="false">SUMIF($AN$5:$AN$1444,$AN1334,AG$5:AG$1444)</f>
        <v>341.336786884678</v>
      </c>
      <c r="AP1334" s="145" t="n">
        <f aca="false">SUMIF($AN$5:$AN$1444,$AN1334,AH$5:AH$1444)</f>
        <v>23.5096173417047</v>
      </c>
      <c r="AQ1334" s="145" t="n">
        <f aca="false">SUMIF($AN$5:$AN$1444,$AN1334,AI$5:AI$1444)</f>
        <v>13.3367409274682</v>
      </c>
    </row>
    <row r="1335" customFormat="false" ht="15" hidden="false" customHeight="false" outlineLevel="0" collapsed="false">
      <c r="A1335" s="0" t="s">
        <v>652</v>
      </c>
      <c r="B1335" s="0" t="s">
        <v>647</v>
      </c>
      <c r="C1335" s="90" t="n">
        <f aca="false">C1191+1</f>
        <v>5</v>
      </c>
      <c r="D1335" s="90" t="n">
        <f aca="false">D1191</f>
        <v>1</v>
      </c>
      <c r="E1335" s="90" t="s">
        <v>378</v>
      </c>
      <c r="F1335" s="90" t="n">
        <v>3</v>
      </c>
      <c r="G1335" s="130" t="s">
        <v>669</v>
      </c>
      <c r="H1335" s="130" t="s">
        <v>660</v>
      </c>
      <c r="I1335" s="130" t="n">
        <v>10</v>
      </c>
      <c r="J1335" s="131" t="n">
        <v>41955</v>
      </c>
      <c r="K1335" s="132" t="s">
        <v>912</v>
      </c>
      <c r="L1335" s="131" t="n">
        <v>41957</v>
      </c>
      <c r="M1335" s="108" t="s">
        <v>913</v>
      </c>
      <c r="N1335" s="134" t="n">
        <v>46.4666666666667</v>
      </c>
      <c r="O1335" s="134" t="n">
        <v>40</v>
      </c>
      <c r="P1335" s="135" t="n">
        <v>0.04875</v>
      </c>
      <c r="Q1335" s="152" t="n">
        <v>546.730893333333</v>
      </c>
      <c r="R1335" s="152" t="n">
        <v>56064.9255384615</v>
      </c>
      <c r="S1335" s="136" t="n">
        <f aca="false">R1335-Q1335</f>
        <v>55518.1946451282</v>
      </c>
      <c r="T1335" s="137" t="n">
        <f aca="false">((S1335/1000000)*(0.473-P1335))*0.8/(0.08206*296)*1000000/(O1335*N1335)*12</f>
        <v>5.00845395136844</v>
      </c>
      <c r="U1335" s="138" t="n">
        <f aca="false">IF(N1335&lt;=48,T1335* 48,T1335* 72)</f>
        <v>240.405789665685</v>
      </c>
      <c r="V1335" s="139" t="n">
        <v>1305.03640794355</v>
      </c>
      <c r="W1335" s="150" t="n">
        <f aca="false">W1287</f>
        <v>-16.6005784878389</v>
      </c>
      <c r="X1335" s="141" t="n">
        <v>1356.9</v>
      </c>
      <c r="Y1335" s="142" t="n">
        <f aca="false">((V1335/1000+1)*0.0112372)/((V1335/1000+1)*0.0112372+1)</f>
        <v>0.025248173028966</v>
      </c>
      <c r="Z1335" s="142" t="n">
        <f aca="false">((W1335/1000+1)*0.0112372)/((W1335/1000+1)*0.0112372+1)</f>
        <v>0.0109298737052018</v>
      </c>
      <c r="AA1335" s="142" t="n">
        <f aca="false">IF(ISNUMBER(X1335),((X1335/1000+1)*0.0112372)/((X1335/1000+1)*0.0112372+1),"")</f>
        <v>0.0258016023592409</v>
      </c>
      <c r="AB1335" s="143" t="n">
        <f aca="false">IF(ISNUMBER(AA1335),(Y1335-Y1327)/(AA1335-Y1327),"")</f>
        <v>0.962327600374375</v>
      </c>
      <c r="AC1335" s="143" t="n">
        <f aca="false">IF(ISNUMBER(AB1335),1-AB1335,"")</f>
        <v>0.0376723996256249</v>
      </c>
      <c r="AD1335" s="144" t="n">
        <f aca="false">IF(ISNUMBER(AB1335),AB1335*T1335,"")</f>
        <v>4.81977347260594</v>
      </c>
      <c r="AE1335" s="144" t="n">
        <f aca="false">IF(ISNUMBER(AC1335),AC1335*T1335,T1335)</f>
        <v>0.188680478762492</v>
      </c>
      <c r="AF1335" s="149" t="n">
        <f aca="false">IF(ISNUMBER(AD1335),AE1335-AE1327,"")</f>
        <v>0.132042207564556</v>
      </c>
      <c r="AG1335" s="145" t="n">
        <f aca="false">IF(ISNUMBER(AD1335),U1335*AB1335,"")</f>
        <v>231.349126685085</v>
      </c>
      <c r="AH1335" s="146" t="n">
        <f aca="false">IF(ISNUMBER(AC1335),AC1335*U1335,U1335)</f>
        <v>9.0566629805996</v>
      </c>
      <c r="AI1335" s="145" t="n">
        <f aca="false">AH1335-AH1327</f>
        <v>6.33802596309869</v>
      </c>
      <c r="AJ1335" s="103" t="s">
        <v>722</v>
      </c>
      <c r="AK1335" s="102"/>
      <c r="AL1335" s="102"/>
      <c r="AM1335" s="102"/>
      <c r="AN1335" s="147" t="s">
        <v>948</v>
      </c>
      <c r="AO1335" s="145" t="n">
        <f aca="false">SUMIF($AN$5:$AN$1444,$AN1335,AG$5:AG$1444)</f>
        <v>380.89192959727</v>
      </c>
      <c r="AP1335" s="145" t="n">
        <f aca="false">SUMIF($AN$5:$AN$1444,$AN1335,AH$5:AH$1444)</f>
        <v>21.8173170211793</v>
      </c>
      <c r="AQ1335" s="145" t="n">
        <f aca="false">SUMIF($AN$5:$AN$1444,$AN1335,AI$5:AI$1444)</f>
        <v>13.4759149468195</v>
      </c>
    </row>
    <row r="1336" customFormat="false" ht="15" hidden="false" customHeight="false" outlineLevel="0" collapsed="false">
      <c r="A1336" s="0" t="s">
        <v>652</v>
      </c>
      <c r="B1336" s="0" t="s">
        <v>647</v>
      </c>
      <c r="C1336" s="90" t="n">
        <f aca="false">C1192+1</f>
        <v>5</v>
      </c>
      <c r="D1336" s="90" t="n">
        <f aca="false">D1192</f>
        <v>1</v>
      </c>
      <c r="E1336" s="90" t="s">
        <v>378</v>
      </c>
      <c r="F1336" s="90" t="n">
        <v>4</v>
      </c>
      <c r="G1336" s="130" t="s">
        <v>669</v>
      </c>
      <c r="H1336" s="130" t="s">
        <v>660</v>
      </c>
      <c r="I1336" s="130" t="n">
        <v>10</v>
      </c>
      <c r="J1336" s="131" t="n">
        <v>41955</v>
      </c>
      <c r="K1336" s="132" t="s">
        <v>912</v>
      </c>
      <c r="L1336" s="131" t="n">
        <v>41957</v>
      </c>
      <c r="M1336" s="108" t="s">
        <v>913</v>
      </c>
      <c r="N1336" s="134" t="n">
        <v>46.4666666666667</v>
      </c>
      <c r="O1336" s="134" t="n">
        <v>40</v>
      </c>
      <c r="P1336" s="135" t="n">
        <v>0.04875</v>
      </c>
      <c r="Q1336" s="152" t="n">
        <v>546.730893333333</v>
      </c>
      <c r="R1336" s="152" t="n">
        <v>58354.6755384615</v>
      </c>
      <c r="S1336" s="136" t="n">
        <f aca="false">R1336-Q1336</f>
        <v>57807.9446451282</v>
      </c>
      <c r="T1336" s="137" t="n">
        <f aca="false">((S1336/1000000)*(0.473-P1336))*0.8/(0.08206*296)*1000000/(O1336*N1336)*12</f>
        <v>5.21501879931513</v>
      </c>
      <c r="U1336" s="138" t="n">
        <f aca="false">IF(N1336&lt;=48,T1336* 48,T1336* 72)</f>
        <v>250.320902367126</v>
      </c>
      <c r="V1336" s="139" t="n">
        <v>1306.37461632991</v>
      </c>
      <c r="W1336" s="150" t="n">
        <f aca="false">W1288</f>
        <v>-16.6005784878389</v>
      </c>
      <c r="X1336" s="141" t="n">
        <v>1356.9</v>
      </c>
      <c r="Y1336" s="142" t="n">
        <f aca="false">((V1336/1000+1)*0.0112372)/((V1336/1000+1)*0.0112372+1)</f>
        <v>0.0252624607712362</v>
      </c>
      <c r="Z1336" s="142" t="n">
        <f aca="false">((W1336/1000+1)*0.0112372)/((W1336/1000+1)*0.0112372+1)</f>
        <v>0.0109298737052018</v>
      </c>
      <c r="AA1336" s="142" t="n">
        <f aca="false">IF(ISNUMBER(X1336),((X1336/1000+1)*0.0112372)/((X1336/1000+1)*0.0112372+1),"")</f>
        <v>0.0258016023592409</v>
      </c>
      <c r="AB1336" s="143" t="n">
        <f aca="false">IF(ISNUMBER(AA1336),(Y1336-Y1328)/(AA1336-Y1328),"")</f>
        <v>0.96386196338567</v>
      </c>
      <c r="AC1336" s="143" t="n">
        <f aca="false">IF(ISNUMBER(AB1336),1-AB1336,"")</f>
        <v>0.0361380366143303</v>
      </c>
      <c r="AD1336" s="144" t="n">
        <f aca="false">IF(ISNUMBER(AB1336),AB1336*T1336,"")</f>
        <v>5.02655825900106</v>
      </c>
      <c r="AE1336" s="144" t="n">
        <f aca="false">IF(ISNUMBER(AC1336),AC1336*T1336,T1336)</f>
        <v>0.188460540314071</v>
      </c>
      <c r="AF1336" s="149" t="n">
        <f aca="false">IF(ISNUMBER(AD1336),AE1336-AE1328,"")</f>
        <v>0.112135456867561</v>
      </c>
      <c r="AG1336" s="145" t="n">
        <f aca="false">IF(ISNUMBER(AD1336),U1336*AB1336,"")</f>
        <v>241.274796432051</v>
      </c>
      <c r="AH1336" s="146" t="n">
        <f aca="false">IF(ISNUMBER(AC1336),AC1336*U1336,U1336)</f>
        <v>9.04610593507542</v>
      </c>
      <c r="AI1336" s="145" t="n">
        <f aca="false">AH1336-AH1328</f>
        <v>5.38250192964293</v>
      </c>
      <c r="AJ1336" s="103" t="s">
        <v>724</v>
      </c>
      <c r="AK1336" s="102"/>
      <c r="AL1336" s="102"/>
      <c r="AM1336" s="102"/>
      <c r="AN1336" s="147" t="s">
        <v>949</v>
      </c>
      <c r="AO1336" s="145" t="n">
        <f aca="false">SUMIF($AN$5:$AN$1444,$AN1336,AG$5:AG$1444)</f>
        <v>431.761280493507</v>
      </c>
      <c r="AP1336" s="145" t="n">
        <f aca="false">SUMIF($AN$5:$AN$1444,$AN1336,AH$5:AH$1444)</f>
        <v>31.4017278247841</v>
      </c>
      <c r="AQ1336" s="145" t="n">
        <f aca="false">SUMIF($AN$5:$AN$1444,$AN1336,AI$5:AI$1444)</f>
        <v>19.664947189204</v>
      </c>
    </row>
    <row r="1337" customFormat="false" ht="15" hidden="false" customHeight="false" outlineLevel="0" collapsed="false">
      <c r="A1337" s="0" t="s">
        <v>652</v>
      </c>
      <c r="B1337" s="0" t="s">
        <v>647</v>
      </c>
      <c r="C1337" s="90" t="n">
        <f aca="false">C1193+1</f>
        <v>5</v>
      </c>
      <c r="D1337" s="90" t="n">
        <f aca="false">D1193</f>
        <v>1</v>
      </c>
      <c r="E1337" s="90" t="s">
        <v>403</v>
      </c>
      <c r="F1337" s="90" t="n">
        <v>1</v>
      </c>
      <c r="G1337" s="130" t="s">
        <v>321</v>
      </c>
      <c r="H1337" s="130" t="s">
        <v>322</v>
      </c>
      <c r="I1337" s="130" t="s">
        <v>322</v>
      </c>
      <c r="J1337" s="131" t="n">
        <v>41955</v>
      </c>
      <c r="K1337" s="132" t="s">
        <v>912</v>
      </c>
      <c r="L1337" s="131" t="n">
        <v>41957</v>
      </c>
      <c r="M1337" s="108" t="s">
        <v>913</v>
      </c>
      <c r="N1337" s="134" t="n">
        <v>46.4666666666667</v>
      </c>
      <c r="O1337" s="134" t="n">
        <v>40</v>
      </c>
      <c r="P1337" s="135" t="n">
        <v>0.0481666666666667</v>
      </c>
      <c r="Q1337" s="152" t="n">
        <v>546.730893333333</v>
      </c>
      <c r="R1337" s="152" t="n">
        <v>2413.72521230769</v>
      </c>
      <c r="S1337" s="136" t="n">
        <f aca="false">R1337-Q1337</f>
        <v>1866.99431897436</v>
      </c>
      <c r="T1337" s="137" t="n">
        <f aca="false">((S1337/1000000)*(0.473-P1337))*0.8/(0.08206*296)*1000000/(O1337*N1337)*12</f>
        <v>0.168658440580393</v>
      </c>
      <c r="U1337" s="138" t="n">
        <f aca="false">IF(N1337&lt;=48,T1337* 48,T1337* 72)</f>
        <v>8.09560514785885</v>
      </c>
      <c r="V1337" s="139" t="n">
        <v>-23.3200376670469</v>
      </c>
      <c r="W1337" s="150" t="n">
        <f aca="false">W1289</f>
        <v>-20.4524273330183</v>
      </c>
      <c r="X1337" s="141" t="s">
        <v>106</v>
      </c>
      <c r="Y1337" s="142" t="n">
        <f aca="false">((V1337/1000+1)*0.0112372)/((V1337/1000+1)*0.0112372+1)</f>
        <v>0.0108560018450012</v>
      </c>
      <c r="Z1337" s="142" t="n">
        <f aca="false">((W1337/1000+1)*0.0112372)/((W1337/1000+1)*0.0112372+1)</f>
        <v>0.0108875289029567</v>
      </c>
      <c r="AA1337" s="142" t="str">
        <f aca="false">IF(ISNUMBER(X1337),((X1337/1000+1)*0.0112372)/((X1337/1000+1)*0.0112372+1),"")</f>
        <v/>
      </c>
      <c r="AB1337" s="143" t="str">
        <f aca="false">IF(ISNUMBER(AA1337),(Y1337-Z1337)/(AA1337-Z1337),"")</f>
        <v/>
      </c>
      <c r="AC1337" s="143" t="str">
        <f aca="false">IF(ISNUMBER(AB1337),1-AB1337,"")</f>
        <v/>
      </c>
      <c r="AD1337" s="144" t="str">
        <f aca="false">IF(ISNUMBER(AB1337),AB1337*T1337,"")</f>
        <v/>
      </c>
      <c r="AE1337" s="144" t="n">
        <f aca="false">IF(ISNUMBER(AC1337),AC1337*T1337,T1337)</f>
        <v>0.168658440580393</v>
      </c>
      <c r="AF1337" s="102"/>
      <c r="AG1337" s="145" t="str">
        <f aca="false">IF(ISNUMBER(AD1337),U1337*AB1337,"")</f>
        <v/>
      </c>
      <c r="AH1337" s="146" t="n">
        <f aca="false">IF(ISNUMBER(AC1337),AC1337*U1337,U1337)</f>
        <v>8.09560514785885</v>
      </c>
      <c r="AI1337" s="102"/>
      <c r="AJ1337" s="103" t="s">
        <v>726</v>
      </c>
      <c r="AK1337" s="102"/>
      <c r="AL1337" s="102"/>
      <c r="AM1337" s="102"/>
      <c r="AN1337" s="147" t="s">
        <v>950</v>
      </c>
      <c r="AO1337" s="145" t="n">
        <f aca="false">SUMIF($AN$5:$AN$1444,$AN1337,AG$5:AG$1444)</f>
        <v>0</v>
      </c>
      <c r="AP1337" s="145" t="n">
        <f aca="false">SUMIF($AN$5:$AN$1444,$AN1337,AH$5:AH$1444)</f>
        <v>24.9167117406173</v>
      </c>
      <c r="AQ1337" s="145" t="n">
        <f aca="false">SUMIF($AN$5:$AN$1444,$AN1337,AI$5:AI$1444)</f>
        <v>0</v>
      </c>
    </row>
    <row r="1338" customFormat="false" ht="15" hidden="false" customHeight="false" outlineLevel="0" collapsed="false">
      <c r="A1338" s="0" t="s">
        <v>652</v>
      </c>
      <c r="B1338" s="0" t="s">
        <v>647</v>
      </c>
      <c r="C1338" s="90" t="n">
        <f aca="false">C1194+1</f>
        <v>5</v>
      </c>
      <c r="D1338" s="90" t="n">
        <f aca="false">D1194</f>
        <v>1</v>
      </c>
      <c r="E1338" s="90" t="s">
        <v>403</v>
      </c>
      <c r="F1338" s="90" t="n">
        <v>2</v>
      </c>
      <c r="G1338" s="130" t="s">
        <v>321</v>
      </c>
      <c r="H1338" s="130" t="s">
        <v>322</v>
      </c>
      <c r="I1338" s="130" t="s">
        <v>322</v>
      </c>
      <c r="J1338" s="131" t="n">
        <v>41955</v>
      </c>
      <c r="K1338" s="132" t="s">
        <v>912</v>
      </c>
      <c r="L1338" s="131" t="n">
        <v>41957</v>
      </c>
      <c r="M1338" s="108" t="s">
        <v>913</v>
      </c>
      <c r="N1338" s="134" t="n">
        <v>46.4666666666667</v>
      </c>
      <c r="O1338" s="134" t="n">
        <v>40</v>
      </c>
      <c r="P1338" s="135" t="n">
        <v>0.0481666666666667</v>
      </c>
      <c r="Q1338" s="152" t="n">
        <v>546.730893333333</v>
      </c>
      <c r="R1338" s="152" t="n">
        <v>2891.68123230769</v>
      </c>
      <c r="S1338" s="136" t="n">
        <f aca="false">R1338-Q1338</f>
        <v>2344.95033897436</v>
      </c>
      <c r="T1338" s="137" t="n">
        <f aca="false">((S1338/1000000)*(0.473-P1338))*0.8/(0.08206*296)*1000000/(O1338*N1338)*12</f>
        <v>0.211835495903997</v>
      </c>
      <c r="U1338" s="138" t="n">
        <f aca="false">IF(N1338&lt;=48,T1338* 48,T1338* 72)</f>
        <v>10.1681038033919</v>
      </c>
      <c r="V1338" s="139" t="n">
        <v>-28.6652318980945</v>
      </c>
      <c r="W1338" s="150" t="n">
        <f aca="false">W1290</f>
        <v>-20.4524273330183</v>
      </c>
      <c r="X1338" s="141" t="s">
        <v>106</v>
      </c>
      <c r="Y1338" s="142" t="n">
        <f aca="false">((V1338/1000+1)*0.0112372)/((V1338/1000+1)*0.0112372+1)</f>
        <v>0.0107972303896359</v>
      </c>
      <c r="Z1338" s="142" t="n">
        <f aca="false">((W1338/1000+1)*0.0112372)/((W1338/1000+1)*0.0112372+1)</f>
        <v>0.0108875289029567</v>
      </c>
      <c r="AA1338" s="142" t="str">
        <f aca="false">IF(ISNUMBER(X1338),((X1338/1000+1)*0.0112372)/((X1338/1000+1)*0.0112372+1),"")</f>
        <v/>
      </c>
      <c r="AB1338" s="143" t="str">
        <f aca="false">IF(ISNUMBER(AA1338),(Y1338-Z1338)/(AA1338-Z1338),"")</f>
        <v/>
      </c>
      <c r="AC1338" s="143" t="str">
        <f aca="false">IF(ISNUMBER(AB1338),1-AB1338,"")</f>
        <v/>
      </c>
      <c r="AD1338" s="144" t="str">
        <f aca="false">IF(ISNUMBER(AB1338),AB1338*T1338,"")</f>
        <v/>
      </c>
      <c r="AE1338" s="144" t="n">
        <f aca="false">IF(ISNUMBER(AC1338),AC1338*T1338,T1338)</f>
        <v>0.211835495903997</v>
      </c>
      <c r="AF1338" s="102"/>
      <c r="AG1338" s="145" t="str">
        <f aca="false">IF(ISNUMBER(AD1338),U1338*AB1338,"")</f>
        <v/>
      </c>
      <c r="AH1338" s="146" t="n">
        <f aca="false">IF(ISNUMBER(AC1338),AC1338*U1338,U1338)</f>
        <v>10.1681038033919</v>
      </c>
      <c r="AI1338" s="102"/>
      <c r="AJ1338" s="103" t="s">
        <v>728</v>
      </c>
      <c r="AK1338" s="102"/>
      <c r="AL1338" s="102"/>
      <c r="AM1338" s="102"/>
      <c r="AN1338" s="147" t="s">
        <v>951</v>
      </c>
      <c r="AO1338" s="145" t="n">
        <f aca="false">SUMIF($AN$5:$AN$1444,$AN1338,AG$5:AG$1444)</f>
        <v>0</v>
      </c>
      <c r="AP1338" s="145" t="n">
        <f aca="false">SUMIF($AN$5:$AN$1444,$AN1338,AH$5:AH$1444)</f>
        <v>32.5468302126604</v>
      </c>
      <c r="AQ1338" s="145" t="n">
        <f aca="false">SUMIF($AN$5:$AN$1444,$AN1338,AI$5:AI$1444)</f>
        <v>0</v>
      </c>
    </row>
    <row r="1339" customFormat="false" ht="15" hidden="false" customHeight="false" outlineLevel="0" collapsed="false">
      <c r="A1339" s="0" t="s">
        <v>652</v>
      </c>
      <c r="B1339" s="0" t="s">
        <v>647</v>
      </c>
      <c r="C1339" s="90" t="n">
        <f aca="false">C1195+1</f>
        <v>5</v>
      </c>
      <c r="D1339" s="90" t="n">
        <f aca="false">D1195</f>
        <v>1</v>
      </c>
      <c r="E1339" s="90" t="s">
        <v>403</v>
      </c>
      <c r="F1339" s="90" t="n">
        <v>3</v>
      </c>
      <c r="G1339" s="130" t="s">
        <v>321</v>
      </c>
      <c r="H1339" s="130" t="s">
        <v>322</v>
      </c>
      <c r="I1339" s="130" t="s">
        <v>322</v>
      </c>
      <c r="J1339" s="131" t="n">
        <v>41955</v>
      </c>
      <c r="K1339" s="132" t="s">
        <v>912</v>
      </c>
      <c r="L1339" s="131" t="n">
        <v>41957</v>
      </c>
      <c r="M1339" s="108" t="s">
        <v>913</v>
      </c>
      <c r="N1339" s="134" t="n">
        <v>46.4666666666667</v>
      </c>
      <c r="O1339" s="134" t="n">
        <v>40</v>
      </c>
      <c r="P1339" s="135" t="n">
        <v>0.0481666666666667</v>
      </c>
      <c r="Q1339" s="152" t="n">
        <v>546.730893333333</v>
      </c>
      <c r="R1339" s="152" t="n">
        <v>1695.17329230769</v>
      </c>
      <c r="S1339" s="136" t="n">
        <f aca="false">R1339-Q1339</f>
        <v>1148.44239897436</v>
      </c>
      <c r="T1339" s="137" t="n">
        <f aca="false">((S1339/1000000)*(0.473-P1339))*0.8/(0.08206*296)*1000000/(O1339*N1339)*12</f>
        <v>0.10374670246122</v>
      </c>
      <c r="U1339" s="138" t="n">
        <f aca="false">IF(N1339&lt;=48,T1339* 48,T1339* 72)</f>
        <v>4.97984171813856</v>
      </c>
      <c r="V1339" s="139" t="n">
        <v>-10.2705071064198</v>
      </c>
      <c r="W1339" s="150" t="n">
        <f aca="false">W1291</f>
        <v>-20.4524273330183</v>
      </c>
      <c r="X1339" s="141" t="s">
        <v>106</v>
      </c>
      <c r="Y1339" s="142" t="n">
        <f aca="false">((V1339/1000+1)*0.0112372)/((V1339/1000+1)*0.0112372+1)</f>
        <v>0.0109994546519562</v>
      </c>
      <c r="Z1339" s="142" t="n">
        <f aca="false">((W1339/1000+1)*0.0112372)/((W1339/1000+1)*0.0112372+1)</f>
        <v>0.0108875289029567</v>
      </c>
      <c r="AA1339" s="142" t="str">
        <f aca="false">IF(ISNUMBER(X1339),((X1339/1000+1)*0.0112372)/((X1339/1000+1)*0.0112372+1),"")</f>
        <v/>
      </c>
      <c r="AB1339" s="143" t="str">
        <f aca="false">IF(ISNUMBER(AA1339),(Y1339-Z1339)/(AA1339-Z1339),"")</f>
        <v/>
      </c>
      <c r="AC1339" s="143" t="str">
        <f aca="false">IF(ISNUMBER(AB1339),1-AB1339,"")</f>
        <v/>
      </c>
      <c r="AD1339" s="144" t="str">
        <f aca="false">IF(ISNUMBER(AB1339),AB1339*T1339,"")</f>
        <v/>
      </c>
      <c r="AE1339" s="144" t="n">
        <f aca="false">IF(ISNUMBER(AC1339),AC1339*T1339,T1339)</f>
        <v>0.10374670246122</v>
      </c>
      <c r="AF1339" s="102"/>
      <c r="AG1339" s="145" t="str">
        <f aca="false">IF(ISNUMBER(AD1339),U1339*AB1339,"")</f>
        <v/>
      </c>
      <c r="AH1339" s="146" t="n">
        <f aca="false">IF(ISNUMBER(AC1339),AC1339*U1339,U1339)</f>
        <v>4.97984171813856</v>
      </c>
      <c r="AI1339" s="102"/>
      <c r="AJ1339" s="103" t="s">
        <v>730</v>
      </c>
      <c r="AK1339" s="102"/>
      <c r="AL1339" s="102"/>
      <c r="AM1339" s="102"/>
      <c r="AN1339" s="147" t="s">
        <v>952</v>
      </c>
      <c r="AO1339" s="145" t="n">
        <f aca="false">SUMIF($AN$5:$AN$1444,$AN1339,AG$5:AG$1444)</f>
        <v>0</v>
      </c>
      <c r="AP1339" s="145" t="n">
        <f aca="false">SUMIF($AN$5:$AN$1444,$AN1339,AH$5:AH$1444)</f>
        <v>16.1455023437128</v>
      </c>
      <c r="AQ1339" s="145" t="n">
        <f aca="false">SUMIF($AN$5:$AN$1444,$AN1339,AI$5:AI$1444)</f>
        <v>0</v>
      </c>
    </row>
    <row r="1340" customFormat="false" ht="15" hidden="false" customHeight="false" outlineLevel="0" collapsed="false">
      <c r="A1340" s="0" t="s">
        <v>652</v>
      </c>
      <c r="B1340" s="0" t="s">
        <v>647</v>
      </c>
      <c r="C1340" s="90" t="n">
        <f aca="false">C1196+1</f>
        <v>5</v>
      </c>
      <c r="D1340" s="90" t="n">
        <f aca="false">D1196</f>
        <v>1</v>
      </c>
      <c r="E1340" s="90" t="s">
        <v>403</v>
      </c>
      <c r="F1340" s="90" t="n">
        <v>4</v>
      </c>
      <c r="G1340" s="130" t="s">
        <v>321</v>
      </c>
      <c r="H1340" s="130" t="s">
        <v>322</v>
      </c>
      <c r="I1340" s="130" t="s">
        <v>322</v>
      </c>
      <c r="J1340" s="131" t="n">
        <v>41955</v>
      </c>
      <c r="K1340" s="132" t="s">
        <v>912</v>
      </c>
      <c r="L1340" s="131" t="n">
        <v>41957</v>
      </c>
      <c r="M1340" s="108" t="s">
        <v>913</v>
      </c>
      <c r="N1340" s="134" t="n">
        <v>46.4666666666667</v>
      </c>
      <c r="O1340" s="134" t="n">
        <v>40</v>
      </c>
      <c r="P1340" s="135" t="n">
        <v>0.0481666666666667</v>
      </c>
      <c r="Q1340" s="152" t="n">
        <v>546.730893333333</v>
      </c>
      <c r="R1340" s="152" t="n">
        <v>1448.10583230769</v>
      </c>
      <c r="S1340" s="136" t="n">
        <f aca="false">R1340-Q1340</f>
        <v>901.374938974359</v>
      </c>
      <c r="T1340" s="137" t="n">
        <f aca="false">((S1340/1000000)*(0.473-P1340))*0.8/(0.08206*296)*1000000/(O1340*N1340)*12</f>
        <v>0.0814273991305862</v>
      </c>
      <c r="U1340" s="138" t="n">
        <f aca="false">IF(N1340&lt;=48,T1340* 48,T1340* 72)</f>
        <v>3.90851515826814</v>
      </c>
      <c r="V1340" s="139" t="n">
        <v>-14.7693551352734</v>
      </c>
      <c r="W1340" s="150" t="n">
        <f aca="false">W1292</f>
        <v>-20.4524273330183</v>
      </c>
      <c r="X1340" s="141" t="s">
        <v>106</v>
      </c>
      <c r="Y1340" s="142" t="n">
        <f aca="false">((V1340/1000+1)*0.0112372)/((V1340/1000+1)*0.0112372+1)</f>
        <v>0.0109500037508107</v>
      </c>
      <c r="Z1340" s="142" t="n">
        <f aca="false">((W1340/1000+1)*0.0112372)/((W1340/1000+1)*0.0112372+1)</f>
        <v>0.0108875289029567</v>
      </c>
      <c r="AA1340" s="142" t="str">
        <f aca="false">IF(ISNUMBER(X1340),((X1340/1000+1)*0.0112372)/((X1340/1000+1)*0.0112372+1),"")</f>
        <v/>
      </c>
      <c r="AB1340" s="143" t="str">
        <f aca="false">IF(ISNUMBER(AA1340),(Y1340-Z1340)/(AA1340-Z1340),"")</f>
        <v/>
      </c>
      <c r="AC1340" s="143" t="str">
        <f aca="false">IF(ISNUMBER(AB1340),1-AB1340,"")</f>
        <v/>
      </c>
      <c r="AD1340" s="144" t="str">
        <f aca="false">IF(ISNUMBER(AB1340),AB1340*T1340,"")</f>
        <v/>
      </c>
      <c r="AE1340" s="144" t="n">
        <f aca="false">IF(ISNUMBER(AC1340),AC1340*T1340,T1340)</f>
        <v>0.0814273991305862</v>
      </c>
      <c r="AF1340" s="102"/>
      <c r="AG1340" s="145" t="str">
        <f aca="false">IF(ISNUMBER(AD1340),U1340*AB1340,"")</f>
        <v/>
      </c>
      <c r="AH1340" s="146" t="n">
        <f aca="false">IF(ISNUMBER(AC1340),AC1340*U1340,U1340)</f>
        <v>3.90851515826814</v>
      </c>
      <c r="AI1340" s="102"/>
      <c r="AJ1340" s="103" t="s">
        <v>732</v>
      </c>
      <c r="AK1340" s="102"/>
      <c r="AL1340" s="102"/>
      <c r="AM1340" s="102"/>
      <c r="AN1340" s="147" t="s">
        <v>953</v>
      </c>
      <c r="AO1340" s="145" t="n">
        <f aca="false">SUMIF($AN$5:$AN$1444,$AN1340,AG$5:AG$1444)</f>
        <v>0</v>
      </c>
      <c r="AP1340" s="145" t="n">
        <f aca="false">SUMIF($AN$5:$AN$1444,$AN1340,AH$5:AH$1444)</f>
        <v>14.2341394949804</v>
      </c>
      <c r="AQ1340" s="145" t="n">
        <f aca="false">SUMIF($AN$5:$AN$1444,$AN1340,AI$5:AI$1444)</f>
        <v>0</v>
      </c>
    </row>
    <row r="1341" customFormat="false" ht="15" hidden="false" customHeight="false" outlineLevel="0" collapsed="false">
      <c r="A1341" s="0" t="s">
        <v>652</v>
      </c>
      <c r="B1341" s="0" t="s">
        <v>647</v>
      </c>
      <c r="C1341" s="90" t="n">
        <f aca="false">C1197+1</f>
        <v>5</v>
      </c>
      <c r="D1341" s="90" t="n">
        <f aca="false">D1197</f>
        <v>1</v>
      </c>
      <c r="E1341" s="90" t="s">
        <v>403</v>
      </c>
      <c r="F1341" s="90" t="n">
        <v>1</v>
      </c>
      <c r="G1341" s="130" t="s">
        <v>659</v>
      </c>
      <c r="H1341" s="130" t="s">
        <v>660</v>
      </c>
      <c r="I1341" s="148" t="s">
        <v>335</v>
      </c>
      <c r="J1341" s="131" t="n">
        <v>41955</v>
      </c>
      <c r="K1341" s="132" t="s">
        <v>912</v>
      </c>
      <c r="L1341" s="131" t="n">
        <v>41957</v>
      </c>
      <c r="M1341" s="108" t="s">
        <v>913</v>
      </c>
      <c r="N1341" s="134" t="n">
        <v>46.4666666666667</v>
      </c>
      <c r="O1341" s="134" t="n">
        <v>40</v>
      </c>
      <c r="P1341" s="135" t="n">
        <v>0.0481666666666667</v>
      </c>
      <c r="Q1341" s="152" t="n">
        <v>546.730893333333</v>
      </c>
      <c r="R1341" s="152" t="n">
        <v>51544.0431384615</v>
      </c>
      <c r="S1341" s="136" t="n">
        <f aca="false">R1341-Q1341</f>
        <v>50997.3122451282</v>
      </c>
      <c r="T1341" s="137" t="n">
        <f aca="false">((S1341/1000000)*(0.473-P1341))*0.8/(0.08206*296)*1000000/(O1341*N1341)*12</f>
        <v>4.60693804455696</v>
      </c>
      <c r="U1341" s="138" t="n">
        <f aca="false">IF(N1341&lt;=48,T1341* 48,T1341* 72)</f>
        <v>221.133026138734</v>
      </c>
      <c r="V1341" s="139" t="n">
        <v>1135.62399361748</v>
      </c>
      <c r="W1341" s="150" t="n">
        <f aca="false">W1293</f>
        <v>-20.4524273330183</v>
      </c>
      <c r="X1341" s="141" t="n">
        <v>1356.9</v>
      </c>
      <c r="Y1341" s="142" t="n">
        <f aca="false">((V1341/1000+1)*0.0112372)/((V1341/1000+1)*0.0112372+1)</f>
        <v>0.0234360064875443</v>
      </c>
      <c r="Z1341" s="142" t="n">
        <f aca="false">((W1341/1000+1)*0.0112372)/((W1341/1000+1)*0.0112372+1)</f>
        <v>0.0108875289029567</v>
      </c>
      <c r="AA1341" s="142" t="n">
        <f aca="false">IF(ISNUMBER(X1341),((X1341/1000+1)*0.0112372)/((X1341/1000+1)*0.0112372+1),"")</f>
        <v>0.0258016023592409</v>
      </c>
      <c r="AB1341" s="143" t="n">
        <f aca="false">IF(ISNUMBER(AA1341),(Y1341-Y1337)/(AA1341-Y1337),"")</f>
        <v>0.841719583669942</v>
      </c>
      <c r="AC1341" s="143" t="n">
        <f aca="false">IF(ISNUMBER(AB1341),1-AB1341,"")</f>
        <v>0.158280416330058</v>
      </c>
      <c r="AD1341" s="144" t="n">
        <f aca="false">IF(ISNUMBER(AB1341),AB1341*T1341,"")</f>
        <v>3.8777499728577</v>
      </c>
      <c r="AE1341" s="144" t="n">
        <f aca="false">IF(ISNUMBER(AC1341),AC1341*T1341,T1341)</f>
        <v>0.729188071699258</v>
      </c>
      <c r="AF1341" s="149" t="n">
        <f aca="false">IF(ISNUMBER(AD1341),AE1341-AE1337,"")</f>
        <v>0.560529631118865</v>
      </c>
      <c r="AG1341" s="145" t="n">
        <f aca="false">IF(ISNUMBER(AD1341),U1341*AB1341,"")</f>
        <v>186.13199869717</v>
      </c>
      <c r="AH1341" s="146" t="n">
        <f aca="false">IF(ISNUMBER(AC1341),AC1341*U1341,U1341)</f>
        <v>35.0010274415644</v>
      </c>
      <c r="AI1341" s="145" t="n">
        <f aca="false">AH1341-AH1337</f>
        <v>26.9054222937055</v>
      </c>
      <c r="AJ1341" s="103" t="s">
        <v>734</v>
      </c>
      <c r="AK1341" s="102"/>
      <c r="AL1341" s="102"/>
      <c r="AM1341" s="102"/>
      <c r="AN1341" s="147" t="s">
        <v>954</v>
      </c>
      <c r="AO1341" s="145" t="n">
        <f aca="false">SUMIF($AN$5:$AN$1444,$AN1341,AG$5:AG$1444)</f>
        <v>353.080545099088</v>
      </c>
      <c r="AP1341" s="145" t="n">
        <f aca="false">SUMIF($AN$5:$AN$1444,$AN1341,AH$5:AH$1444)</f>
        <v>90.2896144220546</v>
      </c>
      <c r="AQ1341" s="145" t="n">
        <f aca="false">SUMIF($AN$5:$AN$1444,$AN1341,AI$5:AI$1444)</f>
        <v>65.3729026814373</v>
      </c>
    </row>
    <row r="1342" customFormat="false" ht="15" hidden="false" customHeight="false" outlineLevel="0" collapsed="false">
      <c r="A1342" s="0" t="s">
        <v>652</v>
      </c>
      <c r="B1342" s="0" t="s">
        <v>647</v>
      </c>
      <c r="C1342" s="90" t="n">
        <f aca="false">C1198+1</f>
        <v>5</v>
      </c>
      <c r="D1342" s="90" t="n">
        <f aca="false">D1198</f>
        <v>1</v>
      </c>
      <c r="E1342" s="90" t="s">
        <v>403</v>
      </c>
      <c r="F1342" s="90" t="n">
        <v>2</v>
      </c>
      <c r="G1342" s="130" t="s">
        <v>659</v>
      </c>
      <c r="H1342" s="130" t="s">
        <v>660</v>
      </c>
      <c r="I1342" s="148" t="s">
        <v>335</v>
      </c>
      <c r="J1342" s="131" t="n">
        <v>41955</v>
      </c>
      <c r="K1342" s="132" t="s">
        <v>912</v>
      </c>
      <c r="L1342" s="131" t="n">
        <v>41957</v>
      </c>
      <c r="M1342" s="108" t="s">
        <v>913</v>
      </c>
      <c r="N1342" s="134" t="n">
        <v>46.4666666666667</v>
      </c>
      <c r="O1342" s="134" t="n">
        <v>40</v>
      </c>
      <c r="P1342" s="135" t="n">
        <v>0.0481666666666667</v>
      </c>
      <c r="Q1342" s="152" t="n">
        <v>546.730893333333</v>
      </c>
      <c r="R1342" s="152" t="n">
        <v>59291.3359384615</v>
      </c>
      <c r="S1342" s="136" t="n">
        <f aca="false">R1342-Q1342</f>
        <v>58744.6050451282</v>
      </c>
      <c r="T1342" s="137" t="n">
        <f aca="false">((S1342/1000000)*(0.473-P1342))*0.8/(0.08206*296)*1000000/(O1342*N1342)*12</f>
        <v>5.30680429968596</v>
      </c>
      <c r="U1342" s="138" t="n">
        <f aca="false">IF(N1342&lt;=48,T1342* 48,T1342* 72)</f>
        <v>254.726606384926</v>
      </c>
      <c r="V1342" s="139" t="n">
        <v>1136.6196269427</v>
      </c>
      <c r="W1342" s="150" t="n">
        <f aca="false">W1294</f>
        <v>-20.4524273330183</v>
      </c>
      <c r="X1342" s="141" t="n">
        <v>1356.9</v>
      </c>
      <c r="Y1342" s="142" t="n">
        <f aca="false">((V1342/1000+1)*0.0112372)/((V1342/1000+1)*0.0112372+1)</f>
        <v>0.023446676236598</v>
      </c>
      <c r="Z1342" s="142" t="n">
        <f aca="false">((W1342/1000+1)*0.0112372)/((W1342/1000+1)*0.0112372+1)</f>
        <v>0.0108875289029567</v>
      </c>
      <c r="AA1342" s="142" t="n">
        <f aca="false">IF(ISNUMBER(X1342),((X1342/1000+1)*0.0112372)/((X1342/1000+1)*0.0112372+1),"")</f>
        <v>0.0258016023592409</v>
      </c>
      <c r="AB1342" s="143" t="n">
        <f aca="false">IF(ISNUMBER(AA1342),(Y1342-Y1338)/(AA1342-Y1338),"")</f>
        <v>0.843050670337061</v>
      </c>
      <c r="AC1342" s="143" t="n">
        <f aca="false">IF(ISNUMBER(AB1342),1-AB1342,"")</f>
        <v>0.156949329662939</v>
      </c>
      <c r="AD1342" s="144" t="n">
        <f aca="false">IF(ISNUMBER(AB1342),AB1342*T1342,"")</f>
        <v>4.47390492219785</v>
      </c>
      <c r="AE1342" s="144" t="n">
        <f aca="false">IF(ISNUMBER(AC1342),AC1342*T1342,T1342)</f>
        <v>0.832899377488116</v>
      </c>
      <c r="AF1342" s="149" t="n">
        <f aca="false">IF(ISNUMBER(AD1342),AE1342-AE1338,"")</f>
        <v>0.62106388158412</v>
      </c>
      <c r="AG1342" s="145" t="n">
        <f aca="false">IF(ISNUMBER(AD1342),U1342*AB1342,"")</f>
        <v>214.747436265497</v>
      </c>
      <c r="AH1342" s="146" t="n">
        <f aca="false">IF(ISNUMBER(AC1342),AC1342*U1342,U1342)</f>
        <v>39.9791701194296</v>
      </c>
      <c r="AI1342" s="145" t="n">
        <f aca="false">AH1342-AH1338</f>
        <v>29.8110663160378</v>
      </c>
      <c r="AJ1342" s="103" t="s">
        <v>736</v>
      </c>
      <c r="AK1342" s="102"/>
      <c r="AL1342" s="102"/>
      <c r="AM1342" s="102"/>
      <c r="AN1342" s="147" t="s">
        <v>955</v>
      </c>
      <c r="AO1342" s="145" t="n">
        <f aca="false">SUMIF($AN$5:$AN$1444,$AN1342,AG$5:AG$1444)</f>
        <v>344.651267774555</v>
      </c>
      <c r="AP1342" s="145" t="n">
        <f aca="false">SUMIF($AN$5:$AN$1444,$AN1342,AH$5:AH$1444)</f>
        <v>98.1902787630975</v>
      </c>
      <c r="AQ1342" s="145" t="n">
        <f aca="false">SUMIF($AN$5:$AN$1444,$AN1342,AI$5:AI$1444)</f>
        <v>65.6434485504372</v>
      </c>
    </row>
    <row r="1343" customFormat="false" ht="15" hidden="false" customHeight="false" outlineLevel="0" collapsed="false">
      <c r="A1343" s="0" t="s">
        <v>652</v>
      </c>
      <c r="B1343" s="0" t="s">
        <v>647</v>
      </c>
      <c r="C1343" s="90" t="n">
        <f aca="false">C1199+1</f>
        <v>5</v>
      </c>
      <c r="D1343" s="90" t="n">
        <f aca="false">D1199</f>
        <v>1</v>
      </c>
      <c r="E1343" s="90" t="s">
        <v>403</v>
      </c>
      <c r="F1343" s="90" t="n">
        <v>3</v>
      </c>
      <c r="G1343" s="130" t="s">
        <v>659</v>
      </c>
      <c r="H1343" s="130" t="s">
        <v>660</v>
      </c>
      <c r="I1343" s="148" t="s">
        <v>335</v>
      </c>
      <c r="J1343" s="131" t="n">
        <v>41955</v>
      </c>
      <c r="K1343" s="132" t="s">
        <v>912</v>
      </c>
      <c r="L1343" s="131" t="n">
        <v>41957</v>
      </c>
      <c r="M1343" s="108" t="s">
        <v>913</v>
      </c>
      <c r="N1343" s="134" t="n">
        <v>46.4666666666667</v>
      </c>
      <c r="O1343" s="134" t="n">
        <v>40</v>
      </c>
      <c r="P1343" s="135" t="n">
        <v>0.0481666666666667</v>
      </c>
      <c r="Q1343" s="152" t="n">
        <v>546.730893333333</v>
      </c>
      <c r="R1343" s="152" t="n">
        <v>47534.8435384615</v>
      </c>
      <c r="S1343" s="136" t="n">
        <f aca="false">R1343-Q1343</f>
        <v>46988.1126451282</v>
      </c>
      <c r="T1343" s="137" t="n">
        <f aca="false">((S1343/1000000)*(0.473-P1343))*0.8/(0.08206*296)*1000000/(O1343*N1343)*12</f>
        <v>4.24475946391565</v>
      </c>
      <c r="U1343" s="138" t="n">
        <f aca="false">IF(N1343&lt;=48,T1343* 48,T1343* 72)</f>
        <v>203.748454267951</v>
      </c>
      <c r="V1343" s="139" t="n">
        <v>1141.72709324856</v>
      </c>
      <c r="W1343" s="150" t="n">
        <f aca="false">W1295</f>
        <v>-20.4524273330183</v>
      </c>
      <c r="X1343" s="141" t="n">
        <v>1356.9</v>
      </c>
      <c r="Y1343" s="142" t="n">
        <f aca="false">((V1343/1000+1)*0.0112372)/((V1343/1000+1)*0.0112372+1)</f>
        <v>0.0235014069621057</v>
      </c>
      <c r="Z1343" s="142" t="n">
        <f aca="false">((W1343/1000+1)*0.0112372)/((W1343/1000+1)*0.0112372+1)</f>
        <v>0.0108875289029567</v>
      </c>
      <c r="AA1343" s="142" t="n">
        <f aca="false">IF(ISNUMBER(X1343),((X1343/1000+1)*0.0112372)/((X1343/1000+1)*0.0112372+1),"")</f>
        <v>0.0258016023592409</v>
      </c>
      <c r="AB1343" s="143" t="n">
        <f aca="false">IF(ISNUMBER(AA1343),(Y1343-Y1339)/(AA1343-Y1339),"")</f>
        <v>0.844603942439841</v>
      </c>
      <c r="AC1343" s="143" t="n">
        <f aca="false">IF(ISNUMBER(AB1343),1-AB1343,"")</f>
        <v>0.155396057560159</v>
      </c>
      <c r="AD1343" s="144" t="n">
        <f aca="false">IF(ISNUMBER(AB1343),AB1343*T1343,"")</f>
        <v>3.58514057793198</v>
      </c>
      <c r="AE1343" s="144" t="n">
        <f aca="false">IF(ISNUMBER(AC1343),AC1343*T1343,T1343)</f>
        <v>0.659618885983665</v>
      </c>
      <c r="AF1343" s="149" t="n">
        <f aca="false">IF(ISNUMBER(AD1343),AE1343-AE1339,"")</f>
        <v>0.555872183522446</v>
      </c>
      <c r="AG1343" s="145" t="n">
        <f aca="false">IF(ISNUMBER(AD1343),U1343*AB1343,"")</f>
        <v>172.086747740735</v>
      </c>
      <c r="AH1343" s="146" t="n">
        <f aca="false">IF(ISNUMBER(AC1343),AC1343*U1343,U1343)</f>
        <v>31.6617065272159</v>
      </c>
      <c r="AI1343" s="145" t="n">
        <f aca="false">AH1343-AH1339</f>
        <v>26.6818648090774</v>
      </c>
      <c r="AJ1343" s="103" t="s">
        <v>738</v>
      </c>
      <c r="AK1343" s="102"/>
      <c r="AL1343" s="102"/>
      <c r="AM1343" s="102"/>
      <c r="AN1343" s="147" t="s">
        <v>956</v>
      </c>
      <c r="AO1343" s="145" t="n">
        <f aca="false">SUMIF($AN$5:$AN$1444,$AN1343,AG$5:AG$1444)</f>
        <v>321.05198844195</v>
      </c>
      <c r="AP1343" s="145" t="n">
        <f aca="false">SUMIF($AN$5:$AN$1444,$AN1343,AH$5:AH$1444)</f>
        <v>70.1793518697772</v>
      </c>
      <c r="AQ1343" s="145" t="n">
        <f aca="false">SUMIF($AN$5:$AN$1444,$AN1343,AI$5:AI$1444)</f>
        <v>54.0338495260644</v>
      </c>
    </row>
    <row r="1344" customFormat="false" ht="15" hidden="false" customHeight="false" outlineLevel="0" collapsed="false">
      <c r="A1344" s="0" t="s">
        <v>652</v>
      </c>
      <c r="B1344" s="0" t="s">
        <v>647</v>
      </c>
      <c r="C1344" s="90" t="n">
        <f aca="false">C1200+1</f>
        <v>5</v>
      </c>
      <c r="D1344" s="90" t="n">
        <f aca="false">D1200</f>
        <v>1</v>
      </c>
      <c r="E1344" s="90" t="s">
        <v>403</v>
      </c>
      <c r="F1344" s="90" t="n">
        <v>4</v>
      </c>
      <c r="G1344" s="130" t="s">
        <v>659</v>
      </c>
      <c r="H1344" s="130" t="s">
        <v>660</v>
      </c>
      <c r="I1344" s="148" t="s">
        <v>335</v>
      </c>
      <c r="J1344" s="131" t="n">
        <v>41955</v>
      </c>
      <c r="K1344" s="132" t="s">
        <v>912</v>
      </c>
      <c r="L1344" s="131" t="n">
        <v>41957</v>
      </c>
      <c r="M1344" s="108" t="s">
        <v>913</v>
      </c>
      <c r="N1344" s="134" t="n">
        <v>46.4666666666667</v>
      </c>
      <c r="O1344" s="134" t="n">
        <v>40</v>
      </c>
      <c r="P1344" s="135" t="n">
        <v>0.0481666666666667</v>
      </c>
      <c r="Q1344" s="152" t="n">
        <v>546.730893333333</v>
      </c>
      <c r="R1344" s="152" t="n">
        <v>40406.6991384615</v>
      </c>
      <c r="S1344" s="136" t="n">
        <f aca="false">R1344-Q1344</f>
        <v>39859.9682451282</v>
      </c>
      <c r="T1344" s="137" t="n">
        <f aca="false">((S1344/1000000)*(0.473-P1344))*0.8/(0.08206*296)*1000000/(O1344*N1344)*12</f>
        <v>3.60082514311048</v>
      </c>
      <c r="U1344" s="138" t="n">
        <f aca="false">IF(N1344&lt;=48,T1344* 48,T1344* 72)</f>
        <v>172.839606869303</v>
      </c>
      <c r="V1344" s="139" t="n">
        <v>1158.17383871538</v>
      </c>
      <c r="W1344" s="150" t="n">
        <f aca="false">W1296</f>
        <v>-20.4524273330183</v>
      </c>
      <c r="X1344" s="141" t="n">
        <v>1356.9</v>
      </c>
      <c r="Y1344" s="142" t="n">
        <f aca="false">((V1344/1000+1)*0.0112372)/((V1344/1000+1)*0.0112372+1)</f>
        <v>0.0236776057654731</v>
      </c>
      <c r="Z1344" s="142" t="n">
        <f aca="false">((W1344/1000+1)*0.0112372)/((W1344/1000+1)*0.0112372+1)</f>
        <v>0.0108875289029567</v>
      </c>
      <c r="AA1344" s="142" t="n">
        <f aca="false">IF(ISNUMBER(X1344),((X1344/1000+1)*0.0112372)/((X1344/1000+1)*0.0112372+1),"")</f>
        <v>0.0258016023592409</v>
      </c>
      <c r="AB1344" s="143" t="n">
        <f aca="false">IF(ISNUMBER(AA1344),(Y1344-Y1340)/(AA1344-Y1340),"")</f>
        <v>0.856985321932808</v>
      </c>
      <c r="AC1344" s="143" t="n">
        <f aca="false">IF(ISNUMBER(AB1344),1-AB1344,"")</f>
        <v>0.143014678067192</v>
      </c>
      <c r="AD1344" s="144" t="n">
        <f aca="false">IF(ISNUMBER(AB1344),AB1344*T1344,"")</f>
        <v>3.08585429449229</v>
      </c>
      <c r="AE1344" s="144" t="n">
        <f aca="false">IF(ISNUMBER(AC1344),AC1344*T1344,T1344)</f>
        <v>0.514970848618194</v>
      </c>
      <c r="AF1344" s="149" t="n">
        <f aca="false">IF(ISNUMBER(AD1344),AE1344-AE1340,"")</f>
        <v>0.433543449487609</v>
      </c>
      <c r="AG1344" s="145" t="n">
        <f aca="false">IF(ISNUMBER(AD1344),U1344*AB1344,"")</f>
        <v>148.12100613563</v>
      </c>
      <c r="AH1344" s="146" t="n">
        <f aca="false">IF(ISNUMBER(AC1344),AC1344*U1344,U1344)</f>
        <v>24.7186007336733</v>
      </c>
      <c r="AI1344" s="145" t="n">
        <f aca="false">AH1344-AH1340</f>
        <v>20.8100855754052</v>
      </c>
      <c r="AJ1344" s="103" t="s">
        <v>740</v>
      </c>
      <c r="AK1344" s="102"/>
      <c r="AL1344" s="102"/>
      <c r="AM1344" s="102"/>
      <c r="AN1344" s="147" t="s">
        <v>957</v>
      </c>
      <c r="AO1344" s="145" t="n">
        <f aca="false">SUMIF($AN$5:$AN$1444,$AN1344,AG$5:AG$1444)</f>
        <v>341.160599707664</v>
      </c>
      <c r="AP1344" s="145" t="n">
        <f aca="false">SUMIF($AN$5:$AN$1444,$AN1344,AH$5:AH$1444)</f>
        <v>60.6364423219254</v>
      </c>
      <c r="AQ1344" s="145" t="n">
        <f aca="false">SUMIF($AN$5:$AN$1444,$AN1344,AI$5:AI$1444)</f>
        <v>46.402302826945</v>
      </c>
    </row>
    <row r="1345" customFormat="false" ht="15" hidden="false" customHeight="false" outlineLevel="0" collapsed="false">
      <c r="A1345" s="0" t="s">
        <v>652</v>
      </c>
      <c r="B1345" s="0" t="s">
        <v>647</v>
      </c>
      <c r="C1345" s="90" t="n">
        <f aca="false">C1201+1</f>
        <v>5</v>
      </c>
      <c r="D1345" s="90" t="n">
        <f aca="false">D1201</f>
        <v>1</v>
      </c>
      <c r="E1345" s="90" t="s">
        <v>403</v>
      </c>
      <c r="F1345" s="90" t="n">
        <v>1</v>
      </c>
      <c r="G1345" s="130" t="s">
        <v>669</v>
      </c>
      <c r="H1345" s="130" t="s">
        <v>660</v>
      </c>
      <c r="I1345" s="130" t="n">
        <v>10</v>
      </c>
      <c r="J1345" s="131" t="n">
        <v>41955</v>
      </c>
      <c r="K1345" s="132" t="s">
        <v>912</v>
      </c>
      <c r="L1345" s="131" t="n">
        <v>41957</v>
      </c>
      <c r="M1345" s="108" t="s">
        <v>913</v>
      </c>
      <c r="N1345" s="134" t="n">
        <v>46.4666666666667</v>
      </c>
      <c r="O1345" s="134" t="n">
        <v>40</v>
      </c>
      <c r="P1345" s="135" t="n">
        <v>0.0481666666666667</v>
      </c>
      <c r="Q1345" s="152" t="n">
        <v>546.730893333333</v>
      </c>
      <c r="R1345" s="152" t="n">
        <v>60626.1075384615</v>
      </c>
      <c r="S1345" s="136" t="n">
        <f aca="false">R1345-Q1345</f>
        <v>60079.3766451282</v>
      </c>
      <c r="T1345" s="137" t="n">
        <f aca="false">((S1345/1000000)*(0.473-P1345))*0.8/(0.08206*296)*1000000/(O1345*N1345)*12</f>
        <v>5.42738340070362</v>
      </c>
      <c r="U1345" s="138" t="n">
        <f aca="false">IF(N1345&lt;=48,T1345* 48,T1345* 72)</f>
        <v>260.514403233774</v>
      </c>
      <c r="V1345" s="139" t="n">
        <v>1274.99660459691</v>
      </c>
      <c r="W1345" s="150" t="n">
        <f aca="false">W1297</f>
        <v>-20.4524273330183</v>
      </c>
      <c r="X1345" s="141" t="n">
        <v>1356.9</v>
      </c>
      <c r="Y1345" s="142" t="n">
        <f aca="false">((V1345/1000+1)*0.0112372)/((V1345/1000+1)*0.0112372+1)</f>
        <v>0.0249273347075888</v>
      </c>
      <c r="Z1345" s="142" t="n">
        <f aca="false">((W1345/1000+1)*0.0112372)/((W1345/1000+1)*0.0112372+1)</f>
        <v>0.0108875289029567</v>
      </c>
      <c r="AA1345" s="142" t="n">
        <f aca="false">IF(ISNUMBER(X1345),((X1345/1000+1)*0.0112372)/((X1345/1000+1)*0.0112372+1),"")</f>
        <v>0.0258016023592409</v>
      </c>
      <c r="AB1345" s="143" t="n">
        <f aca="false">IF(ISNUMBER(AA1345),(Y1345-Y1337)/(AA1345-Y1337),"")</f>
        <v>0.941503344022935</v>
      </c>
      <c r="AC1345" s="143" t="n">
        <f aca="false">IF(ISNUMBER(AB1345),1-AB1345,"")</f>
        <v>0.0584966559770653</v>
      </c>
      <c r="AD1345" s="144" t="n">
        <f aca="false">IF(ISNUMBER(AB1345),AB1345*T1345,"")</f>
        <v>5.10989962105702</v>
      </c>
      <c r="AE1345" s="144" t="n">
        <f aca="false">IF(ISNUMBER(AC1345),AC1345*T1345,T1345)</f>
        <v>0.317483779646594</v>
      </c>
      <c r="AF1345" s="149" t="n">
        <f aca="false">IF(ISNUMBER(AD1345),AE1345-AE1337,"")</f>
        <v>0.148825339066202</v>
      </c>
      <c r="AG1345" s="145" t="n">
        <f aca="false">IF(ISNUMBER(AD1345),U1345*AB1345,"")</f>
        <v>245.275181810737</v>
      </c>
      <c r="AH1345" s="146" t="n">
        <f aca="false">IF(ISNUMBER(AC1345),AC1345*U1345,U1345)</f>
        <v>15.2392214230365</v>
      </c>
      <c r="AI1345" s="145" t="n">
        <f aca="false">AH1345-AH1337</f>
        <v>7.14361627517768</v>
      </c>
      <c r="AJ1345" s="103" t="s">
        <v>742</v>
      </c>
      <c r="AK1345" s="102"/>
      <c r="AL1345" s="102"/>
      <c r="AM1345" s="102"/>
      <c r="AN1345" s="147" t="s">
        <v>958</v>
      </c>
      <c r="AO1345" s="145" t="n">
        <f aca="false">SUMIF($AN$5:$AN$1444,$AN1345,AG$5:AG$1444)</f>
        <v>365.406020346819</v>
      </c>
      <c r="AP1345" s="145" t="n">
        <f aca="false">SUMIF($AN$5:$AN$1444,$AN1345,AH$5:AH$1444)</f>
        <v>33.3308981168434</v>
      </c>
      <c r="AQ1345" s="145" t="n">
        <f aca="false">SUMIF($AN$5:$AN$1444,$AN1345,AI$5:AI$1444)</f>
        <v>8.41418637622612</v>
      </c>
    </row>
    <row r="1346" customFormat="false" ht="15" hidden="false" customHeight="false" outlineLevel="0" collapsed="false">
      <c r="A1346" s="0" t="s">
        <v>652</v>
      </c>
      <c r="B1346" s="0" t="s">
        <v>647</v>
      </c>
      <c r="C1346" s="90" t="n">
        <f aca="false">C1202+1</f>
        <v>5</v>
      </c>
      <c r="D1346" s="90" t="n">
        <f aca="false">D1202</f>
        <v>1</v>
      </c>
      <c r="E1346" s="90" t="s">
        <v>403</v>
      </c>
      <c r="F1346" s="90" t="n">
        <v>2</v>
      </c>
      <c r="G1346" s="130" t="s">
        <v>669</v>
      </c>
      <c r="H1346" s="130" t="s">
        <v>660</v>
      </c>
      <c r="I1346" s="130" t="n">
        <v>10</v>
      </c>
      <c r="J1346" s="131" t="n">
        <v>41955</v>
      </c>
      <c r="K1346" s="132" t="s">
        <v>912</v>
      </c>
      <c r="L1346" s="131" t="n">
        <v>41957</v>
      </c>
      <c r="M1346" s="108" t="s">
        <v>913</v>
      </c>
      <c r="N1346" s="134" t="n">
        <v>46.4666666666667</v>
      </c>
      <c r="O1346" s="134" t="n">
        <v>40</v>
      </c>
      <c r="P1346" s="135" t="n">
        <v>0.0481666666666667</v>
      </c>
      <c r="Q1346" s="152" t="n">
        <v>546.730893333333</v>
      </c>
      <c r="R1346" s="152" t="n">
        <v>67269.4355384616</v>
      </c>
      <c r="S1346" s="136" t="n">
        <f aca="false">R1346-Q1346</f>
        <v>66722.7046451282</v>
      </c>
      <c r="T1346" s="137" t="n">
        <f aca="false">((S1346/1000000)*(0.473-P1346))*0.8/(0.08206*296)*1000000/(O1346*N1346)*12</f>
        <v>6.02752092086468</v>
      </c>
      <c r="U1346" s="138" t="n">
        <f aca="false">IF(N1346&lt;=48,T1346* 48,T1346* 72)</f>
        <v>289.321004201505</v>
      </c>
      <c r="V1346" s="139" t="n">
        <v>1284.31595367094</v>
      </c>
      <c r="W1346" s="150" t="n">
        <f aca="false">W1298</f>
        <v>-20.4524273330183</v>
      </c>
      <c r="X1346" s="141" t="n">
        <v>1356.9</v>
      </c>
      <c r="Y1346" s="142" t="n">
        <f aca="false">((V1346/1000+1)*0.0112372)/((V1346/1000+1)*0.0112372+1)</f>
        <v>0.0250268920531371</v>
      </c>
      <c r="Z1346" s="142" t="n">
        <f aca="false">((W1346/1000+1)*0.0112372)/((W1346/1000+1)*0.0112372+1)</f>
        <v>0.0108875289029567</v>
      </c>
      <c r="AA1346" s="142" t="n">
        <f aca="false">IF(ISNUMBER(X1346),((X1346/1000+1)*0.0112372)/((X1346/1000+1)*0.0112372+1),"")</f>
        <v>0.0258016023592409</v>
      </c>
      <c r="AB1346" s="143" t="n">
        <f aca="false">IF(ISNUMBER(AA1346),(Y1346-Y1338)/(AA1346-Y1338),"")</f>
        <v>0.948367695250877</v>
      </c>
      <c r="AC1346" s="143" t="n">
        <f aca="false">IF(ISNUMBER(AB1346),1-AB1346,"")</f>
        <v>0.0516323047491228</v>
      </c>
      <c r="AD1346" s="144" t="n">
        <f aca="false">IF(ISNUMBER(AB1346),AB1346*T1346,"")</f>
        <v>5.71630612379688</v>
      </c>
      <c r="AE1346" s="144" t="n">
        <f aca="false">IF(ISNUMBER(AC1346),AC1346*T1346,T1346)</f>
        <v>0.311214797067799</v>
      </c>
      <c r="AF1346" s="149" t="n">
        <f aca="false">IF(ISNUMBER(AD1346),AE1346-AE1338,"")</f>
        <v>0.0993793011638003</v>
      </c>
      <c r="AG1346" s="145" t="n">
        <f aca="false">IF(ISNUMBER(AD1346),U1346*AB1346,"")</f>
        <v>274.38269394225</v>
      </c>
      <c r="AH1346" s="146" t="n">
        <f aca="false">IF(ISNUMBER(AC1346),AC1346*U1346,U1346)</f>
        <v>14.9383102592543</v>
      </c>
      <c r="AI1346" s="145" t="n">
        <f aca="false">AH1346-AH1338</f>
        <v>4.77020645586241</v>
      </c>
      <c r="AJ1346" s="103" t="s">
        <v>744</v>
      </c>
      <c r="AK1346" s="102"/>
      <c r="AL1346" s="102"/>
      <c r="AM1346" s="102"/>
      <c r="AN1346" s="147" t="s">
        <v>959</v>
      </c>
      <c r="AO1346" s="145" t="n">
        <f aca="false">SUMIF($AN$5:$AN$1444,$AN1346,AG$5:AG$1444)</f>
        <v>370.96849488211</v>
      </c>
      <c r="AP1346" s="145" t="n">
        <f aca="false">SUMIF($AN$5:$AN$1444,$AN1346,AH$5:AH$1444)</f>
        <v>40.5517929167454</v>
      </c>
      <c r="AQ1346" s="145" t="n">
        <f aca="false">SUMIF($AN$5:$AN$1444,$AN1346,AI$5:AI$1444)</f>
        <v>8.00496270408499</v>
      </c>
    </row>
    <row r="1347" customFormat="false" ht="15" hidden="false" customHeight="false" outlineLevel="0" collapsed="false">
      <c r="A1347" s="0" t="s">
        <v>652</v>
      </c>
      <c r="B1347" s="0" t="s">
        <v>647</v>
      </c>
      <c r="C1347" s="90" t="n">
        <f aca="false">C1203+1</f>
        <v>5</v>
      </c>
      <c r="D1347" s="90" t="n">
        <f aca="false">D1203</f>
        <v>1</v>
      </c>
      <c r="E1347" s="90" t="s">
        <v>403</v>
      </c>
      <c r="F1347" s="90" t="n">
        <v>3</v>
      </c>
      <c r="G1347" s="130" t="s">
        <v>669</v>
      </c>
      <c r="H1347" s="130" t="s">
        <v>660</v>
      </c>
      <c r="I1347" s="130" t="n">
        <v>10</v>
      </c>
      <c r="J1347" s="131" t="n">
        <v>41955</v>
      </c>
      <c r="K1347" s="132" t="s">
        <v>912</v>
      </c>
      <c r="L1347" s="131" t="n">
        <v>41957</v>
      </c>
      <c r="M1347" s="108" t="s">
        <v>913</v>
      </c>
      <c r="N1347" s="134" t="n">
        <v>46.4666666666667</v>
      </c>
      <c r="O1347" s="134" t="n">
        <v>40</v>
      </c>
      <c r="P1347" s="135" t="n">
        <v>0.0481666666666667</v>
      </c>
      <c r="Q1347" s="152" t="n">
        <v>546.730893333333</v>
      </c>
      <c r="R1347" s="152" t="n">
        <v>36840.7951384615</v>
      </c>
      <c r="S1347" s="136" t="n">
        <f aca="false">R1347-Q1347</f>
        <v>36294.0642451282</v>
      </c>
      <c r="T1347" s="137" t="n">
        <f aca="false">((S1347/1000000)*(0.473-P1347))*0.8/(0.08206*296)*1000000/(O1347*N1347)*12</f>
        <v>3.27869250361226</v>
      </c>
      <c r="U1347" s="138" t="n">
        <f aca="false">IF(N1347&lt;=48,T1347* 48,T1347* 72)</f>
        <v>157.377240173389</v>
      </c>
      <c r="V1347" s="139" t="n">
        <v>1294.64435022967</v>
      </c>
      <c r="W1347" s="150" t="n">
        <f aca="false">W1299</f>
        <v>-20.4524273330183</v>
      </c>
      <c r="X1347" s="141" t="n">
        <v>1356.9</v>
      </c>
      <c r="Y1347" s="142" t="n">
        <f aca="false">((V1347/1000+1)*0.0112372)/((V1347/1000+1)*0.0112372+1)</f>
        <v>0.025137205168039</v>
      </c>
      <c r="Z1347" s="142" t="n">
        <f aca="false">((W1347/1000+1)*0.0112372)/((W1347/1000+1)*0.0112372+1)</f>
        <v>0.0108875289029567</v>
      </c>
      <c r="AA1347" s="142" t="n">
        <f aca="false">IF(ISNUMBER(X1347),((X1347/1000+1)*0.0112372)/((X1347/1000+1)*0.0112372+1),"")</f>
        <v>0.0258016023592409</v>
      </c>
      <c r="AB1347" s="143" t="n">
        <f aca="false">IF(ISNUMBER(AA1347),(Y1347-Y1339)/(AA1347-Y1339),"")</f>
        <v>0.95511481142193</v>
      </c>
      <c r="AC1347" s="143" t="n">
        <f aca="false">IF(ISNUMBER(AB1347),1-AB1347,"")</f>
        <v>0.0448851885780703</v>
      </c>
      <c r="AD1347" s="144" t="n">
        <f aca="false">IF(ISNUMBER(AB1347),AB1347*T1347,"")</f>
        <v>3.13152777229812</v>
      </c>
      <c r="AE1347" s="144" t="n">
        <f aca="false">IF(ISNUMBER(AC1347),AC1347*T1347,T1347)</f>
        <v>0.147164731314142</v>
      </c>
      <c r="AF1347" s="149" t="n">
        <f aca="false">IF(ISNUMBER(AD1347),AE1347-AE1339,"")</f>
        <v>0.0434180288529217</v>
      </c>
      <c r="AG1347" s="145" t="n">
        <f aca="false">IF(ISNUMBER(AD1347),U1347*AB1347,"")</f>
        <v>150.31333307031</v>
      </c>
      <c r="AH1347" s="146" t="n">
        <f aca="false">IF(ISNUMBER(AC1347),AC1347*U1347,U1347)</f>
        <v>7.06390710307882</v>
      </c>
      <c r="AI1347" s="145" t="n">
        <f aca="false">AH1347-AH1339</f>
        <v>2.08406538494024</v>
      </c>
      <c r="AJ1347" s="103" t="s">
        <v>746</v>
      </c>
      <c r="AK1347" s="102"/>
      <c r="AL1347" s="102"/>
      <c r="AM1347" s="102"/>
      <c r="AN1347" s="147" t="s">
        <v>960</v>
      </c>
      <c r="AO1347" s="145" t="n">
        <f aca="false">SUMIF($AN$5:$AN$1444,$AN1347,AG$5:AG$1444)</f>
        <v>288.970477347067</v>
      </c>
      <c r="AP1347" s="145" t="n">
        <f aca="false">SUMIF($AN$5:$AN$1444,$AN1347,AH$5:AH$1444)</f>
        <v>22.4190027838383</v>
      </c>
      <c r="AQ1347" s="145" t="n">
        <f aca="false">SUMIF($AN$5:$AN$1444,$AN1347,AI$5:AI$1444)</f>
        <v>6.27350044012555</v>
      </c>
    </row>
    <row r="1348" customFormat="false" ht="15" hidden="false" customHeight="false" outlineLevel="0" collapsed="false">
      <c r="A1348" s="0" t="s">
        <v>652</v>
      </c>
      <c r="B1348" s="0" t="s">
        <v>647</v>
      </c>
      <c r="C1348" s="90" t="n">
        <f aca="false">C1204+1</f>
        <v>5</v>
      </c>
      <c r="D1348" s="90" t="n">
        <f aca="false">D1204</f>
        <v>1</v>
      </c>
      <c r="E1348" s="90" t="s">
        <v>403</v>
      </c>
      <c r="F1348" s="90" t="n">
        <v>4</v>
      </c>
      <c r="G1348" s="130" t="s">
        <v>669</v>
      </c>
      <c r="H1348" s="130" t="s">
        <v>660</v>
      </c>
      <c r="I1348" s="130" t="n">
        <v>10</v>
      </c>
      <c r="J1348" s="131" t="n">
        <v>41955</v>
      </c>
      <c r="K1348" s="132" t="s">
        <v>912</v>
      </c>
      <c r="L1348" s="131" t="n">
        <v>41957</v>
      </c>
      <c r="M1348" s="108" t="s">
        <v>913</v>
      </c>
      <c r="N1348" s="134" t="n">
        <v>46.4666666666667</v>
      </c>
      <c r="O1348" s="134" t="n">
        <v>40</v>
      </c>
      <c r="P1348" s="135" t="n">
        <v>0.0481666666666667</v>
      </c>
      <c r="Q1348" s="152" t="n">
        <v>546.730893333333</v>
      </c>
      <c r="R1348" s="152" t="n">
        <v>56930.7563384615</v>
      </c>
      <c r="S1348" s="136" t="n">
        <f aca="false">R1348-Q1348</f>
        <v>56384.0254451282</v>
      </c>
      <c r="T1348" s="137" t="n">
        <f aca="false">((S1348/1000000)*(0.473-P1348))*0.8/(0.08206*296)*1000000/(O1348*N1348)*12</f>
        <v>5.09355690511403</v>
      </c>
      <c r="U1348" s="138" t="n">
        <f aca="false">IF(N1348&lt;=48,T1348* 48,T1348* 72)</f>
        <v>244.490731445473</v>
      </c>
      <c r="V1348" s="139" t="n">
        <v>1299.67404974836</v>
      </c>
      <c r="W1348" s="150" t="n">
        <f aca="false">W1300</f>
        <v>-20.4524273330183</v>
      </c>
      <c r="X1348" s="141" t="n">
        <v>1356.9</v>
      </c>
      <c r="Y1348" s="142" t="n">
        <f aca="false">((V1348/1000+1)*0.0112372)/((V1348/1000+1)*0.0112372+1)</f>
        <v>0.0251909161651176</v>
      </c>
      <c r="Z1348" s="142" t="n">
        <f aca="false">((W1348/1000+1)*0.0112372)/((W1348/1000+1)*0.0112372+1)</f>
        <v>0.0108875289029567</v>
      </c>
      <c r="AA1348" s="142" t="n">
        <f aca="false">IF(ISNUMBER(X1348),((X1348/1000+1)*0.0112372)/((X1348/1000+1)*0.0112372+1),"")</f>
        <v>0.0258016023592409</v>
      </c>
      <c r="AB1348" s="143" t="n">
        <f aca="false">IF(ISNUMBER(AA1348),(Y1348-Y1340)/(AA1348-Y1340),"")</f>
        <v>0.958880777064854</v>
      </c>
      <c r="AC1348" s="143" t="n">
        <f aca="false">IF(ISNUMBER(AB1348),1-AB1348,"")</f>
        <v>0.0411192229351458</v>
      </c>
      <c r="AD1348" s="144" t="n">
        <f aca="false">IF(ISNUMBER(AB1348),AB1348*T1348,"")</f>
        <v>4.88411380319979</v>
      </c>
      <c r="AE1348" s="144" t="n">
        <f aca="false">IF(ISNUMBER(AC1348),AC1348*T1348,T1348)</f>
        <v>0.209443101914235</v>
      </c>
      <c r="AF1348" s="149" t="n">
        <f aca="false">IF(ISNUMBER(AD1348),AE1348-AE1340,"")</f>
        <v>0.128015702783649</v>
      </c>
      <c r="AG1348" s="145" t="n">
        <f aca="false">IF(ISNUMBER(AD1348),U1348*AB1348,"")</f>
        <v>234.43746255359</v>
      </c>
      <c r="AH1348" s="146" t="n">
        <f aca="false">IF(ISNUMBER(AC1348),AC1348*U1348,U1348)</f>
        <v>10.0532688918833</v>
      </c>
      <c r="AI1348" s="145" t="n">
        <f aca="false">AH1348-AH1340</f>
        <v>6.14475373361517</v>
      </c>
      <c r="AJ1348" s="103" t="s">
        <v>748</v>
      </c>
      <c r="AK1348" s="102"/>
      <c r="AL1348" s="102"/>
      <c r="AM1348" s="102"/>
      <c r="AN1348" s="147" t="s">
        <v>961</v>
      </c>
      <c r="AO1348" s="145" t="n">
        <f aca="false">SUMIF($AN$5:$AN$1444,$AN1348,AG$5:AG$1444)</f>
        <v>362.293631125534</v>
      </c>
      <c r="AP1348" s="145" t="n">
        <f aca="false">SUMIF($AN$5:$AN$1444,$AN1348,AH$5:AH$1444)</f>
        <v>25.2877075322204</v>
      </c>
      <c r="AQ1348" s="145" t="n">
        <f aca="false">SUMIF($AN$5:$AN$1444,$AN1348,AI$5:AI$1444)</f>
        <v>11.0535680372401</v>
      </c>
    </row>
    <row r="1349" customFormat="false" ht="15" hidden="false" customHeight="false" outlineLevel="0" collapsed="false">
      <c r="A1349" s="0" t="s">
        <v>652</v>
      </c>
      <c r="B1349" s="0" t="s">
        <v>647</v>
      </c>
      <c r="C1349" s="90" t="n">
        <f aca="false">C1205+1</f>
        <v>5</v>
      </c>
      <c r="D1349" s="90" t="n">
        <f aca="false">D1205</f>
        <v>2</v>
      </c>
      <c r="E1349" s="90" t="s">
        <v>320</v>
      </c>
      <c r="F1349" s="90" t="n">
        <v>1</v>
      </c>
      <c r="G1349" s="130" t="s">
        <v>321</v>
      </c>
      <c r="H1349" s="130" t="s">
        <v>322</v>
      </c>
      <c r="I1349" s="130" t="s">
        <v>322</v>
      </c>
      <c r="J1349" s="131" t="n">
        <v>41957</v>
      </c>
      <c r="K1349" s="132" t="s">
        <v>962</v>
      </c>
      <c r="L1349" s="131" t="n">
        <v>41960</v>
      </c>
      <c r="M1349" s="108" t="s">
        <v>963</v>
      </c>
      <c r="N1349" s="133" t="n">
        <v>67.8333333333333</v>
      </c>
      <c r="O1349" s="134" t="n">
        <v>40</v>
      </c>
      <c r="P1349" s="135" t="n">
        <v>0.0514166666666667</v>
      </c>
      <c r="Q1349" s="152" t="n">
        <v>672.262511025641</v>
      </c>
      <c r="R1349" s="152" t="n">
        <v>1311.38990153846</v>
      </c>
      <c r="S1349" s="136" t="n">
        <f aca="false">R1349-Q1349</f>
        <v>639.12739051282</v>
      </c>
      <c r="T1349" s="137" t="n">
        <f aca="false">((S1349/1000000)*(0.473-P1349))*0.8/(0.08206*296)*1000000/(O1349*N1349)*12</f>
        <v>0.0392478365897333</v>
      </c>
      <c r="U1349" s="138" t="n">
        <f aca="false">IF(N1349&lt;=48,T1349* 48,T1349* 72)</f>
        <v>2.8258442344608</v>
      </c>
      <c r="V1349" s="139" t="n">
        <v>3.07153102076901</v>
      </c>
      <c r="W1349" s="150" t="n">
        <f aca="false">W1301</f>
        <v>-15.9672479479958</v>
      </c>
      <c r="X1349" s="141" t="s">
        <v>106</v>
      </c>
      <c r="Y1349" s="142" t="n">
        <f aca="false">((V1349/1000+1)*0.0112372)/((V1349/1000+1)*0.0112372+1)</f>
        <v>0.0111460799670786</v>
      </c>
      <c r="Z1349" s="142" t="n">
        <f aca="false">((W1349/1000+1)*0.0112372)/((W1349/1000+1)*0.0112372+1)</f>
        <v>0.0109368357955286</v>
      </c>
      <c r="AA1349" s="142" t="str">
        <f aca="false">IF(ISNUMBER(X1349),((X1349/1000+1)*0.0112372)/((X1349/1000+1)*0.0112372+1),"")</f>
        <v/>
      </c>
      <c r="AB1349" s="143" t="str">
        <f aca="false">IF(ISNUMBER(AA1349),(Y1349-Z1349)/(AA1349-Z1349),"")</f>
        <v/>
      </c>
      <c r="AC1349" s="143" t="str">
        <f aca="false">IF(ISNUMBER(AB1349),1-AB1349,"")</f>
        <v/>
      </c>
      <c r="AD1349" s="144" t="str">
        <f aca="false">IF(ISNUMBER(AB1349),AB1349*T1349,"")</f>
        <v/>
      </c>
      <c r="AE1349" s="144" t="n">
        <f aca="false">IF(ISNUMBER(AC1349),AC1349*T1349,T1349)</f>
        <v>0.0392478365897333</v>
      </c>
      <c r="AF1349" s="102"/>
      <c r="AG1349" s="145" t="str">
        <f aca="false">IF(ISNUMBER(AD1349),U1349*AB1349,"")</f>
        <v/>
      </c>
      <c r="AH1349" s="146" t="n">
        <f aca="false">IF(ISNUMBER(AC1349),AC1349*U1349,U1349)</f>
        <v>2.8258442344608</v>
      </c>
      <c r="AI1349" s="102"/>
      <c r="AJ1349" s="103" t="s">
        <v>650</v>
      </c>
      <c r="AK1349" s="102"/>
      <c r="AL1349" s="102"/>
      <c r="AM1349" s="102"/>
      <c r="AN1349" s="147" t="s">
        <v>914</v>
      </c>
    </row>
    <row r="1350" customFormat="false" ht="15" hidden="false" customHeight="false" outlineLevel="0" collapsed="false">
      <c r="A1350" s="0" t="s">
        <v>652</v>
      </c>
      <c r="B1350" s="0" t="s">
        <v>647</v>
      </c>
      <c r="C1350" s="90" t="n">
        <f aca="false">C1206+1</f>
        <v>5</v>
      </c>
      <c r="D1350" s="90" t="n">
        <f aca="false">D1206</f>
        <v>2</v>
      </c>
      <c r="E1350" s="90" t="s">
        <v>320</v>
      </c>
      <c r="F1350" s="90" t="n">
        <v>2</v>
      </c>
      <c r="G1350" s="130" t="s">
        <v>321</v>
      </c>
      <c r="H1350" s="130" t="s">
        <v>322</v>
      </c>
      <c r="I1350" s="130" t="s">
        <v>322</v>
      </c>
      <c r="J1350" s="131" t="n">
        <v>41957</v>
      </c>
      <c r="K1350" s="132" t="s">
        <v>962</v>
      </c>
      <c r="L1350" s="131" t="n">
        <v>41960</v>
      </c>
      <c r="M1350" s="108" t="s">
        <v>963</v>
      </c>
      <c r="N1350" s="134" t="n">
        <v>67.8333333333333</v>
      </c>
      <c r="O1350" s="134" t="n">
        <v>40</v>
      </c>
      <c r="P1350" s="135" t="n">
        <v>0.0514166666666667</v>
      </c>
      <c r="Q1350" s="152" t="n">
        <v>672.262511025641</v>
      </c>
      <c r="R1350" s="152" t="n">
        <v>1366.18779153846</v>
      </c>
      <c r="S1350" s="136" t="n">
        <f aca="false">R1350-Q1350</f>
        <v>693.925280512821</v>
      </c>
      <c r="T1350" s="137" t="n">
        <f aca="false">((S1350/1000000)*(0.473-P1350))*0.8/(0.08206*296)*1000000/(O1350*N1350)*12</f>
        <v>0.0426128912941742</v>
      </c>
      <c r="U1350" s="138" t="n">
        <f aca="false">IF(N1350&lt;=48,T1350* 48,T1350* 72)</f>
        <v>3.06812817318054</v>
      </c>
      <c r="V1350" s="139" t="n">
        <v>-0.204938564700226</v>
      </c>
      <c r="W1350" s="150" t="n">
        <f aca="false">W1302</f>
        <v>-15.9672479479958</v>
      </c>
      <c r="X1350" s="141" t="s">
        <v>106</v>
      </c>
      <c r="Y1350" s="142" t="n">
        <f aca="false">((V1350/1000+1)*0.0112372)/((V1350/1000+1)*0.0112372+1)</f>
        <v>0.0111100764985227</v>
      </c>
      <c r="Z1350" s="142" t="n">
        <f aca="false">((W1350/1000+1)*0.0112372)/((W1350/1000+1)*0.0112372+1)</f>
        <v>0.0109368357955286</v>
      </c>
      <c r="AA1350" s="142" t="str">
        <f aca="false">IF(ISNUMBER(X1350),((X1350/1000+1)*0.0112372)/((X1350/1000+1)*0.0112372+1),"")</f>
        <v/>
      </c>
      <c r="AB1350" s="143" t="str">
        <f aca="false">IF(ISNUMBER(AA1350),(Y1350-Z1350)/(AA1350-Z1350),"")</f>
        <v/>
      </c>
      <c r="AC1350" s="143" t="str">
        <f aca="false">IF(ISNUMBER(AB1350),1-AB1350,"")</f>
        <v/>
      </c>
      <c r="AD1350" s="144" t="str">
        <f aca="false">IF(ISNUMBER(AB1350),AB1350*T1350,"")</f>
        <v/>
      </c>
      <c r="AE1350" s="144" t="n">
        <f aca="false">IF(ISNUMBER(AC1350),AC1350*T1350,T1350)</f>
        <v>0.0426128912941742</v>
      </c>
      <c r="AF1350" s="102"/>
      <c r="AG1350" s="145" t="str">
        <f aca="false">IF(ISNUMBER(AD1350),U1350*AB1350,"")</f>
        <v/>
      </c>
      <c r="AH1350" s="146" t="n">
        <f aca="false">IF(ISNUMBER(AC1350),AC1350*U1350,U1350)</f>
        <v>3.06812817318054</v>
      </c>
      <c r="AI1350" s="102"/>
      <c r="AJ1350" s="103" t="s">
        <v>653</v>
      </c>
      <c r="AK1350" s="102"/>
      <c r="AL1350" s="102"/>
      <c r="AM1350" s="102"/>
      <c r="AN1350" s="147" t="s">
        <v>915</v>
      </c>
    </row>
    <row r="1351" customFormat="false" ht="15" hidden="false" customHeight="false" outlineLevel="0" collapsed="false">
      <c r="A1351" s="0" t="s">
        <v>652</v>
      </c>
      <c r="B1351" s="0" t="s">
        <v>647</v>
      </c>
      <c r="C1351" s="90" t="n">
        <f aca="false">C1207+1</f>
        <v>5</v>
      </c>
      <c r="D1351" s="90" t="n">
        <f aca="false">D1207</f>
        <v>2</v>
      </c>
      <c r="E1351" s="90" t="s">
        <v>320</v>
      </c>
      <c r="F1351" s="90" t="n">
        <v>3</v>
      </c>
      <c r="G1351" s="130" t="s">
        <v>321</v>
      </c>
      <c r="H1351" s="130" t="s">
        <v>322</v>
      </c>
      <c r="I1351" s="130" t="s">
        <v>322</v>
      </c>
      <c r="J1351" s="131" t="n">
        <v>41957</v>
      </c>
      <c r="K1351" s="132" t="s">
        <v>962</v>
      </c>
      <c r="L1351" s="131" t="n">
        <v>41960</v>
      </c>
      <c r="M1351" s="108" t="s">
        <v>963</v>
      </c>
      <c r="N1351" s="134" t="n">
        <v>67.8333333333333</v>
      </c>
      <c r="O1351" s="134" t="n">
        <v>40</v>
      </c>
      <c r="P1351" s="135" t="n">
        <v>0.0514166666666667</v>
      </c>
      <c r="Q1351" s="152" t="n">
        <v>672.262511025641</v>
      </c>
      <c r="R1351" s="152" t="n">
        <v>2606.48384153846</v>
      </c>
      <c r="S1351" s="136" t="n">
        <f aca="false">R1351-Q1351</f>
        <v>1934.22133051282</v>
      </c>
      <c r="T1351" s="137" t="n">
        <f aca="false">((S1351/1000000)*(0.473-P1351))*0.8/(0.08206*296)*1000000/(O1351*N1351)*12</f>
        <v>0.118777576794874</v>
      </c>
      <c r="U1351" s="138" t="n">
        <f aca="false">IF(N1351&lt;=48,T1351* 48,T1351* 72)</f>
        <v>8.5519855292309</v>
      </c>
      <c r="V1351" s="139" t="n">
        <v>-18.0856472119943</v>
      </c>
      <c r="W1351" s="150" t="n">
        <f aca="false">W1303</f>
        <v>-15.9672479479958</v>
      </c>
      <c r="X1351" s="141" t="s">
        <v>106</v>
      </c>
      <c r="Y1351" s="142" t="n">
        <f aca="false">((V1351/1000+1)*0.0112372)/((V1351/1000+1)*0.0112372+1)</f>
        <v>0.0109135482236634</v>
      </c>
      <c r="Z1351" s="142" t="n">
        <f aca="false">((W1351/1000+1)*0.0112372)/((W1351/1000+1)*0.0112372+1)</f>
        <v>0.0109368357955286</v>
      </c>
      <c r="AA1351" s="142" t="str">
        <f aca="false">IF(ISNUMBER(X1351),((X1351/1000+1)*0.0112372)/((X1351/1000+1)*0.0112372+1),"")</f>
        <v/>
      </c>
      <c r="AB1351" s="143" t="str">
        <f aca="false">IF(ISNUMBER(AA1351),(Y1351-Z1351)/(AA1351-Z1351),"")</f>
        <v/>
      </c>
      <c r="AC1351" s="143" t="str">
        <f aca="false">IF(ISNUMBER(AB1351),1-AB1351,"")</f>
        <v/>
      </c>
      <c r="AD1351" s="144" t="str">
        <f aca="false">IF(ISNUMBER(AB1351),AB1351*T1351,"")</f>
        <v/>
      </c>
      <c r="AE1351" s="144" t="n">
        <f aca="false">IF(ISNUMBER(AC1351),AC1351*T1351,T1351)</f>
        <v>0.118777576794874</v>
      </c>
      <c r="AF1351" s="102"/>
      <c r="AG1351" s="145" t="str">
        <f aca="false">IF(ISNUMBER(AD1351),U1351*AB1351,"")</f>
        <v/>
      </c>
      <c r="AH1351" s="146" t="n">
        <f aca="false">IF(ISNUMBER(AC1351),AC1351*U1351,U1351)</f>
        <v>8.5519855292309</v>
      </c>
      <c r="AI1351" s="102"/>
      <c r="AJ1351" s="103" t="s">
        <v>655</v>
      </c>
      <c r="AK1351" s="102"/>
      <c r="AL1351" s="102"/>
      <c r="AM1351" s="102"/>
      <c r="AN1351" s="147" t="s">
        <v>916</v>
      </c>
    </row>
    <row r="1352" customFormat="false" ht="15" hidden="false" customHeight="false" outlineLevel="0" collapsed="false">
      <c r="A1352" s="0" t="s">
        <v>652</v>
      </c>
      <c r="B1352" s="0" t="s">
        <v>647</v>
      </c>
      <c r="C1352" s="90" t="n">
        <f aca="false">C1208+1</f>
        <v>5</v>
      </c>
      <c r="D1352" s="90" t="n">
        <f aca="false">D1208</f>
        <v>2</v>
      </c>
      <c r="E1352" s="90" t="s">
        <v>320</v>
      </c>
      <c r="F1352" s="90" t="n">
        <v>4</v>
      </c>
      <c r="G1352" s="130" t="s">
        <v>321</v>
      </c>
      <c r="H1352" s="130" t="s">
        <v>322</v>
      </c>
      <c r="I1352" s="130" t="s">
        <v>322</v>
      </c>
      <c r="J1352" s="131" t="n">
        <v>41957</v>
      </c>
      <c r="K1352" s="132" t="s">
        <v>962</v>
      </c>
      <c r="L1352" s="131" t="n">
        <v>41960</v>
      </c>
      <c r="M1352" s="108" t="s">
        <v>963</v>
      </c>
      <c r="N1352" s="134" t="n">
        <v>67.8333333333333</v>
      </c>
      <c r="O1352" s="134" t="n">
        <v>40</v>
      </c>
      <c r="P1352" s="135" t="n">
        <v>0.0514166666666667</v>
      </c>
      <c r="Q1352" s="152" t="n">
        <v>672.262511025641</v>
      </c>
      <c r="R1352" s="152" t="n">
        <v>1049.15009153846</v>
      </c>
      <c r="S1352" s="136" t="n">
        <f aca="false">R1352-Q1352</f>
        <v>376.88758051282</v>
      </c>
      <c r="T1352" s="137" t="n">
        <f aca="false">((S1352/1000000)*(0.473-P1352))*0.8/(0.08206*296)*1000000/(O1352*N1352)*12</f>
        <v>0.0231440905087769</v>
      </c>
      <c r="U1352" s="138" t="n">
        <f aca="false">IF(N1352&lt;=48,T1352* 48,T1352* 72)</f>
        <v>1.66637451663194</v>
      </c>
      <c r="V1352" s="139" t="n">
        <v>12.1078380239302</v>
      </c>
      <c r="W1352" s="150" t="n">
        <f aca="false">W1304</f>
        <v>-15.9672479479958</v>
      </c>
      <c r="X1352" s="141" t="s">
        <v>106</v>
      </c>
      <c r="Y1352" s="142" t="n">
        <f aca="false">((V1352/1000+1)*0.0112372)/((V1352/1000+1)*0.0112372+1)</f>
        <v>0.011245361794233</v>
      </c>
      <c r="Z1352" s="142" t="n">
        <f aca="false">((W1352/1000+1)*0.0112372)/((W1352/1000+1)*0.0112372+1)</f>
        <v>0.0109368357955286</v>
      </c>
      <c r="AA1352" s="142" t="str">
        <f aca="false">IF(ISNUMBER(X1352),((X1352/1000+1)*0.0112372)/((X1352/1000+1)*0.0112372+1),"")</f>
        <v/>
      </c>
      <c r="AB1352" s="143" t="str">
        <f aca="false">IF(ISNUMBER(AA1352),(Y1352-Z1352)/(AA1352-Z1352),"")</f>
        <v/>
      </c>
      <c r="AC1352" s="143" t="str">
        <f aca="false">IF(ISNUMBER(AB1352),1-AB1352,"")</f>
        <v/>
      </c>
      <c r="AD1352" s="144" t="str">
        <f aca="false">IF(ISNUMBER(AB1352),AB1352*T1352,"")</f>
        <v/>
      </c>
      <c r="AE1352" s="144" t="n">
        <f aca="false">IF(ISNUMBER(AC1352),AC1352*T1352,T1352)</f>
        <v>0.0231440905087769</v>
      </c>
      <c r="AF1352" s="102"/>
      <c r="AG1352" s="145" t="str">
        <f aca="false">IF(ISNUMBER(AD1352),U1352*AB1352,"")</f>
        <v/>
      </c>
      <c r="AH1352" s="146" t="n">
        <f aca="false">IF(ISNUMBER(AC1352),AC1352*U1352,U1352)</f>
        <v>1.66637451663194</v>
      </c>
      <c r="AI1352" s="102"/>
      <c r="AJ1352" s="103" t="s">
        <v>657</v>
      </c>
      <c r="AK1352" s="102"/>
      <c r="AL1352" s="102"/>
      <c r="AM1352" s="102"/>
      <c r="AN1352" s="147" t="s">
        <v>917</v>
      </c>
    </row>
    <row r="1353" customFormat="false" ht="15" hidden="false" customHeight="false" outlineLevel="0" collapsed="false">
      <c r="A1353" s="0" t="s">
        <v>652</v>
      </c>
      <c r="B1353" s="0" t="s">
        <v>647</v>
      </c>
      <c r="C1353" s="90" t="n">
        <f aca="false">C1209+1</f>
        <v>5</v>
      </c>
      <c r="D1353" s="90" t="n">
        <f aca="false">D1209</f>
        <v>2</v>
      </c>
      <c r="E1353" s="90" t="s">
        <v>320</v>
      </c>
      <c r="F1353" s="90" t="n">
        <v>1</v>
      </c>
      <c r="G1353" s="130" t="s">
        <v>659</v>
      </c>
      <c r="H1353" s="130" t="s">
        <v>660</v>
      </c>
      <c r="I1353" s="148" t="s">
        <v>335</v>
      </c>
      <c r="J1353" s="131" t="n">
        <v>41957</v>
      </c>
      <c r="K1353" s="132" t="s">
        <v>962</v>
      </c>
      <c r="L1353" s="131" t="n">
        <v>41960</v>
      </c>
      <c r="M1353" s="108" t="s">
        <v>963</v>
      </c>
      <c r="N1353" s="134" t="n">
        <v>67.8333333333333</v>
      </c>
      <c r="O1353" s="134" t="n">
        <v>40</v>
      </c>
      <c r="P1353" s="135" t="n">
        <v>0.0514166666666667</v>
      </c>
      <c r="Q1353" s="152" t="n">
        <v>672.262511025641</v>
      </c>
      <c r="R1353" s="152" t="n">
        <v>29092.3825353846</v>
      </c>
      <c r="S1353" s="136" t="n">
        <f aca="false">R1353-Q1353</f>
        <v>28420.120024359</v>
      </c>
      <c r="T1353" s="137" t="n">
        <f aca="false">((S1353/1000000)*(0.473-P1353))*0.8/(0.08206*296)*1000000/(O1353*N1353)*12</f>
        <v>1.74523615031059</v>
      </c>
      <c r="U1353" s="138" t="n">
        <f aca="false">IF(N1353&lt;=48,T1353* 48,T1353* 72)</f>
        <v>125.657002822363</v>
      </c>
      <c r="V1353" s="139" t="n">
        <v>1229.55818530101</v>
      </c>
      <c r="W1353" s="150" t="n">
        <f aca="false">W1305</f>
        <v>-15.9672479479958</v>
      </c>
      <c r="X1353" s="141" t="n">
        <v>1356.9</v>
      </c>
      <c r="Y1353" s="142" t="n">
        <f aca="false">((V1353/1000+1)*0.0112372)/((V1353/1000+1)*0.0112372+1)</f>
        <v>0.0244416308350355</v>
      </c>
      <c r="Z1353" s="142" t="n">
        <f aca="false">((W1353/1000+1)*0.0112372)/((W1353/1000+1)*0.0112372+1)</f>
        <v>0.0109368357955286</v>
      </c>
      <c r="AA1353" s="142" t="n">
        <f aca="false">IF(ISNUMBER(X1353),((X1353/1000+1)*0.0112372)/((X1353/1000+1)*0.0112372+1),"")</f>
        <v>0.0258016023592409</v>
      </c>
      <c r="AB1353" s="143" t="n">
        <f aca="false">IF(ISNUMBER(AA1353),(Y1353-Y1349)/(AA1353-Y1349),"")</f>
        <v>0.907204159100277</v>
      </c>
      <c r="AC1353" s="143" t="n">
        <f aca="false">IF(ISNUMBER(AB1353),1-AB1353,"")</f>
        <v>0.0927958408997227</v>
      </c>
      <c r="AD1353" s="144" t="n">
        <f aca="false">IF(ISNUMBER(AB1353),AB1353*T1353,"")</f>
        <v>1.58328549417392</v>
      </c>
      <c r="AE1353" s="144" t="n">
        <f aca="false">IF(ISNUMBER(AC1353),AC1353*T1353,T1353)</f>
        <v>0.161950656136666</v>
      </c>
      <c r="AF1353" s="149" t="n">
        <f aca="false">IF(ISNUMBER(AD1353),AE1353-AE1349,"")</f>
        <v>0.122702819546933</v>
      </c>
      <c r="AG1353" s="145" t="n">
        <f aca="false">IF(ISNUMBER(AD1353),U1353*AB1353,"")</f>
        <v>113.996555580523</v>
      </c>
      <c r="AH1353" s="146" t="n">
        <f aca="false">IF(ISNUMBER(AC1353),AC1353*U1353,U1353)</f>
        <v>11.66044724184</v>
      </c>
      <c r="AI1353" s="145" t="n">
        <f aca="false">AH1353-AH1349</f>
        <v>8.83460300737918</v>
      </c>
      <c r="AJ1353" s="103" t="s">
        <v>661</v>
      </c>
      <c r="AK1353" s="102"/>
      <c r="AL1353" s="102"/>
      <c r="AM1353" s="102"/>
      <c r="AN1353" s="147" t="s">
        <v>918</v>
      </c>
    </row>
    <row r="1354" customFormat="false" ht="15" hidden="false" customHeight="false" outlineLevel="0" collapsed="false">
      <c r="A1354" s="0" t="s">
        <v>652</v>
      </c>
      <c r="B1354" s="0" t="s">
        <v>647</v>
      </c>
      <c r="C1354" s="90" t="n">
        <f aca="false">C1210+1</f>
        <v>5</v>
      </c>
      <c r="D1354" s="90" t="n">
        <f aca="false">D1210</f>
        <v>2</v>
      </c>
      <c r="E1354" s="90" t="s">
        <v>320</v>
      </c>
      <c r="F1354" s="90" t="n">
        <v>2</v>
      </c>
      <c r="G1354" s="130" t="s">
        <v>659</v>
      </c>
      <c r="H1354" s="130" t="s">
        <v>660</v>
      </c>
      <c r="I1354" s="148" t="s">
        <v>335</v>
      </c>
      <c r="J1354" s="131" t="n">
        <v>41957</v>
      </c>
      <c r="K1354" s="132" t="s">
        <v>962</v>
      </c>
      <c r="L1354" s="131" t="n">
        <v>41960</v>
      </c>
      <c r="M1354" s="108" t="s">
        <v>963</v>
      </c>
      <c r="N1354" s="134" t="n">
        <v>67.8333333333333</v>
      </c>
      <c r="O1354" s="134" t="n">
        <v>40</v>
      </c>
      <c r="P1354" s="135" t="n">
        <v>0.0514166666666667</v>
      </c>
      <c r="Q1354" s="152" t="n">
        <v>672.262511025641</v>
      </c>
      <c r="R1354" s="152" t="n">
        <v>31752.7825353846</v>
      </c>
      <c r="S1354" s="136" t="n">
        <f aca="false">R1354-Q1354</f>
        <v>31080.520024359</v>
      </c>
      <c r="T1354" s="137" t="n">
        <f aca="false">((S1354/1000000)*(0.473-P1354))*0.8/(0.08206*296)*1000000/(O1354*N1354)*12</f>
        <v>1.90860724973968</v>
      </c>
      <c r="U1354" s="138" t="n">
        <f aca="false">IF(N1354&lt;=48,T1354* 48,T1354* 72)</f>
        <v>137.419721981257</v>
      </c>
      <c r="V1354" s="139" t="n">
        <v>1232.49558770389</v>
      </c>
      <c r="W1354" s="150" t="n">
        <f aca="false">W1306</f>
        <v>-15.9672479479958</v>
      </c>
      <c r="X1354" s="141" t="n">
        <v>1356.9</v>
      </c>
      <c r="Y1354" s="142" t="n">
        <f aca="false">((V1354/1000+1)*0.0112372)/((V1354/1000+1)*0.0112372+1)</f>
        <v>0.0244730441732125</v>
      </c>
      <c r="Z1354" s="142" t="n">
        <f aca="false">((W1354/1000+1)*0.0112372)/((W1354/1000+1)*0.0112372+1)</f>
        <v>0.0109368357955286</v>
      </c>
      <c r="AA1354" s="142" t="n">
        <f aca="false">IF(ISNUMBER(X1354),((X1354/1000+1)*0.0112372)/((X1354/1000+1)*0.0112372+1),"")</f>
        <v>0.0258016023592409</v>
      </c>
      <c r="AB1354" s="143" t="n">
        <f aca="false">IF(ISNUMBER(AA1354),(Y1354-Y1350)/(AA1354-Y1350),"")</f>
        <v>0.909569761601097</v>
      </c>
      <c r="AC1354" s="143" t="n">
        <f aca="false">IF(ISNUMBER(AB1354),1-AB1354,"")</f>
        <v>0.0904302383989032</v>
      </c>
      <c r="AD1354" s="144" t="n">
        <f aca="false">IF(ISNUMBER(AB1354),AB1354*T1354,"")</f>
        <v>1.73601144113585</v>
      </c>
      <c r="AE1354" s="144" t="n">
        <f aca="false">IF(ISNUMBER(AC1354),AC1354*T1354,T1354)</f>
        <v>0.172595808603835</v>
      </c>
      <c r="AF1354" s="149" t="n">
        <f aca="false">IF(ISNUMBER(AD1354),AE1354-AE1350,"")</f>
        <v>0.12998291730966</v>
      </c>
      <c r="AG1354" s="145" t="n">
        <f aca="false">IF(ISNUMBER(AD1354),U1354*AB1354,"")</f>
        <v>124.992823761781</v>
      </c>
      <c r="AH1354" s="146" t="n">
        <f aca="false">IF(ISNUMBER(AC1354),AC1354*U1354,U1354)</f>
        <v>12.4268982194761</v>
      </c>
      <c r="AI1354" s="145" t="n">
        <f aca="false">AH1354-AH1350</f>
        <v>9.35877004629555</v>
      </c>
      <c r="AJ1354" s="103" t="s">
        <v>663</v>
      </c>
      <c r="AK1354" s="102"/>
      <c r="AL1354" s="102"/>
      <c r="AM1354" s="102"/>
      <c r="AN1354" s="147" t="s">
        <v>919</v>
      </c>
    </row>
    <row r="1355" customFormat="false" ht="15" hidden="false" customHeight="false" outlineLevel="0" collapsed="false">
      <c r="A1355" s="0" t="s">
        <v>652</v>
      </c>
      <c r="B1355" s="0" t="s">
        <v>647</v>
      </c>
      <c r="C1355" s="90" t="n">
        <f aca="false">C1211+1</f>
        <v>5</v>
      </c>
      <c r="D1355" s="90" t="n">
        <f aca="false">D1211</f>
        <v>2</v>
      </c>
      <c r="E1355" s="90" t="s">
        <v>320</v>
      </c>
      <c r="F1355" s="90" t="n">
        <v>3</v>
      </c>
      <c r="G1355" s="130" t="s">
        <v>659</v>
      </c>
      <c r="H1355" s="130" t="s">
        <v>660</v>
      </c>
      <c r="I1355" s="148" t="s">
        <v>335</v>
      </c>
      <c r="J1355" s="131" t="n">
        <v>41957</v>
      </c>
      <c r="K1355" s="132" t="s">
        <v>962</v>
      </c>
      <c r="L1355" s="131" t="n">
        <v>41960</v>
      </c>
      <c r="M1355" s="108" t="s">
        <v>963</v>
      </c>
      <c r="N1355" s="134" t="n">
        <v>67.8333333333333</v>
      </c>
      <c r="O1355" s="134" t="n">
        <v>40</v>
      </c>
      <c r="P1355" s="135" t="n">
        <v>0.0514166666666667</v>
      </c>
      <c r="Q1355" s="152" t="n">
        <v>672.262511025641</v>
      </c>
      <c r="R1355" s="152" t="n">
        <v>32288.4097353846</v>
      </c>
      <c r="S1355" s="136" t="n">
        <f aca="false">R1355-Q1355</f>
        <v>31616.147224359</v>
      </c>
      <c r="T1355" s="137" t="n">
        <f aca="false">((S1355/1000000)*(0.473-P1355))*0.8/(0.08206*296)*1000000/(O1355*N1355)*12</f>
        <v>1.94149929775807</v>
      </c>
      <c r="U1355" s="138" t="n">
        <f aca="false">IF(N1355&lt;=48,T1355* 48,T1355* 72)</f>
        <v>139.787949438581</v>
      </c>
      <c r="V1355" s="139" t="n">
        <v>1204.22452041045</v>
      </c>
      <c r="W1355" s="150" t="n">
        <f aca="false">W1307</f>
        <v>-15.9672479479958</v>
      </c>
      <c r="X1355" s="141" t="n">
        <v>1356.9</v>
      </c>
      <c r="Y1355" s="142" t="n">
        <f aca="false">((V1355/1000+1)*0.0112372)/((V1355/1000+1)*0.0112372+1)</f>
        <v>0.0241706221058809</v>
      </c>
      <c r="Z1355" s="142" t="n">
        <f aca="false">((W1355/1000+1)*0.0112372)/((W1355/1000+1)*0.0112372+1)</f>
        <v>0.0109368357955286</v>
      </c>
      <c r="AA1355" s="142" t="n">
        <f aca="false">IF(ISNUMBER(X1355),((X1355/1000+1)*0.0112372)/((X1355/1000+1)*0.0112372+1),"")</f>
        <v>0.0258016023592409</v>
      </c>
      <c r="AB1355" s="143" t="n">
        <f aca="false">IF(ISNUMBER(AA1355),(Y1355-Y1351)/(AA1355-Y1351),"")</f>
        <v>0.89045040819253</v>
      </c>
      <c r="AC1355" s="143" t="n">
        <f aca="false">IF(ISNUMBER(AB1355),1-AB1355,"")</f>
        <v>0.10954959180747</v>
      </c>
      <c r="AD1355" s="144" t="n">
        <f aca="false">IF(ISNUMBER(AB1355),AB1355*T1355,"")</f>
        <v>1.72880884219419</v>
      </c>
      <c r="AE1355" s="144" t="n">
        <f aca="false">IF(ISNUMBER(AC1355),AC1355*T1355,T1355)</f>
        <v>0.212690455563887</v>
      </c>
      <c r="AF1355" s="149" t="n">
        <f aca="false">IF(ISNUMBER(AD1355),AE1355-AE1351,"")</f>
        <v>0.0939128787690133</v>
      </c>
      <c r="AG1355" s="145" t="n">
        <f aca="false">IF(ISNUMBER(AD1355),U1355*AB1355,"")</f>
        <v>124.474236637981</v>
      </c>
      <c r="AH1355" s="146" t="n">
        <f aca="false">IF(ISNUMBER(AC1355),AC1355*U1355,U1355)</f>
        <v>15.3137128005999</v>
      </c>
      <c r="AI1355" s="145" t="n">
        <f aca="false">AH1355-AH1351</f>
        <v>6.76172727136896</v>
      </c>
      <c r="AJ1355" s="103" t="s">
        <v>665</v>
      </c>
      <c r="AK1355" s="102"/>
      <c r="AL1355" s="102"/>
      <c r="AM1355" s="102"/>
      <c r="AN1355" s="147" t="s">
        <v>920</v>
      </c>
    </row>
    <row r="1356" customFormat="false" ht="15" hidden="false" customHeight="false" outlineLevel="0" collapsed="false">
      <c r="A1356" s="0" t="s">
        <v>652</v>
      </c>
      <c r="B1356" s="0" t="s">
        <v>647</v>
      </c>
      <c r="C1356" s="90" t="n">
        <f aca="false">C1212+1</f>
        <v>5</v>
      </c>
      <c r="D1356" s="90" t="n">
        <f aca="false">D1212</f>
        <v>2</v>
      </c>
      <c r="E1356" s="90" t="s">
        <v>320</v>
      </c>
      <c r="F1356" s="90" t="n">
        <v>4</v>
      </c>
      <c r="G1356" s="130" t="s">
        <v>659</v>
      </c>
      <c r="H1356" s="130" t="s">
        <v>660</v>
      </c>
      <c r="I1356" s="148" t="s">
        <v>335</v>
      </c>
      <c r="J1356" s="131" t="n">
        <v>41957</v>
      </c>
      <c r="K1356" s="132" t="s">
        <v>962</v>
      </c>
      <c r="L1356" s="131" t="n">
        <v>41960</v>
      </c>
      <c r="M1356" s="108" t="s">
        <v>963</v>
      </c>
      <c r="N1356" s="134" t="n">
        <v>67.8333333333333</v>
      </c>
      <c r="O1356" s="134" t="n">
        <v>40</v>
      </c>
      <c r="P1356" s="135" t="n">
        <v>0.0514166666666667</v>
      </c>
      <c r="Q1356" s="152" t="n">
        <v>672.262511025641</v>
      </c>
      <c r="R1356" s="152" t="n">
        <v>27920.6241353846</v>
      </c>
      <c r="S1356" s="136" t="n">
        <f aca="false">R1356-Q1356</f>
        <v>27248.361624359</v>
      </c>
      <c r="T1356" s="137" t="n">
        <f aca="false">((S1356/1000000)*(0.473-P1356))*0.8/(0.08206*296)*1000000/(O1356*N1356)*12</f>
        <v>1.67328025718427</v>
      </c>
      <c r="U1356" s="138" t="n">
        <f aca="false">IF(N1356&lt;=48,T1356* 48,T1356* 72)</f>
        <v>120.476178517267</v>
      </c>
      <c r="V1356" s="139" t="n">
        <v>1222.69755753867</v>
      </c>
      <c r="W1356" s="150" t="n">
        <f aca="false">W1308</f>
        <v>-15.9672479479958</v>
      </c>
      <c r="X1356" s="141" t="n">
        <v>1356.9</v>
      </c>
      <c r="Y1356" s="142" t="n">
        <f aca="false">((V1356/1000+1)*0.0112372)/((V1356/1000+1)*0.0112372+1)</f>
        <v>0.0243682536326769</v>
      </c>
      <c r="Z1356" s="142" t="n">
        <f aca="false">((W1356/1000+1)*0.0112372)/((W1356/1000+1)*0.0112372+1)</f>
        <v>0.0109368357955286</v>
      </c>
      <c r="AA1356" s="142" t="n">
        <f aca="false">IF(ISNUMBER(X1356),((X1356/1000+1)*0.0112372)/((X1356/1000+1)*0.0112372+1),"")</f>
        <v>0.0258016023592409</v>
      </c>
      <c r="AB1356" s="143" t="n">
        <f aca="false">IF(ISNUMBER(AA1356),(Y1356-Y1352)/(AA1356-Y1352),"")</f>
        <v>0.901530294160587</v>
      </c>
      <c r="AC1356" s="143" t="n">
        <f aca="false">IF(ISNUMBER(AB1356),1-AB1356,"")</f>
        <v>0.0984697058394127</v>
      </c>
      <c r="AD1356" s="144" t="n">
        <f aca="false">IF(ISNUMBER(AB1356),AB1356*T1356,"")</f>
        <v>1.50851284247243</v>
      </c>
      <c r="AE1356" s="144" t="n">
        <f aca="false">IF(ISNUMBER(AC1356),AC1356*T1356,T1356)</f>
        <v>0.164767414711832</v>
      </c>
      <c r="AF1356" s="149" t="n">
        <f aca="false">IF(ISNUMBER(AD1356),AE1356-AE1352,"")</f>
        <v>0.141623324203055</v>
      </c>
      <c r="AG1356" s="145" t="n">
        <f aca="false">IF(ISNUMBER(AD1356),U1356*AB1356,"")</f>
        <v>108.612924658015</v>
      </c>
      <c r="AH1356" s="146" t="n">
        <f aca="false">IF(ISNUMBER(AC1356),AC1356*U1356,U1356)</f>
        <v>11.8632538592519</v>
      </c>
      <c r="AI1356" s="145" t="n">
        <f aca="false">AH1356-AH1352</f>
        <v>10.1968793426199</v>
      </c>
      <c r="AJ1356" s="103" t="s">
        <v>667</v>
      </c>
      <c r="AK1356" s="102"/>
      <c r="AL1356" s="102"/>
      <c r="AM1356" s="102"/>
      <c r="AN1356" s="147" t="s">
        <v>921</v>
      </c>
    </row>
    <row r="1357" customFormat="false" ht="15" hidden="false" customHeight="false" outlineLevel="0" collapsed="false">
      <c r="A1357" s="0" t="s">
        <v>652</v>
      </c>
      <c r="B1357" s="0" t="s">
        <v>647</v>
      </c>
      <c r="C1357" s="90" t="n">
        <f aca="false">C1213+1</f>
        <v>5</v>
      </c>
      <c r="D1357" s="90" t="n">
        <f aca="false">D1213</f>
        <v>2</v>
      </c>
      <c r="E1357" s="90" t="s">
        <v>320</v>
      </c>
      <c r="F1357" s="90" t="n">
        <v>1</v>
      </c>
      <c r="G1357" s="130" t="s">
        <v>669</v>
      </c>
      <c r="H1357" s="130" t="s">
        <v>660</v>
      </c>
      <c r="I1357" s="130" t="n">
        <v>10</v>
      </c>
      <c r="J1357" s="131" t="n">
        <v>41957</v>
      </c>
      <c r="K1357" s="132" t="s">
        <v>962</v>
      </c>
      <c r="L1357" s="131" t="n">
        <v>41960</v>
      </c>
      <c r="M1357" s="108" t="s">
        <v>963</v>
      </c>
      <c r="N1357" s="134" t="n">
        <v>67.8333333333333</v>
      </c>
      <c r="O1357" s="134" t="n">
        <v>40</v>
      </c>
      <c r="P1357" s="135" t="n">
        <v>0.0514166666666667</v>
      </c>
      <c r="Q1357" s="152" t="n">
        <v>672.262511025641</v>
      </c>
      <c r="R1357" s="152" t="n">
        <v>16536.4769353846</v>
      </c>
      <c r="S1357" s="136" t="n">
        <f aca="false">R1357-Q1357</f>
        <v>15864.214424359</v>
      </c>
      <c r="T1357" s="137" t="n">
        <f aca="false">((S1357/1000000)*(0.473-P1357))*0.8/(0.08206*296)*1000000/(O1357*N1357)*12</f>
        <v>0.974197170382798</v>
      </c>
      <c r="U1357" s="138" t="n">
        <f aca="false">IF(N1357&lt;=48,T1357* 48,T1357* 72)</f>
        <v>70.1421962675615</v>
      </c>
      <c r="V1357" s="139" t="n">
        <v>1230.69930376897</v>
      </c>
      <c r="W1357" s="150" t="n">
        <f aca="false">W1309</f>
        <v>-15.9672479479958</v>
      </c>
      <c r="X1357" s="141" t="n">
        <v>1356.9</v>
      </c>
      <c r="Y1357" s="142" t="n">
        <f aca="false">((V1357/1000+1)*0.0112372)/((V1357/1000+1)*0.0112372+1)</f>
        <v>0.0244538344902687</v>
      </c>
      <c r="Z1357" s="142" t="n">
        <f aca="false">((W1357/1000+1)*0.0112372)/((W1357/1000+1)*0.0112372+1)</f>
        <v>0.0109368357955286</v>
      </c>
      <c r="AA1357" s="142" t="n">
        <f aca="false">IF(ISNUMBER(X1357),((X1357/1000+1)*0.0112372)/((X1357/1000+1)*0.0112372+1),"")</f>
        <v>0.0258016023592409</v>
      </c>
      <c r="AB1357" s="143" t="n">
        <f aca="false">IF(ISNUMBER(AA1357),(Y1357-Y1349)/(AA1357-Y1349),"")</f>
        <v>0.908036859218814</v>
      </c>
      <c r="AC1357" s="143" t="n">
        <f aca="false">IF(ISNUMBER(AB1357),1-AB1357,"")</f>
        <v>0.0919631407811858</v>
      </c>
      <c r="AD1357" s="144" t="n">
        <f aca="false">IF(ISNUMBER(AB1357),AB1357*T1357,"")</f>
        <v>0.884606938854252</v>
      </c>
      <c r="AE1357" s="144" t="n">
        <f aca="false">IF(ISNUMBER(AC1357),AC1357*T1357,T1357)</f>
        <v>0.0895902315285461</v>
      </c>
      <c r="AF1357" s="149" t="n">
        <f aca="false">IF(ISNUMBER(AD1357),AE1357-AE1349,"")</f>
        <v>0.0503423949388131</v>
      </c>
      <c r="AG1357" s="145" t="n">
        <f aca="false">IF(ISNUMBER(AD1357),U1357*AB1357,"")</f>
        <v>63.6916995975061</v>
      </c>
      <c r="AH1357" s="146" t="n">
        <f aca="false">IF(ISNUMBER(AC1357),AC1357*U1357,U1357)</f>
        <v>6.45049667005532</v>
      </c>
      <c r="AI1357" s="145" t="n">
        <f aca="false">AH1357-AH1349</f>
        <v>3.62465243559454</v>
      </c>
      <c r="AJ1357" s="103" t="s">
        <v>670</v>
      </c>
      <c r="AK1357" s="102"/>
      <c r="AL1357" s="102"/>
      <c r="AM1357" s="102"/>
      <c r="AN1357" s="147" t="s">
        <v>922</v>
      </c>
    </row>
    <row r="1358" customFormat="false" ht="15" hidden="false" customHeight="false" outlineLevel="0" collapsed="false">
      <c r="A1358" s="0" t="s">
        <v>652</v>
      </c>
      <c r="B1358" s="0" t="s">
        <v>647</v>
      </c>
      <c r="C1358" s="90" t="n">
        <f aca="false">C1214+1</f>
        <v>5</v>
      </c>
      <c r="D1358" s="90" t="n">
        <f aca="false">D1214</f>
        <v>2</v>
      </c>
      <c r="E1358" s="90" t="s">
        <v>320</v>
      </c>
      <c r="F1358" s="90" t="n">
        <v>2</v>
      </c>
      <c r="G1358" s="130" t="s">
        <v>669</v>
      </c>
      <c r="H1358" s="130" t="s">
        <v>660</v>
      </c>
      <c r="I1358" s="130" t="n">
        <v>10</v>
      </c>
      <c r="J1358" s="131" t="n">
        <v>41957</v>
      </c>
      <c r="K1358" s="132" t="s">
        <v>962</v>
      </c>
      <c r="L1358" s="131" t="n">
        <v>41960</v>
      </c>
      <c r="M1358" s="108" t="s">
        <v>963</v>
      </c>
      <c r="N1358" s="134" t="n">
        <v>67.8333333333333</v>
      </c>
      <c r="O1358" s="134" t="n">
        <v>40</v>
      </c>
      <c r="P1358" s="135" t="n">
        <v>0.0514166666666667</v>
      </c>
      <c r="Q1358" s="152" t="n">
        <v>672.262511025641</v>
      </c>
      <c r="R1358" s="152" t="n">
        <v>16083.6177353846</v>
      </c>
      <c r="S1358" s="136" t="n">
        <f aca="false">R1358-Q1358</f>
        <v>15411.355224359</v>
      </c>
      <c r="T1358" s="137" t="n">
        <f aca="false">((S1358/1000000)*(0.473-P1358))*0.8/(0.08206*296)*1000000/(O1358*N1358)*12</f>
        <v>0.94638777879109</v>
      </c>
      <c r="U1358" s="138" t="n">
        <f aca="false">IF(N1358&lt;=48,T1358* 48,T1358* 72)</f>
        <v>68.1399200729585</v>
      </c>
      <c r="V1358" s="139" t="n">
        <v>1190.69956007097</v>
      </c>
      <c r="W1358" s="150" t="n">
        <f aca="false">W1310</f>
        <v>-15.9672479479958</v>
      </c>
      <c r="X1358" s="141" t="n">
        <v>1356.9</v>
      </c>
      <c r="Y1358" s="142" t="n">
        <f aca="false">((V1358/1000+1)*0.0112372)/((V1358/1000+1)*0.0112372+1)</f>
        <v>0.0240258761952997</v>
      </c>
      <c r="Z1358" s="142" t="n">
        <f aca="false">((W1358/1000+1)*0.0112372)/((W1358/1000+1)*0.0112372+1)</f>
        <v>0.0109368357955286</v>
      </c>
      <c r="AA1358" s="142" t="n">
        <f aca="false">IF(ISNUMBER(X1358),((X1358/1000+1)*0.0112372)/((X1358/1000+1)*0.0112372+1),"")</f>
        <v>0.0258016023592409</v>
      </c>
      <c r="AB1358" s="143" t="n">
        <f aca="false">IF(ISNUMBER(AA1358),(Y1358-Y1350)/(AA1358-Y1350),"")</f>
        <v>0.879132625108119</v>
      </c>
      <c r="AC1358" s="143" t="n">
        <f aca="false">IF(ISNUMBER(AB1358),1-AB1358,"")</f>
        <v>0.120867374891881</v>
      </c>
      <c r="AD1358" s="144" t="n">
        <f aca="false">IF(ISNUMBER(AB1358),AB1358*T1358,"")</f>
        <v>0.832000372338852</v>
      </c>
      <c r="AE1358" s="144" t="n">
        <f aca="false">IF(ISNUMBER(AC1358),AC1358*T1358,T1358)</f>
        <v>0.114387406452237</v>
      </c>
      <c r="AF1358" s="149" t="n">
        <f aca="false">IF(ISNUMBER(AD1358),AE1358-AE1350,"")</f>
        <v>0.0717745151580632</v>
      </c>
      <c r="AG1358" s="145" t="n">
        <f aca="false">IF(ISNUMBER(AD1358),U1358*AB1358,"")</f>
        <v>59.9040268083974</v>
      </c>
      <c r="AH1358" s="146" t="n">
        <f aca="false">IF(ISNUMBER(AC1358),AC1358*U1358,U1358)</f>
        <v>8.2358932645611</v>
      </c>
      <c r="AI1358" s="145" t="n">
        <f aca="false">AH1358-AH1350</f>
        <v>5.16776509138055</v>
      </c>
      <c r="AJ1358" s="103" t="s">
        <v>672</v>
      </c>
      <c r="AK1358" s="102"/>
      <c r="AL1358" s="102"/>
      <c r="AM1358" s="102"/>
      <c r="AN1358" s="147" t="s">
        <v>923</v>
      </c>
    </row>
    <row r="1359" customFormat="false" ht="15" hidden="false" customHeight="false" outlineLevel="0" collapsed="false">
      <c r="A1359" s="0" t="s">
        <v>652</v>
      </c>
      <c r="B1359" s="0" t="s">
        <v>647</v>
      </c>
      <c r="C1359" s="90" t="n">
        <f aca="false">C1215+1</f>
        <v>5</v>
      </c>
      <c r="D1359" s="90" t="n">
        <f aca="false">D1215</f>
        <v>2</v>
      </c>
      <c r="E1359" s="90" t="s">
        <v>320</v>
      </c>
      <c r="F1359" s="90" t="n">
        <v>3</v>
      </c>
      <c r="G1359" s="130" t="s">
        <v>669</v>
      </c>
      <c r="H1359" s="130" t="s">
        <v>660</v>
      </c>
      <c r="I1359" s="130" t="n">
        <v>10</v>
      </c>
      <c r="J1359" s="131" t="n">
        <v>41957</v>
      </c>
      <c r="K1359" s="132" t="s">
        <v>962</v>
      </c>
      <c r="L1359" s="131" t="n">
        <v>41960</v>
      </c>
      <c r="M1359" s="108" t="s">
        <v>963</v>
      </c>
      <c r="N1359" s="134" t="n">
        <v>67.8333333333333</v>
      </c>
      <c r="O1359" s="134" t="n">
        <v>40</v>
      </c>
      <c r="P1359" s="135" t="n">
        <v>0.0514166666666667</v>
      </c>
      <c r="Q1359" s="152" t="n">
        <v>672.262511025641</v>
      </c>
      <c r="R1359" s="152" t="n">
        <v>24797.9057353846</v>
      </c>
      <c r="S1359" s="136" t="n">
        <f aca="false">R1359-Q1359</f>
        <v>24125.643224359</v>
      </c>
      <c r="T1359" s="137" t="n">
        <f aca="false">((S1359/1000000)*(0.473-P1359))*0.8/(0.08206*296)*1000000/(O1359*N1359)*12</f>
        <v>1.48151889114327</v>
      </c>
      <c r="U1359" s="138" t="n">
        <f aca="false">IF(N1359&lt;=48,T1359* 48,T1359* 72)</f>
        <v>106.669360162316</v>
      </c>
      <c r="V1359" s="139" t="n">
        <v>1266.37259159383</v>
      </c>
      <c r="W1359" s="150" t="n">
        <f aca="false">W1311</f>
        <v>-15.9672479479958</v>
      </c>
      <c r="X1359" s="141" t="n">
        <v>1356.9</v>
      </c>
      <c r="Y1359" s="142" t="n">
        <f aca="false">((V1359/1000+1)*0.0112372)/((V1359/1000+1)*0.0112372+1)</f>
        <v>0.024835187428282</v>
      </c>
      <c r="Z1359" s="142" t="n">
        <f aca="false">((W1359/1000+1)*0.0112372)/((W1359/1000+1)*0.0112372+1)</f>
        <v>0.0109368357955286</v>
      </c>
      <c r="AA1359" s="142" t="n">
        <f aca="false">IF(ISNUMBER(X1359),((X1359/1000+1)*0.0112372)/((X1359/1000+1)*0.0112372+1),"")</f>
        <v>0.0258016023592409</v>
      </c>
      <c r="AB1359" s="143" t="n">
        <f aca="false">IF(ISNUMBER(AA1359),(Y1359-Y1351)/(AA1359-Y1351),"")</f>
        <v>0.935087895156864</v>
      </c>
      <c r="AC1359" s="143" t="n">
        <f aca="false">IF(ISNUMBER(AB1359),1-AB1359,"")</f>
        <v>0.0649121048431359</v>
      </c>
      <c r="AD1359" s="144" t="n">
        <f aca="false">IF(ISNUMBER(AB1359),AB1359*T1359,"")</f>
        <v>1.3853503815543</v>
      </c>
      <c r="AE1359" s="144" t="n">
        <f aca="false">IF(ISNUMBER(AC1359),AC1359*T1359,T1359)</f>
        <v>0.0961685095889786</v>
      </c>
      <c r="AF1359" s="149" t="n">
        <f aca="false">IF(ISNUMBER(AD1359),AE1359-AE1351,"")</f>
        <v>-0.0226090672058949</v>
      </c>
      <c r="AG1359" s="145" t="n">
        <f aca="false">IF(ISNUMBER(AD1359),U1359*AB1359,"")</f>
        <v>99.7452274719092</v>
      </c>
      <c r="AH1359" s="146" t="n">
        <f aca="false">IF(ISNUMBER(AC1359),AC1359*U1359,U1359)</f>
        <v>6.92413269040646</v>
      </c>
      <c r="AI1359" s="145" t="n">
        <f aca="false">AH1359-AH1351</f>
        <v>-1.62785283882443</v>
      </c>
      <c r="AJ1359" s="103" t="s">
        <v>674</v>
      </c>
      <c r="AK1359" s="102"/>
      <c r="AL1359" s="102"/>
      <c r="AM1359" s="102"/>
      <c r="AN1359" s="147" t="s">
        <v>924</v>
      </c>
    </row>
    <row r="1360" customFormat="false" ht="15" hidden="false" customHeight="false" outlineLevel="0" collapsed="false">
      <c r="A1360" s="0" t="s">
        <v>652</v>
      </c>
      <c r="B1360" s="0" t="s">
        <v>647</v>
      </c>
      <c r="C1360" s="90" t="n">
        <f aca="false">C1216+1</f>
        <v>5</v>
      </c>
      <c r="D1360" s="90" t="n">
        <f aca="false">D1216</f>
        <v>2</v>
      </c>
      <c r="E1360" s="90" t="s">
        <v>320</v>
      </c>
      <c r="F1360" s="90" t="n">
        <v>4</v>
      </c>
      <c r="G1360" s="130" t="s">
        <v>669</v>
      </c>
      <c r="H1360" s="130" t="s">
        <v>660</v>
      </c>
      <c r="I1360" s="130" t="n">
        <v>10</v>
      </c>
      <c r="J1360" s="131" t="n">
        <v>41957</v>
      </c>
      <c r="K1360" s="132" t="s">
        <v>962</v>
      </c>
      <c r="L1360" s="131" t="n">
        <v>41960</v>
      </c>
      <c r="M1360" s="108" t="s">
        <v>963</v>
      </c>
      <c r="N1360" s="134" t="n">
        <v>67.8333333333333</v>
      </c>
      <c r="O1360" s="134" t="n">
        <v>40</v>
      </c>
      <c r="P1360" s="135" t="n">
        <v>0.0514166666666667</v>
      </c>
      <c r="Q1360" s="152" t="n">
        <v>672.262511025641</v>
      </c>
      <c r="R1360" s="152" t="n">
        <v>17061.4625353846</v>
      </c>
      <c r="S1360" s="136" t="n">
        <f aca="false">R1360-Q1360</f>
        <v>16389.200024359</v>
      </c>
      <c r="T1360" s="137" t="n">
        <f aca="false">((S1360/1000000)*(0.473-P1360))*0.8/(0.08206*296)*1000000/(O1360*N1360)*12</f>
        <v>1.00643573400347</v>
      </c>
      <c r="U1360" s="138" t="n">
        <f aca="false">IF(N1360&lt;=48,T1360* 48,T1360* 72)</f>
        <v>72.46337284825</v>
      </c>
      <c r="V1360" s="139" t="n">
        <v>1239.57719074168</v>
      </c>
      <c r="W1360" s="150" t="n">
        <f aca="false">W1312</f>
        <v>-15.9672479479958</v>
      </c>
      <c r="X1360" s="141" t="n">
        <v>1356.9</v>
      </c>
      <c r="Y1360" s="142" t="n">
        <f aca="false">((V1360/1000+1)*0.0112372)/((V1360/1000+1)*0.0112372+1)</f>
        <v>0.0245487683437427</v>
      </c>
      <c r="Z1360" s="142" t="n">
        <f aca="false">((W1360/1000+1)*0.0112372)/((W1360/1000+1)*0.0112372+1)</f>
        <v>0.0109368357955286</v>
      </c>
      <c r="AA1360" s="142" t="n">
        <f aca="false">IF(ISNUMBER(X1360),((X1360/1000+1)*0.0112372)/((X1360/1000+1)*0.0112372+1),"")</f>
        <v>0.0258016023592409</v>
      </c>
      <c r="AB1360" s="143" t="n">
        <f aca="false">IF(ISNUMBER(AA1360),(Y1360-Y1352)/(AA1360-Y1352),"")</f>
        <v>0.913931484581951</v>
      </c>
      <c r="AC1360" s="143" t="n">
        <f aca="false">IF(ISNUMBER(AB1360),1-AB1360,"")</f>
        <v>0.0860685154180492</v>
      </c>
      <c r="AD1360" s="144" t="n">
        <f aca="false">IF(ISNUMBER(AB1360),AB1360*T1360,"")</f>
        <v>0.919813304514119</v>
      </c>
      <c r="AE1360" s="144" t="n">
        <f aca="false">IF(ISNUMBER(AC1360),AC1360*T1360,T1360)</f>
        <v>0.0866224294893535</v>
      </c>
      <c r="AF1360" s="149" t="n">
        <f aca="false">IF(ISNUMBER(AD1360),AE1360-AE1352,"")</f>
        <v>0.0634783389805767</v>
      </c>
      <c r="AG1360" s="145" t="n">
        <f aca="false">IF(ISNUMBER(AD1360),U1360*AB1360,"")</f>
        <v>66.2265579250166</v>
      </c>
      <c r="AH1360" s="146" t="n">
        <f aca="false">IF(ISNUMBER(AC1360),AC1360*U1360,U1360)</f>
        <v>6.23681492323345</v>
      </c>
      <c r="AI1360" s="145" t="n">
        <f aca="false">AH1360-AH1352</f>
        <v>4.57044040660152</v>
      </c>
      <c r="AJ1360" s="103" t="s">
        <v>676</v>
      </c>
      <c r="AK1360" s="102"/>
      <c r="AL1360" s="102"/>
      <c r="AM1360" s="102"/>
      <c r="AN1360" s="147" t="s">
        <v>925</v>
      </c>
    </row>
    <row r="1361" customFormat="false" ht="15" hidden="false" customHeight="false" outlineLevel="0" collapsed="false">
      <c r="A1361" s="0" t="s">
        <v>652</v>
      </c>
      <c r="B1361" s="0" t="s">
        <v>647</v>
      </c>
      <c r="C1361" s="90" t="n">
        <f aca="false">C1217+1</f>
        <v>5</v>
      </c>
      <c r="D1361" s="90" t="n">
        <f aca="false">D1217</f>
        <v>2</v>
      </c>
      <c r="E1361" s="92" t="s">
        <v>353</v>
      </c>
      <c r="F1361" s="90" t="n">
        <v>1</v>
      </c>
      <c r="G1361" s="130" t="s">
        <v>321</v>
      </c>
      <c r="H1361" s="130" t="s">
        <v>322</v>
      </c>
      <c r="I1361" s="130" t="s">
        <v>322</v>
      </c>
      <c r="J1361" s="131" t="n">
        <v>41957</v>
      </c>
      <c r="K1361" s="132" t="s">
        <v>962</v>
      </c>
      <c r="L1361" s="131" t="n">
        <v>41960</v>
      </c>
      <c r="M1361" s="108" t="s">
        <v>963</v>
      </c>
      <c r="N1361" s="134" t="n">
        <v>67.8333333333333</v>
      </c>
      <c r="O1361" s="134" t="n">
        <v>40</v>
      </c>
      <c r="P1361" s="135" t="n">
        <v>0.0756666666666667</v>
      </c>
      <c r="Q1361" s="152" t="n">
        <v>672.262511025641</v>
      </c>
      <c r="R1361" s="152" t="n">
        <v>2471.46427153846</v>
      </c>
      <c r="S1361" s="136" t="n">
        <f aca="false">R1361-Q1361</f>
        <v>1799.20176051282</v>
      </c>
      <c r="T1361" s="137" t="n">
        <f aca="false">((S1361/1000000)*(0.473-P1361))*0.8/(0.08206*296)*1000000/(O1361*N1361)*12</f>
        <v>0.104130925235286</v>
      </c>
      <c r="U1361" s="138" t="n">
        <f aca="false">IF(N1361&lt;=48,T1361* 48,T1361* 72)</f>
        <v>7.49742661694058</v>
      </c>
      <c r="V1361" s="139" t="n">
        <v>-21.9936209161951</v>
      </c>
      <c r="W1361" s="150" t="n">
        <f aca="false">W1313</f>
        <v>-21.1954571106192</v>
      </c>
      <c r="X1361" s="141" t="s">
        <v>106</v>
      </c>
      <c r="Y1361" s="142" t="n">
        <f aca="false">((V1361/1000+1)*0.0112372)/((V1361/1000+1)*0.0112372+1)</f>
        <v>0.010870584974948</v>
      </c>
      <c r="Z1361" s="142" t="n">
        <f aca="false">((W1361/1000+1)*0.0112372)/((W1361/1000+1)*0.0112372+1)</f>
        <v>0.0108793600839932</v>
      </c>
      <c r="AA1361" s="142" t="str">
        <f aca="false">IF(ISNUMBER(X1361),((X1361/1000+1)*0.0112372)/((X1361/1000+1)*0.0112372+1),"")</f>
        <v/>
      </c>
      <c r="AB1361" s="143" t="str">
        <f aca="false">IF(ISNUMBER(AA1361),(Y1361-Z1361)/(AA1361-Z1361),"")</f>
        <v/>
      </c>
      <c r="AC1361" s="143" t="str">
        <f aca="false">IF(ISNUMBER(AB1361),1-AB1361,"")</f>
        <v/>
      </c>
      <c r="AD1361" s="144" t="str">
        <f aca="false">IF(ISNUMBER(AB1361),AB1361*T1361,"")</f>
        <v/>
      </c>
      <c r="AE1361" s="144" t="n">
        <f aca="false">IF(ISNUMBER(AC1361),AC1361*T1361,T1361)</f>
        <v>0.104130925235286</v>
      </c>
      <c r="AF1361" s="102"/>
      <c r="AG1361" s="145" t="str">
        <f aca="false">IF(ISNUMBER(AD1361),U1361*AB1361,"")</f>
        <v/>
      </c>
      <c r="AH1361" s="146" t="n">
        <f aca="false">IF(ISNUMBER(AC1361),AC1361*U1361,U1361)</f>
        <v>7.49742661694058</v>
      </c>
      <c r="AI1361" s="102"/>
      <c r="AJ1361" s="103" t="s">
        <v>678</v>
      </c>
      <c r="AK1361" s="102"/>
      <c r="AL1361" s="102"/>
      <c r="AM1361" s="102"/>
      <c r="AN1361" s="147" t="s">
        <v>926</v>
      </c>
    </row>
    <row r="1362" customFormat="false" ht="15" hidden="false" customHeight="false" outlineLevel="0" collapsed="false">
      <c r="A1362" s="0" t="s">
        <v>652</v>
      </c>
      <c r="B1362" s="0" t="s">
        <v>647</v>
      </c>
      <c r="C1362" s="90" t="n">
        <f aca="false">C1218+1</f>
        <v>5</v>
      </c>
      <c r="D1362" s="90" t="n">
        <f aca="false">D1218</f>
        <v>2</v>
      </c>
      <c r="E1362" s="90" t="s">
        <v>353</v>
      </c>
      <c r="F1362" s="90" t="n">
        <v>2</v>
      </c>
      <c r="G1362" s="130" t="s">
        <v>321</v>
      </c>
      <c r="H1362" s="130" t="s">
        <v>322</v>
      </c>
      <c r="I1362" s="130" t="s">
        <v>322</v>
      </c>
      <c r="J1362" s="131" t="n">
        <v>41957</v>
      </c>
      <c r="K1362" s="132" t="s">
        <v>962</v>
      </c>
      <c r="L1362" s="131" t="n">
        <v>41960</v>
      </c>
      <c r="M1362" s="108" t="s">
        <v>963</v>
      </c>
      <c r="N1362" s="134" t="n">
        <v>67.8333333333333</v>
      </c>
      <c r="O1362" s="134" t="n">
        <v>40</v>
      </c>
      <c r="P1362" s="135" t="n">
        <v>0.0756666666666667</v>
      </c>
      <c r="Q1362" s="152" t="n">
        <v>672.262511025641</v>
      </c>
      <c r="R1362" s="152" t="n">
        <v>3550.40535153846</v>
      </c>
      <c r="S1362" s="136" t="n">
        <f aca="false">R1362-Q1362</f>
        <v>2878.14284051282</v>
      </c>
      <c r="T1362" s="137" t="n">
        <f aca="false">((S1362/1000000)*(0.473-P1362))*0.8/(0.08206*296)*1000000/(O1362*N1362)*12</f>
        <v>0.166575913563185</v>
      </c>
      <c r="U1362" s="138" t="n">
        <f aca="false">IF(N1362&lt;=48,T1362* 48,T1362* 72)</f>
        <v>11.9934657765493</v>
      </c>
      <c r="V1362" s="139" t="n">
        <v>-25.1083424026807</v>
      </c>
      <c r="W1362" s="150" t="n">
        <f aca="false">W1314</f>
        <v>-21.1954571106192</v>
      </c>
      <c r="X1362" s="141" t="s">
        <v>106</v>
      </c>
      <c r="Y1362" s="142" t="n">
        <f aca="false">((V1362/1000+1)*0.0112372)/((V1362/1000+1)*0.0112372+1)</f>
        <v>0.0108363398622769</v>
      </c>
      <c r="Z1362" s="142" t="n">
        <f aca="false">((W1362/1000+1)*0.0112372)/((W1362/1000+1)*0.0112372+1)</f>
        <v>0.0108793600839932</v>
      </c>
      <c r="AA1362" s="142" t="str">
        <f aca="false">IF(ISNUMBER(X1362),((X1362/1000+1)*0.0112372)/((X1362/1000+1)*0.0112372+1),"")</f>
        <v/>
      </c>
      <c r="AB1362" s="143" t="str">
        <f aca="false">IF(ISNUMBER(AA1362),(Y1362-Z1362)/(AA1362-Z1362),"")</f>
        <v/>
      </c>
      <c r="AC1362" s="143" t="str">
        <f aca="false">IF(ISNUMBER(AB1362),1-AB1362,"")</f>
        <v/>
      </c>
      <c r="AD1362" s="144" t="str">
        <f aca="false">IF(ISNUMBER(AB1362),AB1362*T1362,"")</f>
        <v/>
      </c>
      <c r="AE1362" s="144" t="n">
        <f aca="false">IF(ISNUMBER(AC1362),AC1362*T1362,T1362)</f>
        <v>0.166575913563185</v>
      </c>
      <c r="AF1362" s="102"/>
      <c r="AG1362" s="145" t="str">
        <f aca="false">IF(ISNUMBER(AD1362),U1362*AB1362,"")</f>
        <v/>
      </c>
      <c r="AH1362" s="146" t="n">
        <f aca="false">IF(ISNUMBER(AC1362),AC1362*U1362,U1362)</f>
        <v>11.9934657765493</v>
      </c>
      <c r="AI1362" s="102"/>
      <c r="AJ1362" s="103" t="s">
        <v>680</v>
      </c>
      <c r="AK1362" s="102"/>
      <c r="AL1362" s="102"/>
      <c r="AM1362" s="102"/>
      <c r="AN1362" s="147" t="s">
        <v>927</v>
      </c>
    </row>
    <row r="1363" customFormat="false" ht="15" hidden="false" customHeight="false" outlineLevel="0" collapsed="false">
      <c r="A1363" s="0" t="s">
        <v>652</v>
      </c>
      <c r="B1363" s="0" t="s">
        <v>647</v>
      </c>
      <c r="C1363" s="90" t="n">
        <f aca="false">C1219+1</f>
        <v>5</v>
      </c>
      <c r="D1363" s="90" t="n">
        <f aca="false">D1219</f>
        <v>2</v>
      </c>
      <c r="E1363" s="90" t="s">
        <v>353</v>
      </c>
      <c r="F1363" s="90" t="n">
        <v>3</v>
      </c>
      <c r="G1363" s="130" t="s">
        <v>321</v>
      </c>
      <c r="H1363" s="130" t="s">
        <v>322</v>
      </c>
      <c r="I1363" s="130" t="s">
        <v>322</v>
      </c>
      <c r="J1363" s="131" t="n">
        <v>41957</v>
      </c>
      <c r="K1363" s="132" t="s">
        <v>962</v>
      </c>
      <c r="L1363" s="131" t="n">
        <v>41960</v>
      </c>
      <c r="M1363" s="108" t="s">
        <v>963</v>
      </c>
      <c r="N1363" s="134" t="n">
        <v>67.8333333333333</v>
      </c>
      <c r="O1363" s="134" t="n">
        <v>40</v>
      </c>
      <c r="P1363" s="135" t="n">
        <v>0.0756666666666667</v>
      </c>
      <c r="Q1363" s="152" t="n">
        <v>672.262511025641</v>
      </c>
      <c r="R1363" s="152" t="n">
        <v>4332.57181538462</v>
      </c>
      <c r="S1363" s="136" t="n">
        <f aca="false">R1363-Q1363</f>
        <v>3660.30930435897</v>
      </c>
      <c r="T1363" s="137" t="n">
        <f aca="false">((S1363/1000000)*(0.473-P1363))*0.8/(0.08206*296)*1000000/(O1363*N1363)*12</f>
        <v>0.211844720739706</v>
      </c>
      <c r="U1363" s="138" t="n">
        <f aca="false">IF(N1363&lt;=48,T1363* 48,T1363* 72)</f>
        <v>15.2528198932588</v>
      </c>
      <c r="V1363" s="139" t="n">
        <v>-18.731780566732</v>
      </c>
      <c r="W1363" s="150" t="n">
        <f aca="false">W1315</f>
        <v>-21.1954571106192</v>
      </c>
      <c r="X1363" s="141" t="s">
        <v>106</v>
      </c>
      <c r="Y1363" s="142" t="n">
        <f aca="false">((V1363/1000+1)*0.0112372)/((V1363/1000+1)*0.0112372+1)</f>
        <v>0.0109064450587733</v>
      </c>
      <c r="Z1363" s="142" t="n">
        <f aca="false">((W1363/1000+1)*0.0112372)/((W1363/1000+1)*0.0112372+1)</f>
        <v>0.0108793600839932</v>
      </c>
      <c r="AA1363" s="142" t="str">
        <f aca="false">IF(ISNUMBER(X1363),((X1363/1000+1)*0.0112372)/((X1363/1000+1)*0.0112372+1),"")</f>
        <v/>
      </c>
      <c r="AB1363" s="143" t="str">
        <f aca="false">IF(ISNUMBER(AA1363),(Y1363-Z1363)/(AA1363-Z1363),"")</f>
        <v/>
      </c>
      <c r="AC1363" s="143" t="str">
        <f aca="false">IF(ISNUMBER(AB1363),1-AB1363,"")</f>
        <v/>
      </c>
      <c r="AD1363" s="144" t="str">
        <f aca="false">IF(ISNUMBER(AB1363),AB1363*T1363,"")</f>
        <v/>
      </c>
      <c r="AE1363" s="144" t="n">
        <f aca="false">IF(ISNUMBER(AC1363),AC1363*T1363,T1363)</f>
        <v>0.211844720739706</v>
      </c>
      <c r="AF1363" s="102"/>
      <c r="AG1363" s="145" t="str">
        <f aca="false">IF(ISNUMBER(AD1363),U1363*AB1363,"")</f>
        <v/>
      </c>
      <c r="AH1363" s="146" t="n">
        <f aca="false">IF(ISNUMBER(AC1363),AC1363*U1363,U1363)</f>
        <v>15.2528198932588</v>
      </c>
      <c r="AI1363" s="102"/>
      <c r="AJ1363" s="103" t="s">
        <v>682</v>
      </c>
      <c r="AK1363" s="102"/>
      <c r="AL1363" s="102"/>
      <c r="AM1363" s="102"/>
      <c r="AN1363" s="147" t="s">
        <v>928</v>
      </c>
    </row>
    <row r="1364" customFormat="false" ht="15" hidden="false" customHeight="false" outlineLevel="0" collapsed="false">
      <c r="A1364" s="0" t="s">
        <v>652</v>
      </c>
      <c r="B1364" s="0" t="s">
        <v>647</v>
      </c>
      <c r="C1364" s="90" t="n">
        <f aca="false">C1220+1</f>
        <v>5</v>
      </c>
      <c r="D1364" s="90" t="n">
        <f aca="false">D1220</f>
        <v>2</v>
      </c>
      <c r="E1364" s="90" t="s">
        <v>353</v>
      </c>
      <c r="F1364" s="90" t="n">
        <v>4</v>
      </c>
      <c r="G1364" s="130" t="s">
        <v>321</v>
      </c>
      <c r="H1364" s="130" t="s">
        <v>322</v>
      </c>
      <c r="I1364" s="130" t="s">
        <v>322</v>
      </c>
      <c r="J1364" s="131" t="n">
        <v>41957</v>
      </c>
      <c r="K1364" s="132" t="s">
        <v>962</v>
      </c>
      <c r="L1364" s="131" t="n">
        <v>41960</v>
      </c>
      <c r="M1364" s="108" t="s">
        <v>963</v>
      </c>
      <c r="N1364" s="134" t="n">
        <v>67.8333333333333</v>
      </c>
      <c r="O1364" s="134" t="n">
        <v>40</v>
      </c>
      <c r="P1364" s="135" t="n">
        <v>0.0756666666666667</v>
      </c>
      <c r="Q1364" s="152" t="n">
        <v>672.262511025641</v>
      </c>
      <c r="R1364" s="152" t="n">
        <v>3763.11435153846</v>
      </c>
      <c r="S1364" s="136" t="n">
        <f aca="false">R1364-Q1364</f>
        <v>3090.85184051282</v>
      </c>
      <c r="T1364" s="137" t="n">
        <f aca="false">((S1364/1000000)*(0.473-P1364))*0.8/(0.08206*296)*1000000/(O1364*N1364)*12</f>
        <v>0.178886697968798</v>
      </c>
      <c r="U1364" s="138" t="n">
        <f aca="false">IF(N1364&lt;=48,T1364* 48,T1364* 72)</f>
        <v>12.8798422537534</v>
      </c>
      <c r="V1364" s="139" t="n">
        <v>-20.31589281913</v>
      </c>
      <c r="W1364" s="150" t="n">
        <f aca="false">W1316</f>
        <v>-21.1954571106192</v>
      </c>
      <c r="X1364" s="141" t="s">
        <v>106</v>
      </c>
      <c r="Y1364" s="142" t="n">
        <f aca="false">((V1364/1000+1)*0.0112372)/((V1364/1000+1)*0.0112372+1)</f>
        <v>0.0108890299394644</v>
      </c>
      <c r="Z1364" s="142" t="n">
        <f aca="false">((W1364/1000+1)*0.0112372)/((W1364/1000+1)*0.0112372+1)</f>
        <v>0.0108793600839932</v>
      </c>
      <c r="AA1364" s="142" t="str">
        <f aca="false">IF(ISNUMBER(X1364),((X1364/1000+1)*0.0112372)/((X1364/1000+1)*0.0112372+1),"")</f>
        <v/>
      </c>
      <c r="AB1364" s="143" t="str">
        <f aca="false">IF(ISNUMBER(AA1364),(Y1364-Z1364)/(AA1364-Z1364),"")</f>
        <v/>
      </c>
      <c r="AC1364" s="143" t="str">
        <f aca="false">IF(ISNUMBER(AB1364),1-AB1364,"")</f>
        <v/>
      </c>
      <c r="AD1364" s="144" t="str">
        <f aca="false">IF(ISNUMBER(AB1364),AB1364*T1364,"")</f>
        <v/>
      </c>
      <c r="AE1364" s="144" t="n">
        <f aca="false">IF(ISNUMBER(AC1364),AC1364*T1364,T1364)</f>
        <v>0.178886697968798</v>
      </c>
      <c r="AF1364" s="102"/>
      <c r="AG1364" s="145" t="str">
        <f aca="false">IF(ISNUMBER(AD1364),U1364*AB1364,"")</f>
        <v/>
      </c>
      <c r="AH1364" s="146" t="n">
        <f aca="false">IF(ISNUMBER(AC1364),AC1364*U1364,U1364)</f>
        <v>12.8798422537534</v>
      </c>
      <c r="AI1364" s="102"/>
      <c r="AJ1364" s="103" t="s">
        <v>684</v>
      </c>
      <c r="AK1364" s="102"/>
      <c r="AL1364" s="102"/>
      <c r="AM1364" s="102"/>
      <c r="AN1364" s="147" t="s">
        <v>929</v>
      </c>
    </row>
    <row r="1365" customFormat="false" ht="15" hidden="false" customHeight="false" outlineLevel="0" collapsed="false">
      <c r="A1365" s="0" t="s">
        <v>652</v>
      </c>
      <c r="B1365" s="0" t="s">
        <v>647</v>
      </c>
      <c r="C1365" s="90" t="n">
        <f aca="false">C1221+1</f>
        <v>5</v>
      </c>
      <c r="D1365" s="90" t="n">
        <f aca="false">D1221</f>
        <v>2</v>
      </c>
      <c r="E1365" s="90" t="s">
        <v>353</v>
      </c>
      <c r="F1365" s="90" t="n">
        <v>1</v>
      </c>
      <c r="G1365" s="130" t="s">
        <v>659</v>
      </c>
      <c r="H1365" s="130" t="s">
        <v>660</v>
      </c>
      <c r="I1365" s="148" t="s">
        <v>335</v>
      </c>
      <c r="J1365" s="131" t="n">
        <v>41957</v>
      </c>
      <c r="K1365" s="132" t="s">
        <v>962</v>
      </c>
      <c r="L1365" s="131" t="n">
        <v>41960</v>
      </c>
      <c r="M1365" s="108" t="s">
        <v>963</v>
      </c>
      <c r="N1365" s="134" t="n">
        <v>67.8333333333333</v>
      </c>
      <c r="O1365" s="134" t="n">
        <v>40</v>
      </c>
      <c r="P1365" s="135" t="n">
        <v>0.0756666666666667</v>
      </c>
      <c r="Q1365" s="152" t="n">
        <v>672.262511025641</v>
      </c>
      <c r="R1365" s="152" t="n">
        <v>28421.4462907692</v>
      </c>
      <c r="S1365" s="136" t="n">
        <f aca="false">R1365-Q1365</f>
        <v>27749.1837797436</v>
      </c>
      <c r="T1365" s="137" t="n">
        <f aca="false">((S1365/1000000)*(0.473-P1365))*0.8/(0.08206*296)*1000000/(O1365*N1365)*12</f>
        <v>1.60601675972409</v>
      </c>
      <c r="U1365" s="138" t="n">
        <f aca="false">IF(N1365&lt;=48,T1365* 48,T1365* 72)</f>
        <v>115.633206700135</v>
      </c>
      <c r="V1365" s="139" t="n">
        <v>1040.92430069978</v>
      </c>
      <c r="W1365" s="150" t="n">
        <f aca="false">W1317</f>
        <v>-21.1954571106192</v>
      </c>
      <c r="X1365" s="141" t="n">
        <v>1356.9</v>
      </c>
      <c r="Y1365" s="142" t="n">
        <f aca="false">((V1365/1000+1)*0.0112372)/((V1365/1000+1)*0.0112372+1)</f>
        <v>0.022420086140795</v>
      </c>
      <c r="Z1365" s="142" t="n">
        <f aca="false">((W1365/1000+1)*0.0112372)/((W1365/1000+1)*0.0112372+1)</f>
        <v>0.0108793600839932</v>
      </c>
      <c r="AA1365" s="142" t="n">
        <f aca="false">IF(ISNUMBER(X1365),((X1365/1000+1)*0.0112372)/((X1365/1000+1)*0.0112372+1),"")</f>
        <v>0.0258016023592409</v>
      </c>
      <c r="AB1365" s="143" t="n">
        <f aca="false">IF(ISNUMBER(AA1365),(Y1365-Y1361)/(AA1365-Y1361),"")</f>
        <v>0.773524058581353</v>
      </c>
      <c r="AC1365" s="143" t="n">
        <f aca="false">IF(ISNUMBER(AB1365),1-AB1365,"")</f>
        <v>0.226475941418647</v>
      </c>
      <c r="AD1365" s="144" t="n">
        <f aca="false">IF(ISNUMBER(AB1365),AB1365*T1365,"")</f>
        <v>1.24229260213145</v>
      </c>
      <c r="AE1365" s="144" t="n">
        <f aca="false">IF(ISNUMBER(AC1365),AC1365*T1365,T1365)</f>
        <v>0.363724157592639</v>
      </c>
      <c r="AF1365" s="149" t="n">
        <f aca="false">IF(ISNUMBER(AD1365),AE1365-AE1361,"")</f>
        <v>0.259593232357353</v>
      </c>
      <c r="AG1365" s="145" t="n">
        <f aca="false">IF(ISNUMBER(AD1365),U1365*AB1365,"")</f>
        <v>89.4450673534648</v>
      </c>
      <c r="AH1365" s="146" t="n">
        <f aca="false">IF(ISNUMBER(AC1365),AC1365*U1365,U1365)</f>
        <v>26.18813934667</v>
      </c>
      <c r="AI1365" s="145" t="n">
        <f aca="false">AH1365-AH1361</f>
        <v>18.6907127297294</v>
      </c>
      <c r="AJ1365" s="103" t="s">
        <v>686</v>
      </c>
      <c r="AK1365" s="102"/>
      <c r="AL1365" s="102"/>
      <c r="AM1365" s="102"/>
      <c r="AN1365" s="147" t="s">
        <v>930</v>
      </c>
    </row>
    <row r="1366" customFormat="false" ht="15" hidden="false" customHeight="false" outlineLevel="0" collapsed="false">
      <c r="A1366" s="0" t="s">
        <v>652</v>
      </c>
      <c r="B1366" s="0" t="s">
        <v>647</v>
      </c>
      <c r="C1366" s="90" t="n">
        <f aca="false">C1222+1</f>
        <v>5</v>
      </c>
      <c r="D1366" s="90" t="n">
        <f aca="false">D1222</f>
        <v>2</v>
      </c>
      <c r="E1366" s="90" t="s">
        <v>353</v>
      </c>
      <c r="F1366" s="90" t="n">
        <v>2</v>
      </c>
      <c r="G1366" s="130" t="s">
        <v>659</v>
      </c>
      <c r="H1366" s="130" t="s">
        <v>660</v>
      </c>
      <c r="I1366" s="148" t="s">
        <v>335</v>
      </c>
      <c r="J1366" s="131" t="n">
        <v>41957</v>
      </c>
      <c r="K1366" s="132" t="s">
        <v>962</v>
      </c>
      <c r="L1366" s="131" t="n">
        <v>41960</v>
      </c>
      <c r="M1366" s="108" t="s">
        <v>963</v>
      </c>
      <c r="N1366" s="134" t="n">
        <v>67.8333333333333</v>
      </c>
      <c r="O1366" s="134" t="n">
        <v>40</v>
      </c>
      <c r="P1366" s="135" t="n">
        <v>0.0756666666666667</v>
      </c>
      <c r="Q1366" s="152" t="n">
        <v>672.262511025641</v>
      </c>
      <c r="R1366" s="152" t="n">
        <v>21419.8395907692</v>
      </c>
      <c r="S1366" s="136" t="n">
        <f aca="false">R1366-Q1366</f>
        <v>20747.5770797436</v>
      </c>
      <c r="T1366" s="137" t="n">
        <f aca="false">((S1366/1000000)*(0.473-P1366))*0.8/(0.08206*296)*1000000/(O1366*N1366)*12</f>
        <v>1.20079050894677</v>
      </c>
      <c r="U1366" s="138" t="n">
        <f aca="false">IF(N1366&lt;=48,T1366* 48,T1366* 72)</f>
        <v>86.4569166441673</v>
      </c>
      <c r="V1366" s="139" t="n">
        <v>992.304247771796</v>
      </c>
      <c r="W1366" s="150" t="n">
        <f aca="false">W1318</f>
        <v>-21.1954571106192</v>
      </c>
      <c r="X1366" s="141" t="n">
        <v>1356.9</v>
      </c>
      <c r="Y1366" s="142" t="n">
        <f aca="false">((V1366/1000+1)*0.0112372)/((V1366/1000+1)*0.0112372+1)</f>
        <v>0.0218976778058432</v>
      </c>
      <c r="Z1366" s="142" t="n">
        <f aca="false">((W1366/1000+1)*0.0112372)/((W1366/1000+1)*0.0112372+1)</f>
        <v>0.0108793600839932</v>
      </c>
      <c r="AA1366" s="142" t="n">
        <f aca="false">IF(ISNUMBER(X1366),((X1366/1000+1)*0.0112372)/((X1366/1000+1)*0.0112372+1),"")</f>
        <v>0.0258016023592409</v>
      </c>
      <c r="AB1366" s="143" t="n">
        <f aca="false">IF(ISNUMBER(AA1366),(Y1366-Y1362)/(AA1366-Y1362),"")</f>
        <v>0.739134241434809</v>
      </c>
      <c r="AC1366" s="143" t="n">
        <f aca="false">IF(ISNUMBER(AB1366),1-AB1366,"")</f>
        <v>0.260865758565191</v>
      </c>
      <c r="AD1366" s="144" t="n">
        <f aca="false">IF(ISNUMBER(AB1366),AB1366*T1366,"")</f>
        <v>0.887545381952487</v>
      </c>
      <c r="AE1366" s="144" t="n">
        <f aca="false">IF(ISNUMBER(AC1366),AC1366*T1366,T1366)</f>
        <v>0.313245126994281</v>
      </c>
      <c r="AF1366" s="149" t="n">
        <f aca="false">IF(ISNUMBER(AD1366),AE1366-AE1362,"")</f>
        <v>0.146669213431096</v>
      </c>
      <c r="AG1366" s="145" t="n">
        <f aca="false">IF(ISNUMBER(AD1366),U1366*AB1366,"")</f>
        <v>63.903267500579</v>
      </c>
      <c r="AH1366" s="146" t="n">
        <f aca="false">IF(ISNUMBER(AC1366),AC1366*U1366,U1366)</f>
        <v>22.5536491435882</v>
      </c>
      <c r="AI1366" s="145" t="n">
        <f aca="false">AH1366-AH1362</f>
        <v>10.5601833670389</v>
      </c>
      <c r="AJ1366" s="103" t="s">
        <v>688</v>
      </c>
      <c r="AK1366" s="102"/>
      <c r="AL1366" s="102"/>
      <c r="AM1366" s="102"/>
      <c r="AN1366" s="147" t="s">
        <v>931</v>
      </c>
    </row>
    <row r="1367" customFormat="false" ht="15" hidden="false" customHeight="false" outlineLevel="0" collapsed="false">
      <c r="A1367" s="0" t="s">
        <v>652</v>
      </c>
      <c r="B1367" s="0" t="s">
        <v>647</v>
      </c>
      <c r="C1367" s="90" t="n">
        <f aca="false">C1223+1</f>
        <v>5</v>
      </c>
      <c r="D1367" s="90" t="n">
        <f aca="false">D1223</f>
        <v>2</v>
      </c>
      <c r="E1367" s="90" t="s">
        <v>353</v>
      </c>
      <c r="F1367" s="90" t="n">
        <v>3</v>
      </c>
      <c r="G1367" s="130" t="s">
        <v>659</v>
      </c>
      <c r="H1367" s="130" t="s">
        <v>660</v>
      </c>
      <c r="I1367" s="148" t="s">
        <v>335</v>
      </c>
      <c r="J1367" s="131" t="n">
        <v>41957</v>
      </c>
      <c r="K1367" s="132" t="s">
        <v>962</v>
      </c>
      <c r="L1367" s="131" t="n">
        <v>41960</v>
      </c>
      <c r="M1367" s="108" t="s">
        <v>963</v>
      </c>
      <c r="N1367" s="134" t="n">
        <v>67.8333333333333</v>
      </c>
      <c r="O1367" s="134" t="n">
        <v>40</v>
      </c>
      <c r="P1367" s="135" t="n">
        <v>0.0756666666666667</v>
      </c>
      <c r="Q1367" s="152" t="n">
        <v>672.262511025641</v>
      </c>
      <c r="R1367" s="152" t="n">
        <v>26457.9756907692</v>
      </c>
      <c r="S1367" s="136" t="n">
        <f aca="false">R1367-Q1367</f>
        <v>25785.7131797436</v>
      </c>
      <c r="T1367" s="137" t="n">
        <f aca="false">((S1367/1000000)*(0.473-P1367))*0.8/(0.08206*296)*1000000/(O1367*N1367)*12</f>
        <v>1.49237858154001</v>
      </c>
      <c r="U1367" s="138" t="n">
        <f aca="false">IF(N1367&lt;=48,T1367* 48,T1367* 72)</f>
        <v>107.45125787088</v>
      </c>
      <c r="V1367" s="139" t="n">
        <v>980.632407355436</v>
      </c>
      <c r="W1367" s="150" t="n">
        <f aca="false">W1319</f>
        <v>-21.1954571106192</v>
      </c>
      <c r="X1367" s="141" t="n">
        <v>1356.9</v>
      </c>
      <c r="Y1367" s="142" t="n">
        <f aca="false">((V1367/1000+1)*0.0112372)/((V1367/1000+1)*0.0112372+1)</f>
        <v>0.0217721841563236</v>
      </c>
      <c r="Z1367" s="142" t="n">
        <f aca="false">((W1367/1000+1)*0.0112372)/((W1367/1000+1)*0.0112372+1)</f>
        <v>0.0108793600839932</v>
      </c>
      <c r="AA1367" s="142" t="n">
        <f aca="false">IF(ISNUMBER(X1367),((X1367/1000+1)*0.0112372)/((X1367/1000+1)*0.0112372+1),"")</f>
        <v>0.0258016023592409</v>
      </c>
      <c r="AB1367" s="143" t="n">
        <f aca="false">IF(ISNUMBER(AA1367),(Y1367-Y1363)/(AA1367-Y1363),"")</f>
        <v>0.729481325934653</v>
      </c>
      <c r="AC1367" s="143" t="n">
        <f aca="false">IF(ISNUMBER(AB1367),1-AB1367,"")</f>
        <v>0.270518674065347</v>
      </c>
      <c r="AD1367" s="144" t="n">
        <f aca="false">IF(ISNUMBER(AB1367),AB1367*T1367,"")</f>
        <v>1.08866230645828</v>
      </c>
      <c r="AE1367" s="144" t="n">
        <f aca="false">IF(ISNUMBER(AC1367),AC1367*T1367,T1367)</f>
        <v>0.403716275081725</v>
      </c>
      <c r="AF1367" s="149" t="n">
        <f aca="false">IF(ISNUMBER(AD1367),AE1367-AE1363,"")</f>
        <v>0.191871554342019</v>
      </c>
      <c r="AG1367" s="145" t="n">
        <f aca="false">IF(ISNUMBER(AD1367),U1367*AB1367,"")</f>
        <v>78.3836860649962</v>
      </c>
      <c r="AH1367" s="146" t="n">
        <f aca="false">IF(ISNUMBER(AC1367),AC1367*U1367,U1367)</f>
        <v>29.0675718058842</v>
      </c>
      <c r="AI1367" s="145" t="n">
        <f aca="false">AH1367-AH1363</f>
        <v>13.8147519126254</v>
      </c>
      <c r="AJ1367" s="103" t="s">
        <v>690</v>
      </c>
      <c r="AK1367" s="102"/>
      <c r="AL1367" s="102"/>
      <c r="AM1367" s="102"/>
      <c r="AN1367" s="147" t="s">
        <v>932</v>
      </c>
    </row>
    <row r="1368" customFormat="false" ht="15" hidden="false" customHeight="false" outlineLevel="0" collapsed="false">
      <c r="A1368" s="0" t="s">
        <v>652</v>
      </c>
      <c r="B1368" s="0" t="s">
        <v>647</v>
      </c>
      <c r="C1368" s="90" t="n">
        <f aca="false">C1224+1</f>
        <v>5</v>
      </c>
      <c r="D1368" s="90" t="n">
        <f aca="false">D1224</f>
        <v>2</v>
      </c>
      <c r="E1368" s="90" t="s">
        <v>353</v>
      </c>
      <c r="F1368" s="90" t="n">
        <v>4</v>
      </c>
      <c r="G1368" s="130" t="s">
        <v>659</v>
      </c>
      <c r="H1368" s="130" t="s">
        <v>660</v>
      </c>
      <c r="I1368" s="148" t="s">
        <v>335</v>
      </c>
      <c r="J1368" s="131" t="n">
        <v>41957</v>
      </c>
      <c r="K1368" s="132" t="s">
        <v>962</v>
      </c>
      <c r="L1368" s="131" t="n">
        <v>41960</v>
      </c>
      <c r="M1368" s="108" t="s">
        <v>963</v>
      </c>
      <c r="N1368" s="134" t="n">
        <v>67.8333333333333</v>
      </c>
      <c r="O1368" s="134" t="n">
        <v>40</v>
      </c>
      <c r="P1368" s="135" t="n">
        <v>0.0756666666666667</v>
      </c>
      <c r="Q1368" s="152" t="n">
        <v>672.262511025641</v>
      </c>
      <c r="R1368" s="152" t="n">
        <v>34479.6760907692</v>
      </c>
      <c r="S1368" s="136" t="n">
        <f aca="false">R1368-Q1368</f>
        <v>33807.4135797436</v>
      </c>
      <c r="T1368" s="137" t="n">
        <f aca="false">((S1368/1000000)*(0.473-P1368))*0.8/(0.08206*296)*1000000/(O1368*N1368)*12</f>
        <v>1.95664395907842</v>
      </c>
      <c r="U1368" s="138" t="n">
        <f aca="false">IF(N1368&lt;=48,T1368* 48,T1368* 72)</f>
        <v>140.878365053646</v>
      </c>
      <c r="V1368" s="139" t="n">
        <v>1072.11859985883</v>
      </c>
      <c r="W1368" s="150" t="n">
        <f aca="false">W1320</f>
        <v>-21.1954571106192</v>
      </c>
      <c r="X1368" s="141" t="n">
        <v>1356.9</v>
      </c>
      <c r="Y1368" s="142" t="n">
        <f aca="false">((V1368/1000+1)*0.0112372)/((V1368/1000+1)*0.0112372+1)</f>
        <v>0.0227549660437283</v>
      </c>
      <c r="Z1368" s="142" t="n">
        <f aca="false">((W1368/1000+1)*0.0112372)/((W1368/1000+1)*0.0112372+1)</f>
        <v>0.0108793600839932</v>
      </c>
      <c r="AA1368" s="142" t="n">
        <f aca="false">IF(ISNUMBER(X1368),((X1368/1000+1)*0.0112372)/((X1368/1000+1)*0.0112372+1),"")</f>
        <v>0.0258016023592409</v>
      </c>
      <c r="AB1368" s="143" t="n">
        <f aca="false">IF(ISNUMBER(AA1368),(Y1368-Y1364)/(AA1368-Y1364),"")</f>
        <v>0.79570014952804</v>
      </c>
      <c r="AC1368" s="143" t="n">
        <f aca="false">IF(ISNUMBER(AB1368),1-AB1368,"")</f>
        <v>0.20429985047196</v>
      </c>
      <c r="AD1368" s="144" t="n">
        <f aca="false">IF(ISNUMBER(AB1368),AB1368*T1368,"")</f>
        <v>1.55690189081183</v>
      </c>
      <c r="AE1368" s="144" t="n">
        <f aca="false">IF(ISNUMBER(AC1368),AC1368*T1368,T1368)</f>
        <v>0.399742068266584</v>
      </c>
      <c r="AF1368" s="149" t="n">
        <f aca="false">IF(ISNUMBER(AD1368),AE1368-AE1364,"")</f>
        <v>0.220855370297787</v>
      </c>
      <c r="AG1368" s="145" t="n">
        <f aca="false">IF(ISNUMBER(AD1368),U1368*AB1368,"")</f>
        <v>112.096936138452</v>
      </c>
      <c r="AH1368" s="146" t="n">
        <f aca="false">IF(ISNUMBER(AC1368),AC1368*U1368,U1368)</f>
        <v>28.7814289151941</v>
      </c>
      <c r="AI1368" s="145" t="n">
        <f aca="false">AH1368-AH1364</f>
        <v>15.9015866614407</v>
      </c>
      <c r="AJ1368" s="103" t="s">
        <v>692</v>
      </c>
      <c r="AK1368" s="102"/>
      <c r="AL1368" s="102"/>
      <c r="AM1368" s="102"/>
      <c r="AN1368" s="147" t="s">
        <v>933</v>
      </c>
    </row>
    <row r="1369" customFormat="false" ht="15" hidden="false" customHeight="false" outlineLevel="0" collapsed="false">
      <c r="A1369" s="0" t="s">
        <v>652</v>
      </c>
      <c r="B1369" s="0" t="s">
        <v>647</v>
      </c>
      <c r="C1369" s="90" t="n">
        <f aca="false">C1225+1</f>
        <v>5</v>
      </c>
      <c r="D1369" s="90" t="n">
        <f aca="false">D1225</f>
        <v>2</v>
      </c>
      <c r="E1369" s="90" t="s">
        <v>353</v>
      </c>
      <c r="F1369" s="90" t="n">
        <v>1</v>
      </c>
      <c r="G1369" s="130" t="s">
        <v>669</v>
      </c>
      <c r="H1369" s="130" t="s">
        <v>660</v>
      </c>
      <c r="I1369" s="130" t="n">
        <v>10</v>
      </c>
      <c r="J1369" s="131" t="n">
        <v>41957</v>
      </c>
      <c r="K1369" s="132" t="s">
        <v>962</v>
      </c>
      <c r="L1369" s="131" t="n">
        <v>41960</v>
      </c>
      <c r="M1369" s="108" t="s">
        <v>963</v>
      </c>
      <c r="N1369" s="134" t="n">
        <v>67.8333333333333</v>
      </c>
      <c r="O1369" s="134" t="n">
        <v>40</v>
      </c>
      <c r="P1369" s="135" t="n">
        <v>0.0756666666666667</v>
      </c>
      <c r="Q1369" s="152" t="n">
        <v>672.262511025641</v>
      </c>
      <c r="R1369" s="152" t="n">
        <v>23457.6295907692</v>
      </c>
      <c r="S1369" s="136" t="n">
        <f aca="false">R1369-Q1369</f>
        <v>22785.3670797436</v>
      </c>
      <c r="T1369" s="137" t="n">
        <f aca="false">((S1369/1000000)*(0.473-P1369))*0.8/(0.08206*296)*1000000/(O1369*N1369)*12</f>
        <v>1.31873001011462</v>
      </c>
      <c r="U1369" s="138" t="n">
        <f aca="false">IF(N1369&lt;=48,T1369* 48,T1369* 72)</f>
        <v>94.948560728253</v>
      </c>
      <c r="V1369" s="139" t="n">
        <v>1158.79923038129</v>
      </c>
      <c r="W1369" s="150" t="n">
        <f aca="false">W1321</f>
        <v>-21.1954571106192</v>
      </c>
      <c r="X1369" s="141" t="n">
        <v>1356.9</v>
      </c>
      <c r="Y1369" s="142" t="n">
        <f aca="false">((V1369/1000+1)*0.0112372)/((V1369/1000+1)*0.0112372+1)</f>
        <v>0.0236843045147342</v>
      </c>
      <c r="Z1369" s="142" t="n">
        <f aca="false">((W1369/1000+1)*0.0112372)/((W1369/1000+1)*0.0112372+1)</f>
        <v>0.0108793600839932</v>
      </c>
      <c r="AA1369" s="142" t="n">
        <f aca="false">IF(ISNUMBER(X1369),((X1369/1000+1)*0.0112372)/((X1369/1000+1)*0.0112372+1),"")</f>
        <v>0.0258016023592409</v>
      </c>
      <c r="AB1369" s="143" t="n">
        <f aca="false">IF(ISNUMBER(AA1369),(Y1369-Y1361)/(AA1369-Y1361),"")</f>
        <v>0.858194670194809</v>
      </c>
      <c r="AC1369" s="143" t="n">
        <f aca="false">IF(ISNUMBER(AB1369),1-AB1369,"")</f>
        <v>0.141805329805191</v>
      </c>
      <c r="AD1369" s="144" t="n">
        <f aca="false">IF(ISNUMBER(AB1369),AB1369*T1369,"")</f>
        <v>1.13172706610632</v>
      </c>
      <c r="AE1369" s="144" t="n">
        <f aca="false">IF(ISNUMBER(AC1369),AC1369*T1369,T1369)</f>
        <v>0.187002944008308</v>
      </c>
      <c r="AF1369" s="149" t="n">
        <f aca="false">IF(ISNUMBER(AD1369),AE1369-AE1361,"")</f>
        <v>0.0828720187730218</v>
      </c>
      <c r="AG1369" s="145" t="n">
        <f aca="false">IF(ISNUMBER(AD1369),U1369*AB1369,"")</f>
        <v>81.4843487596548</v>
      </c>
      <c r="AH1369" s="146" t="n">
        <f aca="false">IF(ISNUMBER(AC1369),AC1369*U1369,U1369)</f>
        <v>13.4642119685982</v>
      </c>
      <c r="AI1369" s="145" t="n">
        <f aca="false">AH1369-AH1361</f>
        <v>5.96678535165757</v>
      </c>
      <c r="AJ1369" s="103" t="s">
        <v>694</v>
      </c>
      <c r="AK1369" s="102"/>
      <c r="AL1369" s="102"/>
      <c r="AM1369" s="102"/>
      <c r="AN1369" s="147" t="s">
        <v>934</v>
      </c>
    </row>
    <row r="1370" customFormat="false" ht="15" hidden="false" customHeight="false" outlineLevel="0" collapsed="false">
      <c r="A1370" s="0" t="s">
        <v>652</v>
      </c>
      <c r="B1370" s="0" t="s">
        <v>647</v>
      </c>
      <c r="C1370" s="90" t="n">
        <f aca="false">C1226+1</f>
        <v>5</v>
      </c>
      <c r="D1370" s="90" t="n">
        <f aca="false">D1226</f>
        <v>2</v>
      </c>
      <c r="E1370" s="90" t="s">
        <v>353</v>
      </c>
      <c r="F1370" s="90" t="n">
        <v>2</v>
      </c>
      <c r="G1370" s="130" t="s">
        <v>669</v>
      </c>
      <c r="H1370" s="130" t="s">
        <v>660</v>
      </c>
      <c r="I1370" s="130" t="n">
        <v>10</v>
      </c>
      <c r="J1370" s="131" t="n">
        <v>41957</v>
      </c>
      <c r="K1370" s="132" t="s">
        <v>962</v>
      </c>
      <c r="L1370" s="131" t="n">
        <v>41960</v>
      </c>
      <c r="M1370" s="108" t="s">
        <v>963</v>
      </c>
      <c r="N1370" s="134" t="n">
        <v>67.8333333333333</v>
      </c>
      <c r="O1370" s="134" t="n">
        <v>40</v>
      </c>
      <c r="P1370" s="135" t="n">
        <v>0.0756666666666667</v>
      </c>
      <c r="Q1370" s="152" t="n">
        <v>672.262511025641</v>
      </c>
      <c r="R1370" s="152" t="n">
        <v>20798.9129907692</v>
      </c>
      <c r="S1370" s="136" t="n">
        <f aca="false">R1370-Q1370</f>
        <v>20126.6504797436</v>
      </c>
      <c r="T1370" s="137" t="n">
        <f aca="false">((S1370/1000000)*(0.473-P1370))*0.8/(0.08206*296)*1000000/(O1370*N1370)*12</f>
        <v>1.16485364917915</v>
      </c>
      <c r="U1370" s="138" t="n">
        <f aca="false">IF(N1370&lt;=48,T1370* 48,T1370* 72)</f>
        <v>83.8694627408987</v>
      </c>
      <c r="V1370" s="139" t="n">
        <v>1137.19676228375</v>
      </c>
      <c r="W1370" s="150" t="n">
        <f aca="false">W1322</f>
        <v>-21.1954571106192</v>
      </c>
      <c r="X1370" s="141" t="n">
        <v>1356.9</v>
      </c>
      <c r="Y1370" s="142" t="n">
        <f aca="false">((V1370/1000+1)*0.0112372)/((V1370/1000+1)*0.0112372+1)</f>
        <v>0.0234528610265442</v>
      </c>
      <c r="Z1370" s="142" t="n">
        <f aca="false">((W1370/1000+1)*0.0112372)/((W1370/1000+1)*0.0112372+1)</f>
        <v>0.0108793600839932</v>
      </c>
      <c r="AA1370" s="142" t="n">
        <f aca="false">IF(ISNUMBER(X1370),((X1370/1000+1)*0.0112372)/((X1370/1000+1)*0.0112372+1),"")</f>
        <v>0.0258016023592409</v>
      </c>
      <c r="AB1370" s="143" t="n">
        <f aca="false">IF(ISNUMBER(AA1370),(Y1370-Y1362)/(AA1370-Y1362),"")</f>
        <v>0.843053783174653</v>
      </c>
      <c r="AC1370" s="143" t="n">
        <f aca="false">IF(ISNUMBER(AB1370),1-AB1370,"")</f>
        <v>0.156946216825347</v>
      </c>
      <c r="AD1370" s="144" t="n">
        <f aca="false">IF(ISNUMBER(AB1370),AB1370*T1370,"")</f>
        <v>0.982034275785282</v>
      </c>
      <c r="AE1370" s="144" t="n">
        <f aca="false">IF(ISNUMBER(AC1370),AC1370*T1370,T1370)</f>
        <v>0.182819373393867</v>
      </c>
      <c r="AF1370" s="149" t="n">
        <f aca="false">IF(ISNUMBER(AD1370),AE1370-AE1362,"")</f>
        <v>0.0162434598306821</v>
      </c>
      <c r="AG1370" s="145" t="n">
        <f aca="false">IF(ISNUMBER(AD1370),U1370*AB1370,"")</f>
        <v>70.7064678565403</v>
      </c>
      <c r="AH1370" s="146" t="n">
        <f aca="false">IF(ISNUMBER(AC1370),AC1370*U1370,U1370)</f>
        <v>13.1629948843584</v>
      </c>
      <c r="AI1370" s="145" t="n">
        <f aca="false">AH1370-AH1362</f>
        <v>1.16952910780911</v>
      </c>
      <c r="AJ1370" s="103" t="s">
        <v>696</v>
      </c>
      <c r="AK1370" s="102"/>
      <c r="AL1370" s="102"/>
      <c r="AM1370" s="102"/>
      <c r="AN1370" s="147" t="s">
        <v>935</v>
      </c>
    </row>
    <row r="1371" customFormat="false" ht="15" hidden="false" customHeight="false" outlineLevel="0" collapsed="false">
      <c r="A1371" s="0" t="s">
        <v>652</v>
      </c>
      <c r="B1371" s="0" t="s">
        <v>647</v>
      </c>
      <c r="C1371" s="90" t="n">
        <f aca="false">C1227+1</f>
        <v>5</v>
      </c>
      <c r="D1371" s="90" t="n">
        <f aca="false">D1227</f>
        <v>2</v>
      </c>
      <c r="E1371" s="90" t="s">
        <v>353</v>
      </c>
      <c r="F1371" s="90" t="n">
        <v>3</v>
      </c>
      <c r="G1371" s="130" t="s">
        <v>669</v>
      </c>
      <c r="H1371" s="130" t="s">
        <v>660</v>
      </c>
      <c r="I1371" s="130" t="n">
        <v>10</v>
      </c>
      <c r="J1371" s="131" t="n">
        <v>41957</v>
      </c>
      <c r="K1371" s="132" t="s">
        <v>962</v>
      </c>
      <c r="L1371" s="131" t="n">
        <v>41960</v>
      </c>
      <c r="M1371" s="108" t="s">
        <v>963</v>
      </c>
      <c r="N1371" s="134" t="n">
        <v>67.8333333333333</v>
      </c>
      <c r="O1371" s="134" t="n">
        <v>40</v>
      </c>
      <c r="P1371" s="135" t="n">
        <v>0.0756666666666667</v>
      </c>
      <c r="Q1371" s="152" t="n">
        <v>672.262511025641</v>
      </c>
      <c r="R1371" s="152" t="n">
        <v>19717.6855907692</v>
      </c>
      <c r="S1371" s="136" t="n">
        <f aca="false">R1371-Q1371</f>
        <v>19045.4230797436</v>
      </c>
      <c r="T1371" s="137" t="n">
        <f aca="false">((S1371/1000000)*(0.473-P1371))*0.8/(0.08206*296)*1000000/(O1371*N1371)*12</f>
        <v>1.10227633738303</v>
      </c>
      <c r="U1371" s="138" t="n">
        <f aca="false">IF(N1371&lt;=48,T1371* 48,T1371* 72)</f>
        <v>79.363896291578</v>
      </c>
      <c r="V1371" s="139" t="n">
        <v>1143.22055407501</v>
      </c>
      <c r="W1371" s="150" t="n">
        <f aca="false">W1323</f>
        <v>-21.1954571106192</v>
      </c>
      <c r="X1371" s="141" t="n">
        <v>1356.9</v>
      </c>
      <c r="Y1371" s="142" t="n">
        <f aca="false">((V1371/1000+1)*0.0112372)/((V1371/1000+1)*0.0112372+1)</f>
        <v>0.0235174094708318</v>
      </c>
      <c r="Z1371" s="142" t="n">
        <f aca="false">((W1371/1000+1)*0.0112372)/((W1371/1000+1)*0.0112372+1)</f>
        <v>0.0108793600839932</v>
      </c>
      <c r="AA1371" s="142" t="n">
        <f aca="false">IF(ISNUMBER(X1371),((X1371/1000+1)*0.0112372)/((X1371/1000+1)*0.0112372+1),"")</f>
        <v>0.0258016023592409</v>
      </c>
      <c r="AB1371" s="143" t="n">
        <f aca="false">IF(ISNUMBER(AA1371),(Y1371-Y1363)/(AA1371-Y1363),"")</f>
        <v>0.846648622613912</v>
      </c>
      <c r="AC1371" s="143" t="n">
        <f aca="false">IF(ISNUMBER(AB1371),1-AB1371,"")</f>
        <v>0.153351377386088</v>
      </c>
      <c r="AD1371" s="144" t="n">
        <f aca="false">IF(ISNUMBER(AB1371),AB1371*T1371,"")</f>
        <v>0.933240742785248</v>
      </c>
      <c r="AE1371" s="144" t="n">
        <f aca="false">IF(ISNUMBER(AC1371),AC1371*T1371,T1371)</f>
        <v>0.16903559459778</v>
      </c>
      <c r="AF1371" s="149" t="n">
        <f aca="false">IF(ISNUMBER(AD1371),AE1371-AE1363,"")</f>
        <v>-0.0428091261419259</v>
      </c>
      <c r="AG1371" s="145" t="n">
        <f aca="false">IF(ISNUMBER(AD1371),U1371*AB1371,"")</f>
        <v>67.1933334805378</v>
      </c>
      <c r="AH1371" s="146" t="n">
        <f aca="false">IF(ISNUMBER(AC1371),AC1371*U1371,U1371)</f>
        <v>12.1705628110401</v>
      </c>
      <c r="AI1371" s="145" t="n">
        <f aca="false">AH1371-AH1363</f>
        <v>-3.08225708221867</v>
      </c>
      <c r="AJ1371" s="103" t="s">
        <v>698</v>
      </c>
      <c r="AK1371" s="102"/>
      <c r="AL1371" s="102"/>
      <c r="AM1371" s="102"/>
      <c r="AN1371" s="147" t="s">
        <v>936</v>
      </c>
    </row>
    <row r="1372" customFormat="false" ht="15" hidden="false" customHeight="false" outlineLevel="0" collapsed="false">
      <c r="A1372" s="0" t="s">
        <v>652</v>
      </c>
      <c r="B1372" s="0" t="s">
        <v>647</v>
      </c>
      <c r="C1372" s="90" t="n">
        <f aca="false">C1228+1</f>
        <v>5</v>
      </c>
      <c r="D1372" s="90" t="n">
        <f aca="false">D1228</f>
        <v>2</v>
      </c>
      <c r="E1372" s="90" t="s">
        <v>353</v>
      </c>
      <c r="F1372" s="90" t="n">
        <v>4</v>
      </c>
      <c r="G1372" s="130" t="s">
        <v>669</v>
      </c>
      <c r="H1372" s="130" t="s">
        <v>660</v>
      </c>
      <c r="I1372" s="130" t="n">
        <v>10</v>
      </c>
      <c r="J1372" s="131" t="n">
        <v>41957</v>
      </c>
      <c r="K1372" s="132" t="s">
        <v>962</v>
      </c>
      <c r="L1372" s="131" t="n">
        <v>41960</v>
      </c>
      <c r="M1372" s="108" t="s">
        <v>963</v>
      </c>
      <c r="N1372" s="134" t="n">
        <v>67.8333333333333</v>
      </c>
      <c r="O1372" s="134" t="n">
        <v>40</v>
      </c>
      <c r="P1372" s="135" t="n">
        <v>0.0756666666666667</v>
      </c>
      <c r="Q1372" s="152" t="n">
        <v>672.262511025641</v>
      </c>
      <c r="R1372" s="152" t="n">
        <v>22890.6444907692</v>
      </c>
      <c r="S1372" s="136" t="n">
        <f aca="false">R1372-Q1372</f>
        <v>22218.3819797436</v>
      </c>
      <c r="T1372" s="137" t="n">
        <f aca="false">((S1372/1000000)*(0.473-P1372))*0.8/(0.08206*296)*1000000/(O1372*N1372)*12</f>
        <v>1.2859150783191</v>
      </c>
      <c r="U1372" s="138" t="n">
        <f aca="false">IF(N1372&lt;=48,T1372* 48,T1372* 72)</f>
        <v>92.585885638975</v>
      </c>
      <c r="V1372" s="139" t="n">
        <v>1119.3495243684</v>
      </c>
      <c r="W1372" s="150" t="n">
        <f aca="false">W1324</f>
        <v>-21.1954571106192</v>
      </c>
      <c r="X1372" s="141" t="n">
        <v>1356.9</v>
      </c>
      <c r="Y1372" s="142" t="n">
        <f aca="false">((V1372/1000+1)*0.0112372)/((V1372/1000+1)*0.0112372+1)</f>
        <v>0.0232615673508101</v>
      </c>
      <c r="Z1372" s="142" t="n">
        <f aca="false">((W1372/1000+1)*0.0112372)/((W1372/1000+1)*0.0112372+1)</f>
        <v>0.0108793600839932</v>
      </c>
      <c r="AA1372" s="142" t="n">
        <f aca="false">IF(ISNUMBER(X1372),((X1372/1000+1)*0.0112372)/((X1372/1000+1)*0.0112372+1),"")</f>
        <v>0.0258016023592409</v>
      </c>
      <c r="AB1372" s="143" t="n">
        <f aca="false">IF(ISNUMBER(AA1372),(Y1372-Y1364)/(AA1372-Y1364),"")</f>
        <v>0.829671572621344</v>
      </c>
      <c r="AC1372" s="143" t="n">
        <f aca="false">IF(ISNUMBER(AB1372),1-AB1372,"")</f>
        <v>0.170328427378656</v>
      </c>
      <c r="AD1372" s="144" t="n">
        <f aca="false">IF(ISNUMBER(AB1372),AB1372*T1372,"")</f>
        <v>1.0668871852865</v>
      </c>
      <c r="AE1372" s="144" t="n">
        <f aca="false">IF(ISNUMBER(AC1372),AC1372*T1372,T1372)</f>
        <v>0.219027893032593</v>
      </c>
      <c r="AF1372" s="149" t="n">
        <f aca="false">IF(ISNUMBER(AD1372),AE1372-AE1364,"")</f>
        <v>0.040141195063795</v>
      </c>
      <c r="AG1372" s="145" t="n">
        <f aca="false">IF(ISNUMBER(AD1372),U1372*AB1372,"")</f>
        <v>76.8158773406283</v>
      </c>
      <c r="AH1372" s="146" t="n">
        <f aca="false">IF(ISNUMBER(AC1372),AC1372*U1372,U1372)</f>
        <v>15.7700082983467</v>
      </c>
      <c r="AI1372" s="145" t="n">
        <f aca="false">AH1372-AH1364</f>
        <v>2.89016604459324</v>
      </c>
      <c r="AJ1372" s="103" t="s">
        <v>700</v>
      </c>
      <c r="AK1372" s="102"/>
      <c r="AL1372" s="102"/>
      <c r="AM1372" s="102"/>
      <c r="AN1372" s="147" t="s">
        <v>937</v>
      </c>
    </row>
    <row r="1373" customFormat="false" ht="15" hidden="false" customHeight="false" outlineLevel="0" collapsed="false">
      <c r="A1373" s="0" t="s">
        <v>652</v>
      </c>
      <c r="B1373" s="0" t="s">
        <v>647</v>
      </c>
      <c r="C1373" s="90" t="n">
        <f aca="false">C1229+1</f>
        <v>5</v>
      </c>
      <c r="D1373" s="90" t="n">
        <f aca="false">D1229</f>
        <v>2</v>
      </c>
      <c r="E1373" s="92" t="s">
        <v>378</v>
      </c>
      <c r="F1373" s="90" t="n">
        <v>1</v>
      </c>
      <c r="G1373" s="130" t="s">
        <v>321</v>
      </c>
      <c r="H1373" s="130" t="s">
        <v>322</v>
      </c>
      <c r="I1373" s="130" t="s">
        <v>322</v>
      </c>
      <c r="J1373" s="131" t="n">
        <v>41957</v>
      </c>
      <c r="K1373" s="132" t="s">
        <v>962</v>
      </c>
      <c r="L1373" s="131" t="n">
        <v>41960</v>
      </c>
      <c r="M1373" s="108" t="s">
        <v>963</v>
      </c>
      <c r="N1373" s="134" t="n">
        <v>67.8333333333333</v>
      </c>
      <c r="O1373" s="134" t="n">
        <v>40</v>
      </c>
      <c r="P1373" s="135" t="n">
        <v>0.04875</v>
      </c>
      <c r="Q1373" s="152" t="n">
        <v>672.262511025641</v>
      </c>
      <c r="R1373" s="152" t="n">
        <v>1667.05992615385</v>
      </c>
      <c r="S1373" s="136" t="n">
        <f aca="false">R1373-Q1373</f>
        <v>994.797415128206</v>
      </c>
      <c r="T1373" s="137" t="n">
        <f aca="false">((S1373/1000000)*(0.473-P1373))*0.8/(0.08206*296)*1000000/(O1373*N1373)*12</f>
        <v>0.0614753993025641</v>
      </c>
      <c r="U1373" s="138" t="n">
        <f aca="false">IF(N1373&lt;=48,T1373* 48,T1373* 72)</f>
        <v>4.42622874978461</v>
      </c>
      <c r="V1373" s="139" t="n">
        <v>-10.4823396839173</v>
      </c>
      <c r="W1373" s="150" t="n">
        <f aca="false">W1325</f>
        <v>-16.6005784878389</v>
      </c>
      <c r="X1373" s="141" t="s">
        <v>106</v>
      </c>
      <c r="Y1373" s="142" t="n">
        <f aca="false">((V1373/1000+1)*0.0112372)/((V1373/1000+1)*0.0112372+1)</f>
        <v>0.0109971263197491</v>
      </c>
      <c r="Z1373" s="142" t="n">
        <f aca="false">((W1373/1000+1)*0.0112372)/((W1373/1000+1)*0.0112372+1)</f>
        <v>0.0109298737052018</v>
      </c>
      <c r="AA1373" s="142" t="str">
        <f aca="false">IF(ISNUMBER(X1373),((X1373/1000+1)*0.0112372)/((X1373/1000+1)*0.0112372+1),"")</f>
        <v/>
      </c>
      <c r="AB1373" s="143" t="str">
        <f aca="false">IF(ISNUMBER(AA1373),(Y1373-Z1373)/(AA1373-Z1373),"")</f>
        <v/>
      </c>
      <c r="AC1373" s="143" t="str">
        <f aca="false">IF(ISNUMBER(AB1373),1-AB1373,"")</f>
        <v/>
      </c>
      <c r="AD1373" s="144" t="str">
        <f aca="false">IF(ISNUMBER(AB1373),AB1373*T1373,"")</f>
        <v/>
      </c>
      <c r="AE1373" s="144" t="n">
        <f aca="false">IF(ISNUMBER(AC1373),AC1373*T1373,T1373)</f>
        <v>0.0614753993025641</v>
      </c>
      <c r="AF1373" s="102"/>
      <c r="AG1373" s="145" t="str">
        <f aca="false">IF(ISNUMBER(AD1373),U1373*AB1373,"")</f>
        <v/>
      </c>
      <c r="AH1373" s="146" t="n">
        <f aca="false">IF(ISNUMBER(AC1373),AC1373*U1373,U1373)</f>
        <v>4.42622874978461</v>
      </c>
      <c r="AI1373" s="102"/>
      <c r="AJ1373" s="103" t="s">
        <v>702</v>
      </c>
      <c r="AK1373" s="102"/>
      <c r="AL1373" s="102"/>
      <c r="AM1373" s="102"/>
      <c r="AN1373" s="147" t="s">
        <v>938</v>
      </c>
    </row>
    <row r="1374" customFormat="false" ht="15" hidden="false" customHeight="false" outlineLevel="0" collapsed="false">
      <c r="A1374" s="0" t="s">
        <v>652</v>
      </c>
      <c r="B1374" s="0" t="s">
        <v>647</v>
      </c>
      <c r="C1374" s="90" t="n">
        <f aca="false">C1230+1</f>
        <v>5</v>
      </c>
      <c r="D1374" s="90" t="n">
        <f aca="false">D1230</f>
        <v>2</v>
      </c>
      <c r="E1374" s="90" t="s">
        <v>378</v>
      </c>
      <c r="F1374" s="90" t="n">
        <v>2</v>
      </c>
      <c r="G1374" s="130" t="s">
        <v>321</v>
      </c>
      <c r="H1374" s="130" t="s">
        <v>322</v>
      </c>
      <c r="I1374" s="130" t="s">
        <v>322</v>
      </c>
      <c r="J1374" s="131" t="n">
        <v>41957</v>
      </c>
      <c r="K1374" s="132" t="s">
        <v>962</v>
      </c>
      <c r="L1374" s="131" t="n">
        <v>41960</v>
      </c>
      <c r="M1374" s="108" t="s">
        <v>963</v>
      </c>
      <c r="N1374" s="134" t="n">
        <v>67.8333333333333</v>
      </c>
      <c r="O1374" s="134" t="n">
        <v>40</v>
      </c>
      <c r="P1374" s="135" t="n">
        <v>0.04875</v>
      </c>
      <c r="Q1374" s="152" t="n">
        <v>672.262511025641</v>
      </c>
      <c r="R1374" s="152" t="n">
        <v>1621.46016615385</v>
      </c>
      <c r="S1374" s="136" t="n">
        <f aca="false">R1374-Q1374</f>
        <v>949.197655128205</v>
      </c>
      <c r="T1374" s="137" t="n">
        <f aca="false">((S1374/1000000)*(0.473-P1374))*0.8/(0.08206*296)*1000000/(O1374*N1374)*12</f>
        <v>0.0586574753599894</v>
      </c>
      <c r="U1374" s="138" t="n">
        <f aca="false">IF(N1374&lt;=48,T1374* 48,T1374* 72)</f>
        <v>4.22333822591924</v>
      </c>
      <c r="V1374" s="139" t="n">
        <v>-12.7329526836509</v>
      </c>
      <c r="W1374" s="150" t="n">
        <f aca="false">W1326</f>
        <v>-16.6005784878389</v>
      </c>
      <c r="X1374" s="141" t="s">
        <v>106</v>
      </c>
      <c r="Y1374" s="142" t="n">
        <f aca="false">((V1374/1000+1)*0.0112372)/((V1374/1000+1)*0.0112372+1)</f>
        <v>0.0109723883016179</v>
      </c>
      <c r="Z1374" s="142" t="n">
        <f aca="false">((W1374/1000+1)*0.0112372)/((W1374/1000+1)*0.0112372+1)</f>
        <v>0.0109298737052018</v>
      </c>
      <c r="AA1374" s="142" t="str">
        <f aca="false">IF(ISNUMBER(X1374),((X1374/1000+1)*0.0112372)/((X1374/1000+1)*0.0112372+1),"")</f>
        <v/>
      </c>
      <c r="AB1374" s="143" t="str">
        <f aca="false">IF(ISNUMBER(AA1374),(Y1374-Z1374)/(AA1374-Z1374),"")</f>
        <v/>
      </c>
      <c r="AC1374" s="143" t="str">
        <f aca="false">IF(ISNUMBER(AB1374),1-AB1374,"")</f>
        <v/>
      </c>
      <c r="AD1374" s="144" t="str">
        <f aca="false">IF(ISNUMBER(AB1374),AB1374*T1374,"")</f>
        <v/>
      </c>
      <c r="AE1374" s="144" t="n">
        <f aca="false">IF(ISNUMBER(AC1374),AC1374*T1374,T1374)</f>
        <v>0.0586574753599894</v>
      </c>
      <c r="AF1374" s="102"/>
      <c r="AG1374" s="145" t="str">
        <f aca="false">IF(ISNUMBER(AD1374),U1374*AB1374,"")</f>
        <v/>
      </c>
      <c r="AH1374" s="146" t="n">
        <f aca="false">IF(ISNUMBER(AC1374),AC1374*U1374,U1374)</f>
        <v>4.22333822591924</v>
      </c>
      <c r="AI1374" s="102"/>
      <c r="AJ1374" s="103" t="s">
        <v>704</v>
      </c>
      <c r="AK1374" s="102"/>
      <c r="AL1374" s="102"/>
      <c r="AM1374" s="102"/>
      <c r="AN1374" s="147" t="s">
        <v>939</v>
      </c>
    </row>
    <row r="1375" customFormat="false" ht="15" hidden="false" customHeight="false" outlineLevel="0" collapsed="false">
      <c r="A1375" s="0" t="s">
        <v>652</v>
      </c>
      <c r="B1375" s="0" t="s">
        <v>647</v>
      </c>
      <c r="C1375" s="90" t="n">
        <f aca="false">C1231+1</f>
        <v>5</v>
      </c>
      <c r="D1375" s="90" t="n">
        <f aca="false">D1231</f>
        <v>2</v>
      </c>
      <c r="E1375" s="90" t="s">
        <v>378</v>
      </c>
      <c r="F1375" s="90" t="n">
        <v>3</v>
      </c>
      <c r="G1375" s="130" t="s">
        <v>321</v>
      </c>
      <c r="H1375" s="130" t="s">
        <v>322</v>
      </c>
      <c r="I1375" s="130" t="s">
        <v>322</v>
      </c>
      <c r="J1375" s="131" t="n">
        <v>41957</v>
      </c>
      <c r="K1375" s="132" t="s">
        <v>962</v>
      </c>
      <c r="L1375" s="131" t="n">
        <v>41960</v>
      </c>
      <c r="M1375" s="108" t="s">
        <v>963</v>
      </c>
      <c r="N1375" s="134" t="n">
        <v>67.8333333333333</v>
      </c>
      <c r="O1375" s="134" t="n">
        <v>40</v>
      </c>
      <c r="P1375" s="135" t="n">
        <v>0.04875</v>
      </c>
      <c r="Q1375" s="152" t="n">
        <v>672.262511025641</v>
      </c>
      <c r="R1375" s="152" t="n">
        <v>1354.28976615385</v>
      </c>
      <c r="S1375" s="136" t="n">
        <f aca="false">R1375-Q1375</f>
        <v>682.027255128205</v>
      </c>
      <c r="T1375" s="137" t="n">
        <f aca="false">((S1375/1000000)*(0.473-P1375))*0.8/(0.08206*296)*1000000/(O1375*N1375)*12</f>
        <v>0.0421471720841119</v>
      </c>
      <c r="U1375" s="138" t="n">
        <f aca="false">IF(N1375&lt;=48,T1375* 48,T1375* 72)</f>
        <v>3.03459639005605</v>
      </c>
      <c r="V1375" s="139" t="n">
        <v>-1.90851339635378</v>
      </c>
      <c r="W1375" s="150" t="n">
        <f aca="false">W1327</f>
        <v>-16.6005784878389</v>
      </c>
      <c r="X1375" s="141" t="s">
        <v>106</v>
      </c>
      <c r="Y1375" s="142" t="n">
        <f aca="false">((V1375/1000+1)*0.0112372)/((V1375/1000+1)*0.0112372+1)</f>
        <v>0.0110913557396064</v>
      </c>
      <c r="Z1375" s="142" t="n">
        <f aca="false">((W1375/1000+1)*0.0112372)/((W1375/1000+1)*0.0112372+1)</f>
        <v>0.0109298737052018</v>
      </c>
      <c r="AA1375" s="142" t="str">
        <f aca="false">IF(ISNUMBER(X1375),((X1375/1000+1)*0.0112372)/((X1375/1000+1)*0.0112372+1),"")</f>
        <v/>
      </c>
      <c r="AB1375" s="143" t="str">
        <f aca="false">IF(ISNUMBER(AA1375),(Y1375-Z1375)/(AA1375-Z1375),"")</f>
        <v/>
      </c>
      <c r="AC1375" s="143" t="str">
        <f aca="false">IF(ISNUMBER(AB1375),1-AB1375,"")</f>
        <v/>
      </c>
      <c r="AD1375" s="144" t="str">
        <f aca="false">IF(ISNUMBER(AB1375),AB1375*T1375,"")</f>
        <v/>
      </c>
      <c r="AE1375" s="144" t="n">
        <f aca="false">IF(ISNUMBER(AC1375),AC1375*T1375,T1375)</f>
        <v>0.0421471720841119</v>
      </c>
      <c r="AF1375" s="102"/>
      <c r="AG1375" s="145" t="str">
        <f aca="false">IF(ISNUMBER(AD1375),U1375*AB1375,"")</f>
        <v/>
      </c>
      <c r="AH1375" s="146" t="n">
        <f aca="false">IF(ISNUMBER(AC1375),AC1375*U1375,U1375)</f>
        <v>3.03459639005605</v>
      </c>
      <c r="AI1375" s="102"/>
      <c r="AJ1375" s="103" t="s">
        <v>706</v>
      </c>
      <c r="AK1375" s="102"/>
      <c r="AL1375" s="102"/>
      <c r="AM1375" s="102"/>
      <c r="AN1375" s="147" t="s">
        <v>940</v>
      </c>
    </row>
    <row r="1376" customFormat="false" ht="15" hidden="false" customHeight="false" outlineLevel="0" collapsed="false">
      <c r="A1376" s="0" t="s">
        <v>652</v>
      </c>
      <c r="B1376" s="0" t="s">
        <v>647</v>
      </c>
      <c r="C1376" s="90" t="n">
        <f aca="false">C1232+1</f>
        <v>5</v>
      </c>
      <c r="D1376" s="90" t="n">
        <f aca="false">D1232</f>
        <v>2</v>
      </c>
      <c r="E1376" s="90" t="s">
        <v>378</v>
      </c>
      <c r="F1376" s="90" t="n">
        <v>4</v>
      </c>
      <c r="G1376" s="130" t="s">
        <v>321</v>
      </c>
      <c r="H1376" s="130" t="s">
        <v>322</v>
      </c>
      <c r="I1376" s="130" t="s">
        <v>322</v>
      </c>
      <c r="J1376" s="131" t="n">
        <v>41957</v>
      </c>
      <c r="K1376" s="132" t="s">
        <v>962</v>
      </c>
      <c r="L1376" s="131" t="n">
        <v>41960</v>
      </c>
      <c r="M1376" s="108" t="s">
        <v>963</v>
      </c>
      <c r="N1376" s="134" t="n">
        <v>67.8333333333333</v>
      </c>
      <c r="O1376" s="134" t="n">
        <v>40</v>
      </c>
      <c r="P1376" s="135" t="n">
        <v>0.04875</v>
      </c>
      <c r="Q1376" s="152" t="n">
        <v>672.262511025641</v>
      </c>
      <c r="R1376" s="152" t="n">
        <v>1770.01092615385</v>
      </c>
      <c r="S1376" s="136" t="n">
        <f aca="false">R1376-Q1376</f>
        <v>1097.74841512821</v>
      </c>
      <c r="T1376" s="137" t="n">
        <f aca="false">((S1376/1000000)*(0.473-P1376))*0.8/(0.08206*296)*1000000/(O1376*N1376)*12</f>
        <v>0.0678374522566146</v>
      </c>
      <c r="U1376" s="138" t="n">
        <f aca="false">IF(N1376&lt;=48,T1376* 48,T1376* 72)</f>
        <v>4.88429656247625</v>
      </c>
      <c r="V1376" s="139" t="n">
        <v>-14.5091114078767</v>
      </c>
      <c r="W1376" s="150" t="n">
        <f aca="false">W1328</f>
        <v>-16.6005784878389</v>
      </c>
      <c r="X1376" s="141" t="s">
        <v>106</v>
      </c>
      <c r="Y1376" s="142" t="n">
        <f aca="false">((V1376/1000+1)*0.0112372)/((V1376/1000+1)*0.0112372+1)</f>
        <v>0.0109528644593756</v>
      </c>
      <c r="Z1376" s="142" t="n">
        <f aca="false">((W1376/1000+1)*0.0112372)/((W1376/1000+1)*0.0112372+1)</f>
        <v>0.0109298737052018</v>
      </c>
      <c r="AA1376" s="142" t="str">
        <f aca="false">IF(ISNUMBER(X1376),((X1376/1000+1)*0.0112372)/((X1376/1000+1)*0.0112372+1),"")</f>
        <v/>
      </c>
      <c r="AB1376" s="143" t="str">
        <f aca="false">IF(ISNUMBER(AA1376),(Y1376-Z1376)/(AA1376-Z1376),"")</f>
        <v/>
      </c>
      <c r="AC1376" s="143" t="str">
        <f aca="false">IF(ISNUMBER(AB1376),1-AB1376,"")</f>
        <v/>
      </c>
      <c r="AD1376" s="144" t="str">
        <f aca="false">IF(ISNUMBER(AB1376),AB1376*T1376,"")</f>
        <v/>
      </c>
      <c r="AE1376" s="144" t="n">
        <f aca="false">IF(ISNUMBER(AC1376),AC1376*T1376,T1376)</f>
        <v>0.0678374522566146</v>
      </c>
      <c r="AF1376" s="102"/>
      <c r="AG1376" s="145" t="str">
        <f aca="false">IF(ISNUMBER(AD1376),U1376*AB1376,"")</f>
        <v/>
      </c>
      <c r="AH1376" s="146" t="n">
        <f aca="false">IF(ISNUMBER(AC1376),AC1376*U1376,U1376)</f>
        <v>4.88429656247625</v>
      </c>
      <c r="AI1376" s="102"/>
      <c r="AJ1376" s="103" t="s">
        <v>708</v>
      </c>
      <c r="AK1376" s="102"/>
      <c r="AL1376" s="102"/>
      <c r="AM1376" s="102"/>
      <c r="AN1376" s="147" t="s">
        <v>941</v>
      </c>
    </row>
    <row r="1377" customFormat="false" ht="15" hidden="false" customHeight="false" outlineLevel="0" collapsed="false">
      <c r="A1377" s="0" t="s">
        <v>652</v>
      </c>
      <c r="B1377" s="0" t="s">
        <v>647</v>
      </c>
      <c r="C1377" s="90" t="n">
        <f aca="false">C1233+1</f>
        <v>5</v>
      </c>
      <c r="D1377" s="90" t="n">
        <f aca="false">D1233</f>
        <v>2</v>
      </c>
      <c r="E1377" s="90" t="s">
        <v>378</v>
      </c>
      <c r="F1377" s="90" t="n">
        <v>1</v>
      </c>
      <c r="G1377" s="130" t="s">
        <v>659</v>
      </c>
      <c r="H1377" s="130" t="s">
        <v>660</v>
      </c>
      <c r="I1377" s="148" t="s">
        <v>335</v>
      </c>
      <c r="J1377" s="131" t="n">
        <v>41957</v>
      </c>
      <c r="K1377" s="132" t="s">
        <v>962</v>
      </c>
      <c r="L1377" s="131" t="n">
        <v>41960</v>
      </c>
      <c r="M1377" s="108" t="s">
        <v>963</v>
      </c>
      <c r="N1377" s="134" t="n">
        <v>67.8333333333333</v>
      </c>
      <c r="O1377" s="134" t="n">
        <v>40</v>
      </c>
      <c r="P1377" s="135" t="n">
        <v>0.04875</v>
      </c>
      <c r="Q1377" s="152" t="n">
        <v>672.262511025641</v>
      </c>
      <c r="R1377" s="152" t="n">
        <v>28972.8482907692</v>
      </c>
      <c r="S1377" s="136" t="n">
        <f aca="false">R1377-Q1377</f>
        <v>28300.5857797436</v>
      </c>
      <c r="T1377" s="137" t="n">
        <f aca="false">((S1377/1000000)*(0.473-P1377))*0.8/(0.08206*296)*1000000/(O1377*N1377)*12</f>
        <v>1.74888855243154</v>
      </c>
      <c r="U1377" s="138" t="n">
        <f aca="false">IF(N1377&lt;=48,T1377* 48,T1377* 72)</f>
        <v>125.919975775071</v>
      </c>
      <c r="V1377" s="139" t="n">
        <v>1138.53004969341</v>
      </c>
      <c r="W1377" s="150" t="n">
        <f aca="false">W1329</f>
        <v>-16.6005784878389</v>
      </c>
      <c r="X1377" s="141" t="n">
        <v>1356.9</v>
      </c>
      <c r="Y1377" s="142" t="n">
        <f aca="false">((V1377/1000+1)*0.0112372)/((V1377/1000+1)*0.0112372+1)</f>
        <v>0.023467148714559</v>
      </c>
      <c r="Z1377" s="142" t="n">
        <f aca="false">((W1377/1000+1)*0.0112372)/((W1377/1000+1)*0.0112372+1)</f>
        <v>0.0109298737052018</v>
      </c>
      <c r="AA1377" s="142" t="n">
        <f aca="false">IF(ISNUMBER(X1377),((X1377/1000+1)*0.0112372)/((X1377/1000+1)*0.0112372+1),"")</f>
        <v>0.0258016023592409</v>
      </c>
      <c r="AB1377" s="143" t="n">
        <f aca="false">IF(ISNUMBER(AA1377),(Y1377-Y1373)/(AA1377-Y1373),"")</f>
        <v>0.842314335309494</v>
      </c>
      <c r="AC1377" s="143" t="n">
        <f aca="false">IF(ISNUMBER(AB1377),1-AB1377,"")</f>
        <v>0.157685664690506</v>
      </c>
      <c r="AD1377" s="144" t="n">
        <f aca="false">IF(ISNUMBER(AB1377),AB1377*T1377,"")</f>
        <v>1.47311389857175</v>
      </c>
      <c r="AE1377" s="144" t="n">
        <f aca="false">IF(ISNUMBER(AC1377),AC1377*T1377,T1377)</f>
        <v>0.275774653859784</v>
      </c>
      <c r="AF1377" s="149" t="n">
        <f aca="false">IF(ISNUMBER(AD1377),AE1377-AE1373,"")</f>
        <v>0.21429925455722</v>
      </c>
      <c r="AG1377" s="145" t="n">
        <f aca="false">IF(ISNUMBER(AD1377),U1377*AB1377,"")</f>
        <v>106.064200697166</v>
      </c>
      <c r="AH1377" s="146" t="n">
        <f aca="false">IF(ISNUMBER(AC1377),AC1377*U1377,U1377)</f>
        <v>19.8557750779045</v>
      </c>
      <c r="AI1377" s="145" t="n">
        <f aca="false">AH1377-AH1373</f>
        <v>15.4295463281199</v>
      </c>
      <c r="AJ1377" s="103" t="s">
        <v>710</v>
      </c>
      <c r="AK1377" s="102"/>
      <c r="AL1377" s="102"/>
      <c r="AM1377" s="102"/>
      <c r="AN1377" s="147" t="s">
        <v>942</v>
      </c>
    </row>
    <row r="1378" customFormat="false" ht="15" hidden="false" customHeight="false" outlineLevel="0" collapsed="false">
      <c r="A1378" s="0" t="s">
        <v>652</v>
      </c>
      <c r="B1378" s="0" t="s">
        <v>647</v>
      </c>
      <c r="C1378" s="90" t="n">
        <f aca="false">C1234+1</f>
        <v>5</v>
      </c>
      <c r="D1378" s="90" t="n">
        <f aca="false">D1234</f>
        <v>2</v>
      </c>
      <c r="E1378" s="90" t="s">
        <v>378</v>
      </c>
      <c r="F1378" s="90" t="n">
        <v>2</v>
      </c>
      <c r="G1378" s="130" t="s">
        <v>659</v>
      </c>
      <c r="H1378" s="130" t="s">
        <v>660</v>
      </c>
      <c r="I1378" s="148" t="s">
        <v>335</v>
      </c>
      <c r="J1378" s="131" t="n">
        <v>41957</v>
      </c>
      <c r="K1378" s="132" t="s">
        <v>962</v>
      </c>
      <c r="L1378" s="131" t="n">
        <v>41960</v>
      </c>
      <c r="M1378" s="108" t="s">
        <v>963</v>
      </c>
      <c r="N1378" s="134" t="n">
        <v>67.8333333333333</v>
      </c>
      <c r="O1378" s="134" t="n">
        <v>40</v>
      </c>
      <c r="P1378" s="135" t="n">
        <v>0.04875</v>
      </c>
      <c r="Q1378" s="152" t="n">
        <v>672.262511025641</v>
      </c>
      <c r="R1378" s="152" t="n">
        <v>35266.0232907692</v>
      </c>
      <c r="S1378" s="136" t="n">
        <f aca="false">R1378-Q1378</f>
        <v>34593.7607797436</v>
      </c>
      <c r="T1378" s="137" t="n">
        <f aca="false">((S1378/1000000)*(0.473-P1378))*0.8/(0.08206*296)*1000000/(O1378*N1378)*12</f>
        <v>2.13778727705886</v>
      </c>
      <c r="U1378" s="138" t="n">
        <f aca="false">IF(N1378&lt;=48,T1378* 48,T1378* 72)</f>
        <v>153.920683948238</v>
      </c>
      <c r="V1378" s="139" t="n">
        <v>1181.82056743612</v>
      </c>
      <c r="W1378" s="150" t="n">
        <f aca="false">W1330</f>
        <v>-16.6005784878389</v>
      </c>
      <c r="X1378" s="141" t="n">
        <v>1356.9</v>
      </c>
      <c r="Y1378" s="142" t="n">
        <f aca="false">((V1378/1000+1)*0.0112372)/((V1378/1000+1)*0.0112372+1)</f>
        <v>0.0239308286937066</v>
      </c>
      <c r="Z1378" s="142" t="n">
        <f aca="false">((W1378/1000+1)*0.0112372)/((W1378/1000+1)*0.0112372+1)</f>
        <v>0.0109298737052018</v>
      </c>
      <c r="AA1378" s="142" t="n">
        <f aca="false">IF(ISNUMBER(X1378),((X1378/1000+1)*0.0112372)/((X1378/1000+1)*0.0112372+1),"")</f>
        <v>0.0258016023592409</v>
      </c>
      <c r="AB1378" s="143" t="n">
        <f aca="false">IF(ISNUMBER(AA1378),(Y1378-Y1374)/(AA1378-Y1374),"")</f>
        <v>0.873845393406225</v>
      </c>
      <c r="AC1378" s="143" t="n">
        <f aca="false">IF(ISNUMBER(AB1378),1-AB1378,"")</f>
        <v>0.126154606593775</v>
      </c>
      <c r="AD1378" s="144" t="n">
        <f aca="false">IF(ISNUMBER(AB1378),AB1378*T1378,"")</f>
        <v>1.86809556414032</v>
      </c>
      <c r="AE1378" s="144" t="n">
        <f aca="false">IF(ISNUMBER(AC1378),AC1378*T1378,T1378)</f>
        <v>0.269691712918538</v>
      </c>
      <c r="AF1378" s="149" t="n">
        <f aca="false">IF(ISNUMBER(AD1378),AE1378-AE1374,"")</f>
        <v>0.211034237558549</v>
      </c>
      <c r="AG1378" s="145" t="n">
        <f aca="false">IF(ISNUMBER(AD1378),U1378*AB1378,"")</f>
        <v>134.502880618103</v>
      </c>
      <c r="AH1378" s="146" t="n">
        <f aca="false">IF(ISNUMBER(AC1378),AC1378*U1378,U1378)</f>
        <v>19.4178033301347</v>
      </c>
      <c r="AI1378" s="145" t="n">
        <f aca="false">AH1378-AH1374</f>
        <v>15.1944651042155</v>
      </c>
      <c r="AJ1378" s="103" t="s">
        <v>712</v>
      </c>
      <c r="AK1378" s="102"/>
      <c r="AL1378" s="102"/>
      <c r="AM1378" s="102"/>
      <c r="AN1378" s="147" t="s">
        <v>943</v>
      </c>
    </row>
    <row r="1379" customFormat="false" ht="15" hidden="false" customHeight="false" outlineLevel="0" collapsed="false">
      <c r="A1379" s="0" t="s">
        <v>652</v>
      </c>
      <c r="B1379" s="0" t="s">
        <v>647</v>
      </c>
      <c r="C1379" s="90" t="n">
        <f aca="false">C1235+1</f>
        <v>5</v>
      </c>
      <c r="D1379" s="90" t="n">
        <f aca="false">D1235</f>
        <v>2</v>
      </c>
      <c r="E1379" s="90" t="s">
        <v>378</v>
      </c>
      <c r="F1379" s="90" t="n">
        <v>3</v>
      </c>
      <c r="G1379" s="130" t="s">
        <v>659</v>
      </c>
      <c r="H1379" s="130" t="s">
        <v>660</v>
      </c>
      <c r="I1379" s="148" t="s">
        <v>335</v>
      </c>
      <c r="J1379" s="131" t="n">
        <v>41957</v>
      </c>
      <c r="K1379" s="132" t="s">
        <v>962</v>
      </c>
      <c r="L1379" s="131" t="n">
        <v>41960</v>
      </c>
      <c r="M1379" s="108" t="s">
        <v>963</v>
      </c>
      <c r="N1379" s="134" t="n">
        <v>67.8333333333333</v>
      </c>
      <c r="O1379" s="134" t="n">
        <v>40</v>
      </c>
      <c r="P1379" s="135" t="n">
        <v>0.04875</v>
      </c>
      <c r="Q1379" s="152" t="n">
        <v>672.262511025641</v>
      </c>
      <c r="R1379" s="152" t="n">
        <v>36181.8300907692</v>
      </c>
      <c r="S1379" s="136" t="n">
        <f aca="false">R1379-Q1379</f>
        <v>35509.5675797436</v>
      </c>
      <c r="T1379" s="137" t="n">
        <f aca="false">((S1379/1000000)*(0.473-P1379))*0.8/(0.08206*296)*1000000/(O1379*N1379)*12</f>
        <v>2.19438130098558</v>
      </c>
      <c r="U1379" s="138" t="n">
        <f aca="false">IF(N1379&lt;=48,T1379* 48,T1379* 72)</f>
        <v>157.995453670962</v>
      </c>
      <c r="V1379" s="139" t="n">
        <v>1180.1431386459</v>
      </c>
      <c r="W1379" s="150" t="n">
        <f aca="false">W1331</f>
        <v>-16.6005784878389</v>
      </c>
      <c r="X1379" s="141" t="n">
        <v>1356.9</v>
      </c>
      <c r="Y1379" s="142" t="n">
        <f aca="false">((V1379/1000+1)*0.0112372)/((V1379/1000+1)*0.0112372+1)</f>
        <v>0.023912870138849</v>
      </c>
      <c r="Z1379" s="142" t="n">
        <f aca="false">((W1379/1000+1)*0.0112372)/((W1379/1000+1)*0.0112372+1)</f>
        <v>0.0109298737052018</v>
      </c>
      <c r="AA1379" s="142" t="n">
        <f aca="false">IF(ISNUMBER(X1379),((X1379/1000+1)*0.0112372)/((X1379/1000+1)*0.0112372+1),"")</f>
        <v>0.0258016023592409</v>
      </c>
      <c r="AB1379" s="143" t="n">
        <f aca="false">IF(ISNUMBER(AA1379),(Y1379-Y1375)/(AA1379-Y1375),"")</f>
        <v>0.871604313018726</v>
      </c>
      <c r="AC1379" s="143" t="n">
        <f aca="false">IF(ISNUMBER(AB1379),1-AB1379,"")</f>
        <v>0.128395686981274</v>
      </c>
      <c r="AD1379" s="144" t="n">
        <f aca="false">IF(ISNUMBER(AB1379),AB1379*T1379,"")</f>
        <v>1.91263220634667</v>
      </c>
      <c r="AE1379" s="144" t="n">
        <f aca="false">IF(ISNUMBER(AC1379),AC1379*T1379,T1379)</f>
        <v>0.281749094638905</v>
      </c>
      <c r="AF1379" s="149" t="n">
        <f aca="false">IF(ISNUMBER(AD1379),AE1379-AE1375,"")</f>
        <v>0.239601922554794</v>
      </c>
      <c r="AG1379" s="145" t="n">
        <f aca="false">IF(ISNUMBER(AD1379),U1379*AB1379,"")</f>
        <v>137.70951885696</v>
      </c>
      <c r="AH1379" s="146" t="n">
        <f aca="false">IF(ISNUMBER(AC1379),AC1379*U1379,U1379)</f>
        <v>20.2859348140012</v>
      </c>
      <c r="AI1379" s="145" t="n">
        <f aca="false">AH1379-AH1375</f>
        <v>17.2513384239451</v>
      </c>
      <c r="AJ1379" s="103" t="s">
        <v>714</v>
      </c>
      <c r="AK1379" s="102"/>
      <c r="AL1379" s="102"/>
      <c r="AM1379" s="102"/>
      <c r="AN1379" s="147" t="s">
        <v>944</v>
      </c>
    </row>
    <row r="1380" customFormat="false" ht="15" hidden="false" customHeight="false" outlineLevel="0" collapsed="false">
      <c r="A1380" s="0" t="s">
        <v>652</v>
      </c>
      <c r="B1380" s="0" t="s">
        <v>647</v>
      </c>
      <c r="C1380" s="90" t="n">
        <f aca="false">C1236+1</f>
        <v>5</v>
      </c>
      <c r="D1380" s="90" t="n">
        <f aca="false">D1236</f>
        <v>2</v>
      </c>
      <c r="E1380" s="90" t="s">
        <v>378</v>
      </c>
      <c r="F1380" s="90" t="n">
        <v>4</v>
      </c>
      <c r="G1380" s="130" t="s">
        <v>659</v>
      </c>
      <c r="H1380" s="130" t="s">
        <v>660</v>
      </c>
      <c r="I1380" s="148" t="s">
        <v>335</v>
      </c>
      <c r="J1380" s="131" t="n">
        <v>41957</v>
      </c>
      <c r="K1380" s="132" t="s">
        <v>962</v>
      </c>
      <c r="L1380" s="131" t="n">
        <v>41960</v>
      </c>
      <c r="M1380" s="108" t="s">
        <v>963</v>
      </c>
      <c r="N1380" s="134" t="n">
        <v>67.8333333333333</v>
      </c>
      <c r="O1380" s="134" t="n">
        <v>40</v>
      </c>
      <c r="P1380" s="135" t="n">
        <v>0.04875</v>
      </c>
      <c r="Q1380" s="152" t="n">
        <v>672.262511025641</v>
      </c>
      <c r="R1380" s="152" t="n">
        <v>36564.2153907692</v>
      </c>
      <c r="S1380" s="136" t="n">
        <f aca="false">R1380-Q1380</f>
        <v>35891.9528797436</v>
      </c>
      <c r="T1380" s="137" t="n">
        <f aca="false">((S1380/1000000)*(0.473-P1380))*0.8/(0.08206*296)*1000000/(O1380*N1380)*12</f>
        <v>2.21801152825341</v>
      </c>
      <c r="U1380" s="138" t="n">
        <f aca="false">IF(N1380&lt;=48,T1380* 48,T1380* 72)</f>
        <v>159.696830034245</v>
      </c>
      <c r="V1380" s="139" t="n">
        <v>1139.65375739203</v>
      </c>
      <c r="W1380" s="150" t="n">
        <f aca="false">W1332</f>
        <v>-16.6005784878389</v>
      </c>
      <c r="X1380" s="141" t="n">
        <v>1356.9</v>
      </c>
      <c r="Y1380" s="142" t="n">
        <f aca="false">((V1380/1000+1)*0.0112372)/((V1380/1000+1)*0.0112372+1)</f>
        <v>0.0234791901934101</v>
      </c>
      <c r="Z1380" s="142" t="n">
        <f aca="false">((W1380/1000+1)*0.0112372)/((W1380/1000+1)*0.0112372+1)</f>
        <v>0.0109298737052018</v>
      </c>
      <c r="AA1380" s="142" t="n">
        <f aca="false">IF(ISNUMBER(X1380),((X1380/1000+1)*0.0112372)/((X1380/1000+1)*0.0112372+1),"")</f>
        <v>0.0258016023592409</v>
      </c>
      <c r="AB1380" s="143" t="n">
        <f aca="false">IF(ISNUMBER(AA1380),(Y1380-Y1376)/(AA1380-Y1376),"")</f>
        <v>0.84359531554181</v>
      </c>
      <c r="AC1380" s="143" t="n">
        <f aca="false">IF(ISNUMBER(AB1380),1-AB1380,"")</f>
        <v>0.15640468445819</v>
      </c>
      <c r="AD1380" s="144" t="n">
        <f aca="false">IF(ISNUMBER(AB1380),AB1380*T1380,"")</f>
        <v>1.87110413505231</v>
      </c>
      <c r="AE1380" s="144" t="n">
        <f aca="false">IF(ISNUMBER(AC1380),AC1380*T1380,T1380)</f>
        <v>0.346907393201102</v>
      </c>
      <c r="AF1380" s="149" t="n">
        <f aca="false">IF(ISNUMBER(AD1380),AE1380-AE1376,"")</f>
        <v>0.279069940944488</v>
      </c>
      <c r="AG1380" s="145" t="n">
        <f aca="false">IF(ISNUMBER(AD1380),U1380*AB1380,"")</f>
        <v>134.719497723766</v>
      </c>
      <c r="AH1380" s="146" t="n">
        <f aca="false">IF(ISNUMBER(AC1380),AC1380*U1380,U1380)</f>
        <v>24.9773323104794</v>
      </c>
      <c r="AI1380" s="145" t="n">
        <f aca="false">AH1380-AH1376</f>
        <v>20.0930357480031</v>
      </c>
      <c r="AJ1380" s="103" t="s">
        <v>716</v>
      </c>
      <c r="AK1380" s="102"/>
      <c r="AL1380" s="102"/>
      <c r="AM1380" s="102"/>
      <c r="AN1380" s="147" t="s">
        <v>945</v>
      </c>
    </row>
    <row r="1381" customFormat="false" ht="15" hidden="false" customHeight="false" outlineLevel="0" collapsed="false">
      <c r="A1381" s="0" t="s">
        <v>652</v>
      </c>
      <c r="B1381" s="0" t="s">
        <v>647</v>
      </c>
      <c r="C1381" s="90" t="n">
        <f aca="false">C1237+1</f>
        <v>5</v>
      </c>
      <c r="D1381" s="90" t="n">
        <f aca="false">D1237</f>
        <v>2</v>
      </c>
      <c r="E1381" s="90" t="s">
        <v>378</v>
      </c>
      <c r="F1381" s="90" t="n">
        <v>1</v>
      </c>
      <c r="G1381" s="130" t="s">
        <v>669</v>
      </c>
      <c r="H1381" s="130" t="s">
        <v>660</v>
      </c>
      <c r="I1381" s="130" t="n">
        <v>10</v>
      </c>
      <c r="J1381" s="131" t="n">
        <v>41957</v>
      </c>
      <c r="K1381" s="132" t="s">
        <v>962</v>
      </c>
      <c r="L1381" s="131" t="n">
        <v>41960</v>
      </c>
      <c r="M1381" s="108" t="s">
        <v>963</v>
      </c>
      <c r="N1381" s="134" t="n">
        <v>67.8333333333333</v>
      </c>
      <c r="O1381" s="134" t="n">
        <v>40</v>
      </c>
      <c r="P1381" s="135" t="n">
        <v>0.04875</v>
      </c>
      <c r="Q1381" s="152" t="n">
        <v>672.262511025641</v>
      </c>
      <c r="R1381" s="152" t="n">
        <v>22492.8896430769</v>
      </c>
      <c r="S1381" s="136" t="n">
        <f aca="false">R1381-Q1381</f>
        <v>21820.6271320513</v>
      </c>
      <c r="T1381" s="137" t="n">
        <f aca="false">((S1381/1000000)*(0.473-P1381))*0.8/(0.08206*296)*1000000/(O1381*N1381)*12</f>
        <v>1.34844717685795</v>
      </c>
      <c r="U1381" s="138" t="n">
        <f aca="false">IF(N1381&lt;=48,T1381* 48,T1381* 72)</f>
        <v>97.0881967337725</v>
      </c>
      <c r="V1381" s="139" t="n">
        <v>1207.15900224067</v>
      </c>
      <c r="W1381" s="150" t="n">
        <f aca="false">W1333</f>
        <v>-16.6005784878389</v>
      </c>
      <c r="X1381" s="141" t="n">
        <v>1356.9</v>
      </c>
      <c r="Y1381" s="142" t="n">
        <f aca="false">((V1381/1000+1)*0.0112372)/((V1381/1000+1)*0.0112372+1)</f>
        <v>0.0242020216496561</v>
      </c>
      <c r="Z1381" s="142" t="n">
        <f aca="false">((W1381/1000+1)*0.0112372)/((W1381/1000+1)*0.0112372+1)</f>
        <v>0.0109298737052018</v>
      </c>
      <c r="AA1381" s="142" t="n">
        <f aca="false">IF(ISNUMBER(X1381),((X1381/1000+1)*0.0112372)/((X1381/1000+1)*0.0112372+1),"")</f>
        <v>0.0258016023592409</v>
      </c>
      <c r="AB1381" s="143" t="n">
        <f aca="false">IF(ISNUMBER(AA1381),(Y1381-Y1373)/(AA1381-Y1373),"")</f>
        <v>0.891952899561064</v>
      </c>
      <c r="AC1381" s="143" t="n">
        <f aca="false">IF(ISNUMBER(AB1381),1-AB1381,"")</f>
        <v>0.108047100438936</v>
      </c>
      <c r="AD1381" s="144" t="n">
        <f aca="false">IF(ISNUMBER(AB1381),AB1381*T1381,"")</f>
        <v>1.20275136930338</v>
      </c>
      <c r="AE1381" s="144" t="n">
        <f aca="false">IF(ISNUMBER(AC1381),AC1381*T1381,T1381)</f>
        <v>0.145695807554571</v>
      </c>
      <c r="AF1381" s="149" t="n">
        <f aca="false">IF(ISNUMBER(AD1381),AE1381-AE1373,"")</f>
        <v>0.0842204082520072</v>
      </c>
      <c r="AG1381" s="145" t="n">
        <f aca="false">IF(ISNUMBER(AD1381),U1381*AB1381,"")</f>
        <v>86.5980985898433</v>
      </c>
      <c r="AH1381" s="146" t="n">
        <f aca="false">IF(ISNUMBER(AC1381),AC1381*U1381,U1381)</f>
        <v>10.4900981439291</v>
      </c>
      <c r="AI1381" s="145" t="n">
        <f aca="false">AH1381-AH1373</f>
        <v>6.06386939414452</v>
      </c>
      <c r="AJ1381" s="103" t="s">
        <v>718</v>
      </c>
      <c r="AK1381" s="102"/>
      <c r="AL1381" s="102"/>
      <c r="AM1381" s="102"/>
      <c r="AN1381" s="147" t="s">
        <v>946</v>
      </c>
    </row>
    <row r="1382" customFormat="false" ht="15" hidden="false" customHeight="false" outlineLevel="0" collapsed="false">
      <c r="A1382" s="0" t="s">
        <v>652</v>
      </c>
      <c r="B1382" s="0" t="s">
        <v>647</v>
      </c>
      <c r="C1382" s="90" t="n">
        <f aca="false">C1238+1</f>
        <v>5</v>
      </c>
      <c r="D1382" s="90" t="n">
        <f aca="false">D1238</f>
        <v>2</v>
      </c>
      <c r="E1382" s="90" t="s">
        <v>378</v>
      </c>
      <c r="F1382" s="90" t="n">
        <v>2</v>
      </c>
      <c r="G1382" s="130" t="s">
        <v>669</v>
      </c>
      <c r="H1382" s="130" t="s">
        <v>660</v>
      </c>
      <c r="I1382" s="130" t="n">
        <v>10</v>
      </c>
      <c r="J1382" s="131" t="n">
        <v>41957</v>
      </c>
      <c r="K1382" s="132" t="s">
        <v>962</v>
      </c>
      <c r="L1382" s="131" t="n">
        <v>41960</v>
      </c>
      <c r="M1382" s="108" t="s">
        <v>963</v>
      </c>
      <c r="N1382" s="134" t="n">
        <v>67.8333333333333</v>
      </c>
      <c r="O1382" s="134" t="n">
        <v>40</v>
      </c>
      <c r="P1382" s="135" t="n">
        <v>0.04875</v>
      </c>
      <c r="Q1382" s="152" t="n">
        <v>672.262511025641</v>
      </c>
      <c r="R1382" s="152" t="n">
        <v>18679.2601430769</v>
      </c>
      <c r="S1382" s="136" t="n">
        <f aca="false">R1382-Q1382</f>
        <v>18006.9976320513</v>
      </c>
      <c r="T1382" s="137" t="n">
        <f aca="false">((S1382/1000000)*(0.473-P1382))*0.8/(0.08206*296)*1000000/(O1382*N1382)*12</f>
        <v>1.11277668481679</v>
      </c>
      <c r="U1382" s="138" t="n">
        <f aca="false">IF(N1382&lt;=48,T1382* 48,T1382* 72)</f>
        <v>80.119921306809</v>
      </c>
      <c r="V1382" s="139" t="n">
        <v>1184.39405621519</v>
      </c>
      <c r="W1382" s="150" t="n">
        <f aca="false">W1334</f>
        <v>-16.6005784878389</v>
      </c>
      <c r="X1382" s="141" t="n">
        <v>1356.9</v>
      </c>
      <c r="Y1382" s="142" t="n">
        <f aca="false">((V1382/1000+1)*0.0112372)/((V1382/1000+1)*0.0112372+1)</f>
        <v>0.023958379183423</v>
      </c>
      <c r="Z1382" s="142" t="n">
        <f aca="false">((W1382/1000+1)*0.0112372)/((W1382/1000+1)*0.0112372+1)</f>
        <v>0.0109298737052018</v>
      </c>
      <c r="AA1382" s="142" t="n">
        <f aca="false">IF(ISNUMBER(X1382),((X1382/1000+1)*0.0112372)/((X1382/1000+1)*0.0112372+1),"")</f>
        <v>0.0258016023592409</v>
      </c>
      <c r="AB1382" s="143" t="n">
        <f aca="false">IF(ISNUMBER(AA1382),(Y1382-Y1374)/(AA1382-Y1374),"")</f>
        <v>0.875703245724586</v>
      </c>
      <c r="AC1382" s="143" t="n">
        <f aca="false">IF(ISNUMBER(AB1382),1-AB1382,"")</f>
        <v>0.124296754275414</v>
      </c>
      <c r="AD1382" s="144" t="n">
        <f aca="false">IF(ISNUMBER(AB1382),AB1382*T1382,"")</f>
        <v>0.974462154660708</v>
      </c>
      <c r="AE1382" s="144" t="n">
        <f aca="false">IF(ISNUMBER(AC1382),AC1382*T1382,T1382)</f>
        <v>0.138314530156083</v>
      </c>
      <c r="AF1382" s="149" t="n">
        <f aca="false">IF(ISNUMBER(AD1382),AE1382-AE1374,"")</f>
        <v>0.0796570547960934</v>
      </c>
      <c r="AG1382" s="145" t="n">
        <f aca="false">IF(ISNUMBER(AD1382),U1382*AB1382,"")</f>
        <v>70.161275135571</v>
      </c>
      <c r="AH1382" s="146" t="n">
        <f aca="false">IF(ISNUMBER(AC1382),AC1382*U1382,U1382)</f>
        <v>9.95864617123796</v>
      </c>
      <c r="AI1382" s="145" t="n">
        <f aca="false">AH1382-AH1374</f>
        <v>5.73530794531872</v>
      </c>
      <c r="AJ1382" s="103" t="s">
        <v>720</v>
      </c>
      <c r="AK1382" s="102"/>
      <c r="AL1382" s="102"/>
      <c r="AM1382" s="102"/>
      <c r="AN1382" s="147" t="s">
        <v>947</v>
      </c>
    </row>
    <row r="1383" customFormat="false" ht="15" hidden="false" customHeight="false" outlineLevel="0" collapsed="false">
      <c r="A1383" s="0" t="s">
        <v>652</v>
      </c>
      <c r="B1383" s="0" t="s">
        <v>647</v>
      </c>
      <c r="C1383" s="90" t="n">
        <f aca="false">C1239+1</f>
        <v>5</v>
      </c>
      <c r="D1383" s="90" t="n">
        <f aca="false">D1239</f>
        <v>2</v>
      </c>
      <c r="E1383" s="90" t="s">
        <v>378</v>
      </c>
      <c r="F1383" s="90" t="n">
        <v>3</v>
      </c>
      <c r="G1383" s="130" t="s">
        <v>669</v>
      </c>
      <c r="H1383" s="130" t="s">
        <v>660</v>
      </c>
      <c r="I1383" s="130" t="n">
        <v>10</v>
      </c>
      <c r="J1383" s="131" t="n">
        <v>41957</v>
      </c>
      <c r="K1383" s="132" t="s">
        <v>962</v>
      </c>
      <c r="L1383" s="131" t="n">
        <v>41960</v>
      </c>
      <c r="M1383" s="108" t="s">
        <v>963</v>
      </c>
      <c r="N1383" s="134" t="n">
        <v>67.8333333333333</v>
      </c>
      <c r="O1383" s="134" t="n">
        <v>40</v>
      </c>
      <c r="P1383" s="135" t="n">
        <v>0.04875</v>
      </c>
      <c r="Q1383" s="152" t="n">
        <v>672.262511025641</v>
      </c>
      <c r="R1383" s="152" t="n">
        <v>27210.8431430769</v>
      </c>
      <c r="S1383" s="136" t="n">
        <f aca="false">R1383-Q1383</f>
        <v>26538.5806320513</v>
      </c>
      <c r="T1383" s="137" t="n">
        <f aca="false">((S1383/1000000)*(0.473-P1383))*0.8/(0.08206*296)*1000000/(O1383*N1383)*12</f>
        <v>1.64000209134881</v>
      </c>
      <c r="U1383" s="138" t="n">
        <f aca="false">IF(N1383&lt;=48,T1383* 48,T1383* 72)</f>
        <v>118.080150577114</v>
      </c>
      <c r="V1383" s="139" t="n">
        <v>1266.84492854521</v>
      </c>
      <c r="W1383" s="150" t="n">
        <f aca="false">W1335</f>
        <v>-16.6005784878389</v>
      </c>
      <c r="X1383" s="141" t="n">
        <v>1356.9</v>
      </c>
      <c r="Y1383" s="142" t="n">
        <f aca="false">((V1383/1000+1)*0.0112372)/((V1383/1000+1)*0.0112372+1)</f>
        <v>0.0248402347830196</v>
      </c>
      <c r="Z1383" s="142" t="n">
        <f aca="false">((W1383/1000+1)*0.0112372)/((W1383/1000+1)*0.0112372+1)</f>
        <v>0.0109298737052018</v>
      </c>
      <c r="AA1383" s="142" t="n">
        <f aca="false">IF(ISNUMBER(X1383),((X1383/1000+1)*0.0112372)/((X1383/1000+1)*0.0112372+1),"")</f>
        <v>0.0258016023592409</v>
      </c>
      <c r="AB1383" s="143" t="n">
        <f aca="false">IF(ISNUMBER(AA1383),(Y1383-Y1375)/(AA1383-Y1375),"")</f>
        <v>0.934646399813707</v>
      </c>
      <c r="AC1383" s="143" t="n">
        <f aca="false">IF(ISNUMBER(AB1383),1-AB1383,"")</f>
        <v>0.0653536001862928</v>
      </c>
      <c r="AD1383" s="144" t="n">
        <f aca="false">IF(ISNUMBER(AB1383),AB1383*T1383,"")</f>
        <v>1.53282205036611</v>
      </c>
      <c r="AE1383" s="144" t="n">
        <f aca="false">IF(ISNUMBER(AC1383),AC1383*T1383,T1383)</f>
        <v>0.107180040982694</v>
      </c>
      <c r="AF1383" s="149" t="n">
        <f aca="false">IF(ISNUMBER(AD1383),AE1383-AE1375,"")</f>
        <v>0.0650328688985821</v>
      </c>
      <c r="AG1383" s="145" t="n">
        <f aca="false">IF(ISNUMBER(AD1383),U1383*AB1383,"")</f>
        <v>110.36318762636</v>
      </c>
      <c r="AH1383" s="146" t="n">
        <f aca="false">IF(ISNUMBER(AC1383),AC1383*U1383,U1383)</f>
        <v>7.71696295075397</v>
      </c>
      <c r="AI1383" s="145" t="n">
        <f aca="false">AH1383-AH1375</f>
        <v>4.68236656069791</v>
      </c>
      <c r="AJ1383" s="103" t="s">
        <v>722</v>
      </c>
      <c r="AK1383" s="102"/>
      <c r="AL1383" s="102"/>
      <c r="AM1383" s="102"/>
      <c r="AN1383" s="147" t="s">
        <v>948</v>
      </c>
    </row>
    <row r="1384" customFormat="false" ht="15" hidden="false" customHeight="false" outlineLevel="0" collapsed="false">
      <c r="A1384" s="0" t="s">
        <v>652</v>
      </c>
      <c r="B1384" s="0" t="s">
        <v>647</v>
      </c>
      <c r="C1384" s="90" t="n">
        <f aca="false">C1240+1</f>
        <v>5</v>
      </c>
      <c r="D1384" s="90" t="n">
        <f aca="false">D1240</f>
        <v>2</v>
      </c>
      <c r="E1384" s="90" t="s">
        <v>378</v>
      </c>
      <c r="F1384" s="90" t="n">
        <v>4</v>
      </c>
      <c r="G1384" s="130" t="s">
        <v>669</v>
      </c>
      <c r="H1384" s="130" t="s">
        <v>660</v>
      </c>
      <c r="I1384" s="130" t="n">
        <v>10</v>
      </c>
      <c r="J1384" s="131" t="n">
        <v>41957</v>
      </c>
      <c r="K1384" s="132" t="s">
        <v>962</v>
      </c>
      <c r="L1384" s="131" t="n">
        <v>41960</v>
      </c>
      <c r="M1384" s="108" t="s">
        <v>963</v>
      </c>
      <c r="N1384" s="134" t="n">
        <v>67.8333333333333</v>
      </c>
      <c r="O1384" s="134" t="n">
        <v>40</v>
      </c>
      <c r="P1384" s="135" t="n">
        <v>0.04875</v>
      </c>
      <c r="Q1384" s="152" t="n">
        <v>672.262511025641</v>
      </c>
      <c r="R1384" s="152" t="n">
        <v>31271.9718430769</v>
      </c>
      <c r="S1384" s="136" t="n">
        <f aca="false">R1384-Q1384</f>
        <v>30599.7093320513</v>
      </c>
      <c r="T1384" s="137" t="n">
        <f aca="false">((S1384/1000000)*(0.473-P1384))*0.8/(0.08206*296)*1000000/(O1384*N1384)*12</f>
        <v>1.89096726742883</v>
      </c>
      <c r="U1384" s="138" t="n">
        <f aca="false">IF(N1384&lt;=48,T1384* 48,T1384* 72)</f>
        <v>136.149643254876</v>
      </c>
      <c r="V1384" s="139" t="n">
        <v>1227.55364564429</v>
      </c>
      <c r="W1384" s="150" t="n">
        <f aca="false">W1336</f>
        <v>-16.6005784878389</v>
      </c>
      <c r="X1384" s="141" t="n">
        <v>1356.9</v>
      </c>
      <c r="Y1384" s="142" t="n">
        <f aca="false">((V1384/1000+1)*0.0112372)/((V1384/1000+1)*0.0112372+1)</f>
        <v>0.0244201926100313</v>
      </c>
      <c r="Z1384" s="142" t="n">
        <f aca="false">((W1384/1000+1)*0.0112372)/((W1384/1000+1)*0.0112372+1)</f>
        <v>0.0109298737052018</v>
      </c>
      <c r="AA1384" s="142" t="n">
        <f aca="false">IF(ISNUMBER(X1384),((X1384/1000+1)*0.0112372)/((X1384/1000+1)*0.0112372+1),"")</f>
        <v>0.0258016023592409</v>
      </c>
      <c r="AB1384" s="143" t="n">
        <f aca="false">IF(ISNUMBER(AA1384),(Y1384-Y1376)/(AA1384-Y1376),"")</f>
        <v>0.906967867671625</v>
      </c>
      <c r="AC1384" s="143" t="n">
        <f aca="false">IF(ISNUMBER(AB1384),1-AB1384,"")</f>
        <v>0.0930321323283751</v>
      </c>
      <c r="AD1384" s="144" t="n">
        <f aca="false">IF(ISNUMBER(AB1384),AB1384*T1384,"")</f>
        <v>1.71504655037677</v>
      </c>
      <c r="AE1384" s="144" t="n">
        <f aca="false">IF(ISNUMBER(AC1384),AC1384*T1384,T1384)</f>
        <v>0.175920717052065</v>
      </c>
      <c r="AF1384" s="149" t="n">
        <f aca="false">IF(ISNUMBER(AD1384),AE1384-AE1376,"")</f>
        <v>0.10808326479545</v>
      </c>
      <c r="AG1384" s="145" t="n">
        <f aca="false">IF(ISNUMBER(AD1384),U1384*AB1384,"")</f>
        <v>123.483351627127</v>
      </c>
      <c r="AH1384" s="146" t="n">
        <f aca="false">IF(ISNUMBER(AC1384),AC1384*U1384,U1384)</f>
        <v>12.6662916277487</v>
      </c>
      <c r="AI1384" s="145" t="n">
        <f aca="false">AH1384-AH1376</f>
        <v>7.78199506527241</v>
      </c>
      <c r="AJ1384" s="103" t="s">
        <v>724</v>
      </c>
      <c r="AK1384" s="102"/>
      <c r="AL1384" s="102"/>
      <c r="AM1384" s="102"/>
      <c r="AN1384" s="147" t="s">
        <v>949</v>
      </c>
    </row>
    <row r="1385" customFormat="false" ht="15" hidden="false" customHeight="false" outlineLevel="0" collapsed="false">
      <c r="A1385" s="0" t="s">
        <v>652</v>
      </c>
      <c r="B1385" s="0" t="s">
        <v>647</v>
      </c>
      <c r="C1385" s="90" t="n">
        <f aca="false">C1241+1</f>
        <v>5</v>
      </c>
      <c r="D1385" s="90" t="n">
        <f aca="false">D1241</f>
        <v>2</v>
      </c>
      <c r="E1385" s="90" t="s">
        <v>403</v>
      </c>
      <c r="F1385" s="90" t="n">
        <v>1</v>
      </c>
      <c r="G1385" s="130" t="s">
        <v>321</v>
      </c>
      <c r="H1385" s="130" t="s">
        <v>322</v>
      </c>
      <c r="I1385" s="130" t="s">
        <v>322</v>
      </c>
      <c r="J1385" s="131" t="n">
        <v>41957</v>
      </c>
      <c r="K1385" s="132" t="s">
        <v>962</v>
      </c>
      <c r="L1385" s="131" t="n">
        <v>41960</v>
      </c>
      <c r="M1385" s="108" t="s">
        <v>963</v>
      </c>
      <c r="N1385" s="134" t="n">
        <v>67.8333333333333</v>
      </c>
      <c r="O1385" s="134" t="n">
        <v>40</v>
      </c>
      <c r="P1385" s="135" t="n">
        <v>0.0481666666666667</v>
      </c>
      <c r="Q1385" s="152" t="n">
        <v>672.262511025641</v>
      </c>
      <c r="R1385" s="152" t="n">
        <v>3051.43632692308</v>
      </c>
      <c r="S1385" s="136" t="n">
        <f aca="false">R1385-Q1385</f>
        <v>2379.17381589744</v>
      </c>
      <c r="T1385" s="137" t="n">
        <f aca="false">((S1385/1000000)*(0.473-P1385))*0.8/(0.08206*296)*1000000/(O1385*N1385)*12</f>
        <v>0.147227729919702</v>
      </c>
      <c r="U1385" s="138" t="n">
        <f aca="false">IF(N1385&lt;=48,T1385* 48,T1385* 72)</f>
        <v>10.6003965542186</v>
      </c>
      <c r="V1385" s="139" t="n">
        <v>-20.9587273496351</v>
      </c>
      <c r="W1385" s="150" t="n">
        <f aca="false">W1337</f>
        <v>-20.4524273330183</v>
      </c>
      <c r="X1385" s="141" t="s">
        <v>106</v>
      </c>
      <c r="Y1385" s="142" t="n">
        <f aca="false">((V1385/1000+1)*0.0112372)/((V1385/1000+1)*0.0112372+1)</f>
        <v>0.0108819626895704</v>
      </c>
      <c r="Z1385" s="142" t="n">
        <f aca="false">((W1385/1000+1)*0.0112372)/((W1385/1000+1)*0.0112372+1)</f>
        <v>0.0108875289029567</v>
      </c>
      <c r="AA1385" s="142" t="str">
        <f aca="false">IF(ISNUMBER(X1385),((X1385/1000+1)*0.0112372)/((X1385/1000+1)*0.0112372+1),"")</f>
        <v/>
      </c>
      <c r="AB1385" s="143" t="str">
        <f aca="false">IF(ISNUMBER(AA1385),(Y1385-Z1385)/(AA1385-Z1385),"")</f>
        <v/>
      </c>
      <c r="AC1385" s="143" t="str">
        <f aca="false">IF(ISNUMBER(AB1385),1-AB1385,"")</f>
        <v/>
      </c>
      <c r="AD1385" s="144" t="str">
        <f aca="false">IF(ISNUMBER(AB1385),AB1385*T1385,"")</f>
        <v/>
      </c>
      <c r="AE1385" s="144" t="n">
        <f aca="false">IF(ISNUMBER(AC1385),AC1385*T1385,T1385)</f>
        <v>0.147227729919702</v>
      </c>
      <c r="AF1385" s="102"/>
      <c r="AG1385" s="145" t="str">
        <f aca="false">IF(ISNUMBER(AD1385),U1385*AB1385,"")</f>
        <v/>
      </c>
      <c r="AH1385" s="146" t="n">
        <f aca="false">IF(ISNUMBER(AC1385),AC1385*U1385,U1385)</f>
        <v>10.6003965542186</v>
      </c>
      <c r="AI1385" s="102"/>
      <c r="AJ1385" s="103" t="s">
        <v>726</v>
      </c>
      <c r="AK1385" s="102"/>
      <c r="AL1385" s="102"/>
      <c r="AM1385" s="102"/>
      <c r="AN1385" s="147" t="s">
        <v>950</v>
      </c>
    </row>
    <row r="1386" customFormat="false" ht="15" hidden="false" customHeight="false" outlineLevel="0" collapsed="false">
      <c r="A1386" s="0" t="s">
        <v>652</v>
      </c>
      <c r="B1386" s="0" t="s">
        <v>647</v>
      </c>
      <c r="C1386" s="90" t="n">
        <f aca="false">C1242+1</f>
        <v>5</v>
      </c>
      <c r="D1386" s="90" t="n">
        <f aca="false">D1242</f>
        <v>2</v>
      </c>
      <c r="E1386" s="90" t="s">
        <v>403</v>
      </c>
      <c r="F1386" s="90" t="n">
        <v>2</v>
      </c>
      <c r="G1386" s="130" t="s">
        <v>321</v>
      </c>
      <c r="H1386" s="130" t="s">
        <v>322</v>
      </c>
      <c r="I1386" s="130" t="s">
        <v>322</v>
      </c>
      <c r="J1386" s="131" t="n">
        <v>41957</v>
      </c>
      <c r="K1386" s="132" t="s">
        <v>962</v>
      </c>
      <c r="L1386" s="131" t="n">
        <v>41960</v>
      </c>
      <c r="M1386" s="108" t="s">
        <v>963</v>
      </c>
      <c r="N1386" s="134" t="n">
        <v>67.8333333333333</v>
      </c>
      <c r="O1386" s="134" t="n">
        <v>40</v>
      </c>
      <c r="P1386" s="135" t="n">
        <v>0.0481666666666667</v>
      </c>
      <c r="Q1386" s="152" t="n">
        <v>672.262511025641</v>
      </c>
      <c r="R1386" s="152" t="n">
        <v>3784.13807692308</v>
      </c>
      <c r="S1386" s="136" t="n">
        <f aca="false">R1386-Q1386</f>
        <v>3111.87556589744</v>
      </c>
      <c r="T1386" s="137" t="n">
        <f aca="false">((S1386/1000000)*(0.473-P1386))*0.8/(0.08206*296)*1000000/(O1386*N1386)*12</f>
        <v>0.192568685943969</v>
      </c>
      <c r="U1386" s="138" t="n">
        <f aca="false">IF(N1386&lt;=48,T1386* 48,T1386* 72)</f>
        <v>13.8649453879658</v>
      </c>
      <c r="V1386" s="139" t="n">
        <v>-25.5769582973486</v>
      </c>
      <c r="W1386" s="150" t="n">
        <f aca="false">W1338</f>
        <v>-20.4524273330183</v>
      </c>
      <c r="X1386" s="141" t="s">
        <v>106</v>
      </c>
      <c r="Y1386" s="142" t="n">
        <f aca="false">((V1386/1000+1)*0.0112372)/((V1386/1000+1)*0.0112372+1)</f>
        <v>0.0108311874133743</v>
      </c>
      <c r="Z1386" s="142" t="n">
        <f aca="false">((W1386/1000+1)*0.0112372)/((W1386/1000+1)*0.0112372+1)</f>
        <v>0.0108875289029567</v>
      </c>
      <c r="AA1386" s="142" t="str">
        <f aca="false">IF(ISNUMBER(X1386),((X1386/1000+1)*0.0112372)/((X1386/1000+1)*0.0112372+1),"")</f>
        <v/>
      </c>
      <c r="AB1386" s="143" t="str">
        <f aca="false">IF(ISNUMBER(AA1386),(Y1386-Z1386)/(AA1386-Z1386),"")</f>
        <v/>
      </c>
      <c r="AC1386" s="143" t="str">
        <f aca="false">IF(ISNUMBER(AB1386),1-AB1386,"")</f>
        <v/>
      </c>
      <c r="AD1386" s="144" t="str">
        <f aca="false">IF(ISNUMBER(AB1386),AB1386*T1386,"")</f>
        <v/>
      </c>
      <c r="AE1386" s="144" t="n">
        <f aca="false">IF(ISNUMBER(AC1386),AC1386*T1386,T1386)</f>
        <v>0.192568685943969</v>
      </c>
      <c r="AF1386" s="102"/>
      <c r="AG1386" s="145" t="str">
        <f aca="false">IF(ISNUMBER(AD1386),U1386*AB1386,"")</f>
        <v/>
      </c>
      <c r="AH1386" s="146" t="n">
        <f aca="false">IF(ISNUMBER(AC1386),AC1386*U1386,U1386)</f>
        <v>13.8649453879658</v>
      </c>
      <c r="AI1386" s="102"/>
      <c r="AJ1386" s="103" t="s">
        <v>728</v>
      </c>
      <c r="AK1386" s="102"/>
      <c r="AL1386" s="102"/>
      <c r="AM1386" s="102"/>
      <c r="AN1386" s="147" t="s">
        <v>951</v>
      </c>
    </row>
    <row r="1387" customFormat="false" ht="15" hidden="false" customHeight="false" outlineLevel="0" collapsed="false">
      <c r="A1387" s="0" t="s">
        <v>652</v>
      </c>
      <c r="B1387" s="0" t="s">
        <v>647</v>
      </c>
      <c r="C1387" s="90" t="n">
        <f aca="false">C1243+1</f>
        <v>5</v>
      </c>
      <c r="D1387" s="90" t="n">
        <f aca="false">D1243</f>
        <v>2</v>
      </c>
      <c r="E1387" s="90" t="s">
        <v>403</v>
      </c>
      <c r="F1387" s="90" t="n">
        <v>3</v>
      </c>
      <c r="G1387" s="130" t="s">
        <v>321</v>
      </c>
      <c r="H1387" s="130" t="s">
        <v>322</v>
      </c>
      <c r="I1387" s="130" t="s">
        <v>322</v>
      </c>
      <c r="J1387" s="131" t="n">
        <v>41957</v>
      </c>
      <c r="K1387" s="132" t="s">
        <v>962</v>
      </c>
      <c r="L1387" s="131" t="n">
        <v>41960</v>
      </c>
      <c r="M1387" s="108" t="s">
        <v>963</v>
      </c>
      <c r="N1387" s="134" t="n">
        <v>67.8333333333333</v>
      </c>
      <c r="O1387" s="134" t="n">
        <v>40</v>
      </c>
      <c r="P1387" s="135" t="n">
        <v>0.0481666666666667</v>
      </c>
      <c r="Q1387" s="152" t="n">
        <v>672.262511025641</v>
      </c>
      <c r="R1387" s="152" t="n">
        <v>2147.79457692308</v>
      </c>
      <c r="S1387" s="136" t="n">
        <f aca="false">R1387-Q1387</f>
        <v>1475.53206589744</v>
      </c>
      <c r="T1387" s="137" t="n">
        <f aca="false">((S1387/1000000)*(0.473-P1387))*0.8/(0.08206*296)*1000000/(O1387*N1387)*12</f>
        <v>0.0913086866685545</v>
      </c>
      <c r="U1387" s="138" t="n">
        <f aca="false">IF(N1387&lt;=48,T1387* 48,T1387* 72)</f>
        <v>6.57422544013592</v>
      </c>
      <c r="V1387" s="139" t="n">
        <v>-16.4621896490084</v>
      </c>
      <c r="W1387" s="150" t="n">
        <f aca="false">W1339</f>
        <v>-20.4524273330183</v>
      </c>
      <c r="X1387" s="141" t="s">
        <v>106</v>
      </c>
      <c r="Y1387" s="142" t="n">
        <f aca="false">((V1387/1000+1)*0.0112372)/((V1387/1000+1)*0.0112372+1)</f>
        <v>0.0109313949975375</v>
      </c>
      <c r="Z1387" s="142" t="n">
        <f aca="false">((W1387/1000+1)*0.0112372)/((W1387/1000+1)*0.0112372+1)</f>
        <v>0.0108875289029567</v>
      </c>
      <c r="AA1387" s="142" t="str">
        <f aca="false">IF(ISNUMBER(X1387),((X1387/1000+1)*0.0112372)/((X1387/1000+1)*0.0112372+1),"")</f>
        <v/>
      </c>
      <c r="AB1387" s="143" t="str">
        <f aca="false">IF(ISNUMBER(AA1387),(Y1387-Z1387)/(AA1387-Z1387),"")</f>
        <v/>
      </c>
      <c r="AC1387" s="143" t="str">
        <f aca="false">IF(ISNUMBER(AB1387),1-AB1387,"")</f>
        <v/>
      </c>
      <c r="AD1387" s="144" t="str">
        <f aca="false">IF(ISNUMBER(AB1387),AB1387*T1387,"")</f>
        <v/>
      </c>
      <c r="AE1387" s="144" t="n">
        <f aca="false">IF(ISNUMBER(AC1387),AC1387*T1387,T1387)</f>
        <v>0.0913086866685545</v>
      </c>
      <c r="AF1387" s="102"/>
      <c r="AG1387" s="145" t="str">
        <f aca="false">IF(ISNUMBER(AD1387),U1387*AB1387,"")</f>
        <v/>
      </c>
      <c r="AH1387" s="146" t="n">
        <f aca="false">IF(ISNUMBER(AC1387),AC1387*U1387,U1387)</f>
        <v>6.57422544013592</v>
      </c>
      <c r="AI1387" s="102"/>
      <c r="AJ1387" s="103" t="s">
        <v>730</v>
      </c>
      <c r="AK1387" s="102"/>
      <c r="AL1387" s="102"/>
      <c r="AM1387" s="102"/>
      <c r="AN1387" s="147" t="s">
        <v>952</v>
      </c>
    </row>
    <row r="1388" customFormat="false" ht="15" hidden="false" customHeight="false" outlineLevel="0" collapsed="false">
      <c r="A1388" s="0" t="s">
        <v>652</v>
      </c>
      <c r="B1388" s="0" t="s">
        <v>647</v>
      </c>
      <c r="C1388" s="90" t="n">
        <f aca="false">C1244+1</f>
        <v>5</v>
      </c>
      <c r="D1388" s="90" t="n">
        <f aca="false">D1244</f>
        <v>2</v>
      </c>
      <c r="E1388" s="90" t="s">
        <v>403</v>
      </c>
      <c r="F1388" s="90" t="n">
        <v>4</v>
      </c>
      <c r="G1388" s="130" t="s">
        <v>321</v>
      </c>
      <c r="H1388" s="130" t="s">
        <v>322</v>
      </c>
      <c r="I1388" s="130" t="s">
        <v>322</v>
      </c>
      <c r="J1388" s="131" t="n">
        <v>41957</v>
      </c>
      <c r="K1388" s="132" t="s">
        <v>962</v>
      </c>
      <c r="L1388" s="131" t="n">
        <v>41960</v>
      </c>
      <c r="M1388" s="108" t="s">
        <v>963</v>
      </c>
      <c r="N1388" s="134" t="n">
        <v>67.8333333333333</v>
      </c>
      <c r="O1388" s="134" t="n">
        <v>40</v>
      </c>
      <c r="P1388" s="135" t="n">
        <v>0.0481666666666667</v>
      </c>
      <c r="Q1388" s="152" t="n">
        <v>672.262511025641</v>
      </c>
      <c r="R1388" s="152" t="n">
        <v>2207.42007692308</v>
      </c>
      <c r="S1388" s="136" t="n">
        <f aca="false">R1388-Q1388</f>
        <v>1535.15756589744</v>
      </c>
      <c r="T1388" s="137" t="n">
        <f aca="false">((S1388/1000000)*(0.473-P1388))*0.8/(0.08206*296)*1000000/(O1388*N1388)*12</f>
        <v>0.0949984242369784</v>
      </c>
      <c r="U1388" s="138" t="n">
        <f aca="false">IF(N1388&lt;=48,T1388* 48,T1388* 72)</f>
        <v>6.83988654506244</v>
      </c>
      <c r="V1388" s="139" t="n">
        <v>-15.8023983365811</v>
      </c>
      <c r="W1388" s="150" t="n">
        <f aca="false">W1340</f>
        <v>-20.4524273330183</v>
      </c>
      <c r="X1388" s="141" t="s">
        <v>106</v>
      </c>
      <c r="Y1388" s="142" t="n">
        <f aca="false">((V1388/1000+1)*0.0112372)/((V1388/1000+1)*0.0112372+1)</f>
        <v>0.0109386479420008</v>
      </c>
      <c r="Z1388" s="142" t="n">
        <f aca="false">((W1388/1000+1)*0.0112372)/((W1388/1000+1)*0.0112372+1)</f>
        <v>0.0108875289029567</v>
      </c>
      <c r="AA1388" s="142" t="str">
        <f aca="false">IF(ISNUMBER(X1388),((X1388/1000+1)*0.0112372)/((X1388/1000+1)*0.0112372+1),"")</f>
        <v/>
      </c>
      <c r="AB1388" s="143" t="str">
        <f aca="false">IF(ISNUMBER(AA1388),(Y1388-Z1388)/(AA1388-Z1388),"")</f>
        <v/>
      </c>
      <c r="AC1388" s="143" t="str">
        <f aca="false">IF(ISNUMBER(AB1388),1-AB1388,"")</f>
        <v/>
      </c>
      <c r="AD1388" s="144" t="str">
        <f aca="false">IF(ISNUMBER(AB1388),AB1388*T1388,"")</f>
        <v/>
      </c>
      <c r="AE1388" s="144" t="n">
        <f aca="false">IF(ISNUMBER(AC1388),AC1388*T1388,T1388)</f>
        <v>0.0949984242369784</v>
      </c>
      <c r="AF1388" s="102"/>
      <c r="AG1388" s="145" t="str">
        <f aca="false">IF(ISNUMBER(AD1388),U1388*AB1388,"")</f>
        <v/>
      </c>
      <c r="AH1388" s="146" t="n">
        <f aca="false">IF(ISNUMBER(AC1388),AC1388*U1388,U1388)</f>
        <v>6.83988654506244</v>
      </c>
      <c r="AI1388" s="102"/>
      <c r="AJ1388" s="103" t="s">
        <v>732</v>
      </c>
      <c r="AK1388" s="102"/>
      <c r="AL1388" s="102"/>
      <c r="AM1388" s="102"/>
      <c r="AN1388" s="147" t="s">
        <v>953</v>
      </c>
    </row>
    <row r="1389" customFormat="false" ht="15" hidden="false" customHeight="false" outlineLevel="0" collapsed="false">
      <c r="A1389" s="0" t="s">
        <v>652</v>
      </c>
      <c r="B1389" s="0" t="s">
        <v>647</v>
      </c>
      <c r="C1389" s="90" t="n">
        <f aca="false">C1245+1</f>
        <v>5</v>
      </c>
      <c r="D1389" s="90" t="n">
        <f aca="false">D1245</f>
        <v>2</v>
      </c>
      <c r="E1389" s="90" t="s">
        <v>403</v>
      </c>
      <c r="F1389" s="90" t="n">
        <v>1</v>
      </c>
      <c r="G1389" s="130" t="s">
        <v>659</v>
      </c>
      <c r="H1389" s="130" t="s">
        <v>660</v>
      </c>
      <c r="I1389" s="148" t="s">
        <v>335</v>
      </c>
      <c r="J1389" s="131" t="n">
        <v>41957</v>
      </c>
      <c r="K1389" s="132" t="s">
        <v>962</v>
      </c>
      <c r="L1389" s="131" t="n">
        <v>41960</v>
      </c>
      <c r="M1389" s="108" t="s">
        <v>963</v>
      </c>
      <c r="N1389" s="134" t="n">
        <v>67.8333333333333</v>
      </c>
      <c r="O1389" s="134" t="n">
        <v>40</v>
      </c>
      <c r="P1389" s="135" t="n">
        <v>0.0481666666666667</v>
      </c>
      <c r="Q1389" s="152" t="n">
        <v>672.262511025641</v>
      </c>
      <c r="R1389" s="152" t="n">
        <v>35102.2599430769</v>
      </c>
      <c r="S1389" s="136" t="n">
        <f aca="false">R1389-Q1389</f>
        <v>34429.9974320513</v>
      </c>
      <c r="T1389" s="137" t="n">
        <f aca="false">((S1389/1000000)*(0.473-P1389))*0.8/(0.08206*296)*1000000/(O1389*N1389)*12</f>
        <v>2.13059269952919</v>
      </c>
      <c r="U1389" s="138" t="n">
        <f aca="false">IF(N1389&lt;=48,T1389* 48,T1389* 72)</f>
        <v>153.402674366102</v>
      </c>
      <c r="V1389" s="139" t="n">
        <v>1057.40049944732</v>
      </c>
      <c r="W1389" s="150" t="n">
        <f aca="false">W1341</f>
        <v>-20.4524273330183</v>
      </c>
      <c r="X1389" s="141" t="n">
        <v>1356.9</v>
      </c>
      <c r="Y1389" s="142" t="n">
        <f aca="false">((V1389/1000+1)*0.0112372)/((V1389/1000+1)*0.0112372+1)</f>
        <v>0.0225969915342083</v>
      </c>
      <c r="Z1389" s="142" t="n">
        <f aca="false">((W1389/1000+1)*0.0112372)/((W1389/1000+1)*0.0112372+1)</f>
        <v>0.0108875289029567</v>
      </c>
      <c r="AA1389" s="142" t="n">
        <f aca="false">IF(ISNUMBER(X1389),((X1389/1000+1)*0.0112372)/((X1389/1000+1)*0.0112372+1),"")</f>
        <v>0.0258016023592409</v>
      </c>
      <c r="AB1389" s="143" t="n">
        <f aca="false">IF(ISNUMBER(AA1389),(Y1389-Y1385)/(AA1389-Y1385),"")</f>
        <v>0.785208564282748</v>
      </c>
      <c r="AC1389" s="143" t="n">
        <f aca="false">IF(ISNUMBER(AB1389),1-AB1389,"")</f>
        <v>0.214791435717252</v>
      </c>
      <c r="AD1389" s="144" t="n">
        <f aca="false">IF(ISNUMBER(AB1389),AB1389*T1389,"")</f>
        <v>1.67295963466862</v>
      </c>
      <c r="AE1389" s="144" t="n">
        <f aca="false">IF(ISNUMBER(AC1389),AC1389*T1389,T1389)</f>
        <v>0.457633064860572</v>
      </c>
      <c r="AF1389" s="149" t="n">
        <f aca="false">IF(ISNUMBER(AD1389),AE1389-AE1385,"")</f>
        <v>0.31040533494087</v>
      </c>
      <c r="AG1389" s="145" t="n">
        <f aca="false">IF(ISNUMBER(AD1389),U1389*AB1389,"")</f>
        <v>120.453093696141</v>
      </c>
      <c r="AH1389" s="146" t="n">
        <f aca="false">IF(ISNUMBER(AC1389),AC1389*U1389,U1389)</f>
        <v>32.9495806699612</v>
      </c>
      <c r="AI1389" s="145" t="n">
        <f aca="false">AH1389-AH1385</f>
        <v>22.3491841157426</v>
      </c>
      <c r="AJ1389" s="103" t="s">
        <v>734</v>
      </c>
      <c r="AK1389" s="102"/>
      <c r="AL1389" s="102"/>
      <c r="AM1389" s="102"/>
      <c r="AN1389" s="147" t="s">
        <v>954</v>
      </c>
    </row>
    <row r="1390" customFormat="false" ht="15" hidden="false" customHeight="false" outlineLevel="0" collapsed="false">
      <c r="A1390" s="0" t="s">
        <v>652</v>
      </c>
      <c r="B1390" s="0" t="s">
        <v>647</v>
      </c>
      <c r="C1390" s="90" t="n">
        <f aca="false">C1246+1</f>
        <v>5</v>
      </c>
      <c r="D1390" s="90" t="n">
        <f aca="false">D1246</f>
        <v>2</v>
      </c>
      <c r="E1390" s="90" t="s">
        <v>403</v>
      </c>
      <c r="F1390" s="90" t="n">
        <v>2</v>
      </c>
      <c r="G1390" s="130" t="s">
        <v>659</v>
      </c>
      <c r="H1390" s="130" t="s">
        <v>660</v>
      </c>
      <c r="I1390" s="148" t="s">
        <v>335</v>
      </c>
      <c r="J1390" s="131" t="n">
        <v>41957</v>
      </c>
      <c r="K1390" s="132" t="s">
        <v>962</v>
      </c>
      <c r="L1390" s="131" t="n">
        <v>41960</v>
      </c>
      <c r="M1390" s="108" t="s">
        <v>963</v>
      </c>
      <c r="N1390" s="134" t="n">
        <v>67.8333333333333</v>
      </c>
      <c r="O1390" s="134" t="n">
        <v>40</v>
      </c>
      <c r="P1390" s="135" t="n">
        <v>0.0481666666666667</v>
      </c>
      <c r="Q1390" s="152" t="n">
        <v>672.262511025641</v>
      </c>
      <c r="R1390" s="152" t="n">
        <v>30255.7972430769</v>
      </c>
      <c r="S1390" s="136" t="n">
        <f aca="false">R1390-Q1390</f>
        <v>29583.5347320513</v>
      </c>
      <c r="T1390" s="137" t="n">
        <f aca="false">((S1390/1000000)*(0.473-P1390))*0.8/(0.08206*296)*1000000/(O1390*N1390)*12</f>
        <v>1.83068451430383</v>
      </c>
      <c r="U1390" s="138" t="n">
        <f aca="false">IF(N1390&lt;=48,T1390* 48,T1390* 72)</f>
        <v>131.809285029876</v>
      </c>
      <c r="V1390" s="139" t="n">
        <v>974.466044568279</v>
      </c>
      <c r="W1390" s="150" t="n">
        <f aca="false">W1342</f>
        <v>-20.4524273330183</v>
      </c>
      <c r="X1390" s="141" t="n">
        <v>1356.9</v>
      </c>
      <c r="Y1390" s="142" t="n">
        <f aca="false">((V1390/1000+1)*0.0112372)/((V1390/1000+1)*0.0112372+1)</f>
        <v>0.0217058714675713</v>
      </c>
      <c r="Z1390" s="142" t="n">
        <f aca="false">((W1390/1000+1)*0.0112372)/((W1390/1000+1)*0.0112372+1)</f>
        <v>0.0108875289029567</v>
      </c>
      <c r="AA1390" s="142" t="n">
        <f aca="false">IF(ISNUMBER(X1390),((X1390/1000+1)*0.0112372)/((X1390/1000+1)*0.0112372+1),"")</f>
        <v>0.0258016023592409</v>
      </c>
      <c r="AB1390" s="143" t="n">
        <f aca="false">IF(ISNUMBER(AA1390),(Y1390-Y1386)/(AA1390-Y1386),"")</f>
        <v>0.726411665509618</v>
      </c>
      <c r="AC1390" s="143" t="n">
        <f aca="false">IF(ISNUMBER(AB1390),1-AB1390,"")</f>
        <v>0.273588334490382</v>
      </c>
      <c r="AD1390" s="144" t="n">
        <f aca="false">IF(ISNUMBER(AB1390),AB1390*T1390,"")</f>
        <v>1.32983058705811</v>
      </c>
      <c r="AE1390" s="144" t="n">
        <f aca="false">IF(ISNUMBER(AC1390),AC1390*T1390,T1390)</f>
        <v>0.500853927245717</v>
      </c>
      <c r="AF1390" s="149" t="n">
        <f aca="false">IF(ISNUMBER(AD1390),AE1390-AE1386,"")</f>
        <v>0.308285241301747</v>
      </c>
      <c r="AG1390" s="145" t="n">
        <f aca="false">IF(ISNUMBER(AD1390),U1390*AB1390,"")</f>
        <v>95.7478022681839</v>
      </c>
      <c r="AH1390" s="146" t="n">
        <f aca="false">IF(ISNUMBER(AC1390),AC1390*U1390,U1390)</f>
        <v>36.0614827616916</v>
      </c>
      <c r="AI1390" s="145" t="n">
        <f aca="false">AH1390-AH1386</f>
        <v>22.1965373737258</v>
      </c>
      <c r="AJ1390" s="103" t="s">
        <v>736</v>
      </c>
      <c r="AK1390" s="102"/>
      <c r="AL1390" s="102"/>
      <c r="AM1390" s="102"/>
      <c r="AN1390" s="147" t="s">
        <v>955</v>
      </c>
    </row>
    <row r="1391" customFormat="false" ht="15" hidden="false" customHeight="false" outlineLevel="0" collapsed="false">
      <c r="A1391" s="0" t="s">
        <v>652</v>
      </c>
      <c r="B1391" s="0" t="s">
        <v>647</v>
      </c>
      <c r="C1391" s="90" t="n">
        <f aca="false">C1247+1</f>
        <v>5</v>
      </c>
      <c r="D1391" s="90" t="n">
        <f aca="false">D1247</f>
        <v>2</v>
      </c>
      <c r="E1391" s="90" t="s">
        <v>403</v>
      </c>
      <c r="F1391" s="90" t="n">
        <v>3</v>
      </c>
      <c r="G1391" s="130" t="s">
        <v>659</v>
      </c>
      <c r="H1391" s="130" t="s">
        <v>660</v>
      </c>
      <c r="I1391" s="148" t="s">
        <v>335</v>
      </c>
      <c r="J1391" s="131" t="n">
        <v>41957</v>
      </c>
      <c r="K1391" s="132" t="s">
        <v>962</v>
      </c>
      <c r="L1391" s="131" t="n">
        <v>41960</v>
      </c>
      <c r="M1391" s="108" t="s">
        <v>963</v>
      </c>
      <c r="N1391" s="134" t="n">
        <v>67.8333333333333</v>
      </c>
      <c r="O1391" s="134" t="n">
        <v>40</v>
      </c>
      <c r="P1391" s="135" t="n">
        <v>0.0481666666666667</v>
      </c>
      <c r="Q1391" s="152" t="n">
        <v>672.262511025641</v>
      </c>
      <c r="R1391" s="152" t="n">
        <v>30208.2012430769</v>
      </c>
      <c r="S1391" s="136" t="n">
        <f aca="false">R1391-Q1391</f>
        <v>29535.9387320513</v>
      </c>
      <c r="T1391" s="137" t="n">
        <f aca="false">((S1391/1000000)*(0.473-P1391))*0.8/(0.08206*296)*1000000/(O1391*N1391)*12</f>
        <v>1.82773918471654</v>
      </c>
      <c r="U1391" s="138" t="n">
        <f aca="false">IF(N1391&lt;=48,T1391* 48,T1391* 72)</f>
        <v>131.597221299591</v>
      </c>
      <c r="V1391" s="139" t="n">
        <v>1114.97473821202</v>
      </c>
      <c r="W1391" s="150" t="n">
        <f aca="false">W1343</f>
        <v>-20.4524273330183</v>
      </c>
      <c r="X1391" s="141" t="n">
        <v>1356.9</v>
      </c>
      <c r="Y1391" s="142" t="n">
        <f aca="false">((V1391/1000+1)*0.0112372)/((V1391/1000+1)*0.0112372+1)</f>
        <v>0.0232146652444807</v>
      </c>
      <c r="Z1391" s="142" t="n">
        <f aca="false">((W1391/1000+1)*0.0112372)/((W1391/1000+1)*0.0112372+1)</f>
        <v>0.0108875289029567</v>
      </c>
      <c r="AA1391" s="142" t="n">
        <f aca="false">IF(ISNUMBER(X1391),((X1391/1000+1)*0.0112372)/((X1391/1000+1)*0.0112372+1),"")</f>
        <v>0.0258016023592409</v>
      </c>
      <c r="AB1391" s="143" t="n">
        <f aca="false">IF(ISNUMBER(AA1391),(Y1391-Y1387)/(AA1391-Y1387),"")</f>
        <v>0.82603220978461</v>
      </c>
      <c r="AC1391" s="143" t="n">
        <f aca="false">IF(ISNUMBER(AB1391),1-AB1391,"")</f>
        <v>0.17396779021539</v>
      </c>
      <c r="AD1391" s="144" t="n">
        <f aca="false">IF(ISNUMBER(AB1391),AB1391*T1391,"")</f>
        <v>1.50977143766133</v>
      </c>
      <c r="AE1391" s="144" t="n">
        <f aca="false">IF(ISNUMBER(AC1391),AC1391*T1391,T1391)</f>
        <v>0.317967747055215</v>
      </c>
      <c r="AF1391" s="149" t="n">
        <f aca="false">IF(ISNUMBER(AD1391),AE1391-AE1387,"")</f>
        <v>0.22665906038666</v>
      </c>
      <c r="AG1391" s="145" t="n">
        <f aca="false">IF(ISNUMBER(AD1391),U1391*AB1391,"")</f>
        <v>108.703543511615</v>
      </c>
      <c r="AH1391" s="146" t="n">
        <f aca="false">IF(ISNUMBER(AC1391),AC1391*U1391,U1391)</f>
        <v>22.8936777879755</v>
      </c>
      <c r="AI1391" s="145" t="n">
        <f aca="false">AH1391-AH1387</f>
        <v>16.3194523478395</v>
      </c>
      <c r="AJ1391" s="103" t="s">
        <v>738</v>
      </c>
      <c r="AK1391" s="102"/>
      <c r="AL1391" s="102"/>
      <c r="AM1391" s="102"/>
      <c r="AN1391" s="147" t="s">
        <v>956</v>
      </c>
    </row>
    <row r="1392" customFormat="false" ht="15" hidden="false" customHeight="false" outlineLevel="0" collapsed="false">
      <c r="A1392" s="0" t="s">
        <v>652</v>
      </c>
      <c r="B1392" s="0" t="s">
        <v>647</v>
      </c>
      <c r="C1392" s="90" t="n">
        <f aca="false">C1248+1</f>
        <v>5</v>
      </c>
      <c r="D1392" s="90" t="n">
        <f aca="false">D1248</f>
        <v>2</v>
      </c>
      <c r="E1392" s="90" t="s">
        <v>403</v>
      </c>
      <c r="F1392" s="90" t="n">
        <v>4</v>
      </c>
      <c r="G1392" s="130" t="s">
        <v>659</v>
      </c>
      <c r="H1392" s="130" t="s">
        <v>660</v>
      </c>
      <c r="I1392" s="148" t="s">
        <v>335</v>
      </c>
      <c r="J1392" s="131" t="n">
        <v>41957</v>
      </c>
      <c r="K1392" s="132" t="s">
        <v>962</v>
      </c>
      <c r="L1392" s="131" t="n">
        <v>41960</v>
      </c>
      <c r="M1392" s="108" t="s">
        <v>963</v>
      </c>
      <c r="N1392" s="134" t="n">
        <v>67.8333333333333</v>
      </c>
      <c r="O1392" s="134" t="n">
        <v>40</v>
      </c>
      <c r="P1392" s="135" t="n">
        <v>0.0481666666666667</v>
      </c>
      <c r="Q1392" s="152" t="n">
        <v>672.262511025641</v>
      </c>
      <c r="R1392" s="152" t="n">
        <v>39897.5569430769</v>
      </c>
      <c r="S1392" s="136" t="n">
        <f aca="false">R1392-Q1392</f>
        <v>39225.2944320513</v>
      </c>
      <c r="T1392" s="137" t="n">
        <f aca="false">((S1392/1000000)*(0.473-P1392))*0.8/(0.08206*296)*1000000/(O1392*N1392)*12</f>
        <v>2.42733465544823</v>
      </c>
      <c r="U1392" s="138" t="n">
        <f aca="false">IF(N1392&lt;=48,T1392* 48,T1392* 72)</f>
        <v>174.768095192272</v>
      </c>
      <c r="V1392" s="139" t="n">
        <v>1161.67951047375</v>
      </c>
      <c r="W1392" s="150" t="n">
        <f aca="false">W1344</f>
        <v>-20.4524273330183</v>
      </c>
      <c r="X1392" s="141" t="n">
        <v>1356.9</v>
      </c>
      <c r="Y1392" s="142" t="n">
        <f aca="false">((V1392/1000+1)*0.0112372)/((V1392/1000+1)*0.0112372+1)</f>
        <v>0.0237151548332477</v>
      </c>
      <c r="Z1392" s="142" t="n">
        <f aca="false">((W1392/1000+1)*0.0112372)/((W1392/1000+1)*0.0112372+1)</f>
        <v>0.0108875289029567</v>
      </c>
      <c r="AA1392" s="142" t="n">
        <f aca="false">IF(ISNUMBER(X1392),((X1392/1000+1)*0.0112372)/((X1392/1000+1)*0.0112372+1),"")</f>
        <v>0.0258016023592409</v>
      </c>
      <c r="AB1392" s="143" t="n">
        <f aca="false">IF(ISNUMBER(AA1392),(Y1392-Y1388)/(AA1392-Y1388),"")</f>
        <v>0.859620942955118</v>
      </c>
      <c r="AC1392" s="143" t="n">
        <f aca="false">IF(ISNUMBER(AB1392),1-AB1392,"")</f>
        <v>0.140379057044882</v>
      </c>
      <c r="AD1392" s="144" t="n">
        <f aca="false">IF(ISNUMBER(AB1392),AB1392*T1392,"")</f>
        <v>2.08658770538404</v>
      </c>
      <c r="AE1392" s="144" t="n">
        <f aca="false">IF(ISNUMBER(AC1392),AC1392*T1392,T1392)</f>
        <v>0.340746950064185</v>
      </c>
      <c r="AF1392" s="149" t="n">
        <f aca="false">IF(ISNUMBER(AD1392),AE1392-AE1388,"")</f>
        <v>0.245748525827206</v>
      </c>
      <c r="AG1392" s="145" t="n">
        <f aca="false">IF(ISNUMBER(AD1392),U1392*AB1392,"")</f>
        <v>150.234314787651</v>
      </c>
      <c r="AH1392" s="146" t="n">
        <f aca="false">IF(ISNUMBER(AC1392),AC1392*U1392,U1392)</f>
        <v>24.5337804046213</v>
      </c>
      <c r="AI1392" s="145" t="n">
        <f aca="false">AH1392-AH1388</f>
        <v>17.6938938595589</v>
      </c>
      <c r="AJ1392" s="103" t="s">
        <v>740</v>
      </c>
      <c r="AK1392" s="102"/>
      <c r="AL1392" s="102"/>
      <c r="AM1392" s="102"/>
      <c r="AN1392" s="147" t="s">
        <v>957</v>
      </c>
    </row>
    <row r="1393" customFormat="false" ht="15" hidden="false" customHeight="false" outlineLevel="0" collapsed="false">
      <c r="A1393" s="0" t="s">
        <v>652</v>
      </c>
      <c r="B1393" s="0" t="s">
        <v>647</v>
      </c>
      <c r="C1393" s="90" t="n">
        <f aca="false">C1249+1</f>
        <v>5</v>
      </c>
      <c r="D1393" s="90" t="n">
        <f aca="false">D1249</f>
        <v>2</v>
      </c>
      <c r="E1393" s="90" t="s">
        <v>403</v>
      </c>
      <c r="F1393" s="90" t="n">
        <v>1</v>
      </c>
      <c r="G1393" s="130" t="s">
        <v>669</v>
      </c>
      <c r="H1393" s="130" t="s">
        <v>660</v>
      </c>
      <c r="I1393" s="130" t="n">
        <v>10</v>
      </c>
      <c r="J1393" s="131" t="n">
        <v>41957</v>
      </c>
      <c r="K1393" s="132" t="s">
        <v>962</v>
      </c>
      <c r="L1393" s="131" t="n">
        <v>41960</v>
      </c>
      <c r="M1393" s="108" t="s">
        <v>963</v>
      </c>
      <c r="N1393" s="134" t="n">
        <v>67.8333333333333</v>
      </c>
      <c r="O1393" s="134" t="n">
        <v>40</v>
      </c>
      <c r="P1393" s="135" t="n">
        <v>0.0481666666666667</v>
      </c>
      <c r="Q1393" s="152" t="n">
        <v>672.262511025641</v>
      </c>
      <c r="R1393" s="152" t="n">
        <v>22108.5519430769</v>
      </c>
      <c r="S1393" s="136" t="n">
        <f aca="false">R1393-Q1393</f>
        <v>21436.2894320513</v>
      </c>
      <c r="T1393" s="137" t="n">
        <f aca="false">((S1393/1000000)*(0.473-P1393))*0.8/(0.08206*296)*1000000/(O1393*N1393)*12</f>
        <v>1.3265177222002</v>
      </c>
      <c r="U1393" s="138" t="n">
        <f aca="false">IF(N1393&lt;=48,T1393* 48,T1393* 72)</f>
        <v>95.5092759984141</v>
      </c>
      <c r="V1393" s="139" t="n">
        <v>1201.51842397286</v>
      </c>
      <c r="W1393" s="150" t="n">
        <f aca="false">W1345</f>
        <v>-20.4524273330183</v>
      </c>
      <c r="X1393" s="141" t="n">
        <v>1356.9</v>
      </c>
      <c r="Y1393" s="142" t="n">
        <f aca="false">((V1393/1000+1)*0.0112372)/((V1393/1000+1)*0.0112372+1)</f>
        <v>0.0241416645405513</v>
      </c>
      <c r="Z1393" s="142" t="n">
        <f aca="false">((W1393/1000+1)*0.0112372)/((W1393/1000+1)*0.0112372+1)</f>
        <v>0.0108875289029567</v>
      </c>
      <c r="AA1393" s="142" t="n">
        <f aca="false">IF(ISNUMBER(X1393),((X1393/1000+1)*0.0112372)/((X1393/1000+1)*0.0112372+1),"")</f>
        <v>0.0258016023592409</v>
      </c>
      <c r="AB1393" s="143" t="n">
        <f aca="false">IF(ISNUMBER(AA1393),(Y1393-Y1385)/(AA1393-Y1385),"")</f>
        <v>0.888741427042367</v>
      </c>
      <c r="AC1393" s="143" t="n">
        <f aca="false">IF(ISNUMBER(AB1393),1-AB1393,"")</f>
        <v>0.111258572957633</v>
      </c>
      <c r="AD1393" s="144" t="n">
        <f aca="false">IF(ISNUMBER(AB1393),AB1393*T1393,"")</f>
        <v>1.17893125342519</v>
      </c>
      <c r="AE1393" s="144" t="n">
        <f aca="false">IF(ISNUMBER(AC1393),AC1393*T1393,T1393)</f>
        <v>0.147586468775003</v>
      </c>
      <c r="AF1393" s="149" t="n">
        <f aca="false">IF(ISNUMBER(AD1393),AE1393-AE1385,"")</f>
        <v>0.00035873885530105</v>
      </c>
      <c r="AG1393" s="145" t="n">
        <f aca="false">IF(ISNUMBER(AD1393),U1393*AB1393,"")</f>
        <v>84.8830502466138</v>
      </c>
      <c r="AH1393" s="146" t="n">
        <f aca="false">IF(ISNUMBER(AC1393),AC1393*U1393,U1393)</f>
        <v>10.6262257518002</v>
      </c>
      <c r="AI1393" s="145" t="n">
        <f aca="false">AH1393-AH1385</f>
        <v>0.0258291975816771</v>
      </c>
      <c r="AJ1393" s="103" t="s">
        <v>742</v>
      </c>
      <c r="AK1393" s="102"/>
      <c r="AL1393" s="102"/>
      <c r="AM1393" s="102"/>
      <c r="AN1393" s="147" t="s">
        <v>958</v>
      </c>
    </row>
    <row r="1394" customFormat="false" ht="15" hidden="false" customHeight="false" outlineLevel="0" collapsed="false">
      <c r="A1394" s="0" t="s">
        <v>652</v>
      </c>
      <c r="B1394" s="0" t="s">
        <v>647</v>
      </c>
      <c r="C1394" s="90" t="n">
        <f aca="false">C1250+1</f>
        <v>5</v>
      </c>
      <c r="D1394" s="90" t="n">
        <f aca="false">D1250</f>
        <v>2</v>
      </c>
      <c r="E1394" s="90" t="s">
        <v>403</v>
      </c>
      <c r="F1394" s="90" t="n">
        <v>2</v>
      </c>
      <c r="G1394" s="130" t="s">
        <v>669</v>
      </c>
      <c r="H1394" s="130" t="s">
        <v>660</v>
      </c>
      <c r="I1394" s="130" t="n">
        <v>10</v>
      </c>
      <c r="J1394" s="131" t="n">
        <v>41957</v>
      </c>
      <c r="K1394" s="132" t="s">
        <v>962</v>
      </c>
      <c r="L1394" s="131" t="n">
        <v>41960</v>
      </c>
      <c r="M1394" s="108" t="s">
        <v>963</v>
      </c>
      <c r="N1394" s="134" t="n">
        <v>67.8333333333333</v>
      </c>
      <c r="O1394" s="134" t="n">
        <v>40</v>
      </c>
      <c r="P1394" s="135" t="n">
        <v>0.0481666666666667</v>
      </c>
      <c r="Q1394" s="152" t="n">
        <v>672.262511025641</v>
      </c>
      <c r="R1394" s="152" t="n">
        <v>19333.7051430769</v>
      </c>
      <c r="S1394" s="136" t="n">
        <f aca="false">R1394-Q1394</f>
        <v>18661.4426320513</v>
      </c>
      <c r="T1394" s="137" t="n">
        <f aca="false">((S1394/1000000)*(0.473-P1394))*0.8/(0.08206*296)*1000000/(O1394*N1394)*12</f>
        <v>1.15480500726144</v>
      </c>
      <c r="U1394" s="138" t="n">
        <f aca="false">IF(N1394&lt;=48,T1394* 48,T1394* 72)</f>
        <v>83.1459605228236</v>
      </c>
      <c r="V1394" s="139" t="n">
        <v>1100.58829688458</v>
      </c>
      <c r="W1394" s="150" t="n">
        <f aca="false">W1346</f>
        <v>-20.4524273330183</v>
      </c>
      <c r="X1394" s="141" t="n">
        <v>1356.9</v>
      </c>
      <c r="Y1394" s="142" t="n">
        <f aca="false">((V1394/1000+1)*0.0112372)/((V1394/1000+1)*0.0112372+1)</f>
        <v>0.0230603963612772</v>
      </c>
      <c r="Z1394" s="142" t="n">
        <f aca="false">((W1394/1000+1)*0.0112372)/((W1394/1000+1)*0.0112372+1)</f>
        <v>0.0108875289029567</v>
      </c>
      <c r="AA1394" s="142" t="n">
        <f aca="false">IF(ISNUMBER(X1394),((X1394/1000+1)*0.0112372)/((X1394/1000+1)*0.0112372+1),"")</f>
        <v>0.0258016023592409</v>
      </c>
      <c r="AB1394" s="143" t="n">
        <f aca="false">IF(ISNUMBER(AA1394),(Y1394-Y1386)/(AA1394-Y1386),"")</f>
        <v>0.816891782367026</v>
      </c>
      <c r="AC1394" s="143" t="n">
        <f aca="false">IF(ISNUMBER(AB1394),1-AB1394,"")</f>
        <v>0.183108217632974</v>
      </c>
      <c r="AD1394" s="144" t="n">
        <f aca="false">IF(ISNUMBER(AB1394),AB1394*T1394,"")</f>
        <v>0.943350720668163</v>
      </c>
      <c r="AE1394" s="144" t="n">
        <f aca="false">IF(ISNUMBER(AC1394),AC1394*T1394,T1394)</f>
        <v>0.211454286593276</v>
      </c>
      <c r="AF1394" s="149" t="n">
        <f aca="false">IF(ISNUMBER(AD1394),AE1394-AE1386,"")</f>
        <v>0.0188856006493064</v>
      </c>
      <c r="AG1394" s="145" t="n">
        <f aca="false">IF(ISNUMBER(AD1394),U1394*AB1394,"")</f>
        <v>67.9212518881077</v>
      </c>
      <c r="AH1394" s="146" t="n">
        <f aca="false">IF(ISNUMBER(AC1394),AC1394*U1394,U1394)</f>
        <v>15.2247086347159</v>
      </c>
      <c r="AI1394" s="145" t="n">
        <f aca="false">AH1394-AH1386</f>
        <v>1.35976324675006</v>
      </c>
      <c r="AJ1394" s="103" t="s">
        <v>744</v>
      </c>
      <c r="AK1394" s="102"/>
      <c r="AL1394" s="102"/>
      <c r="AM1394" s="102"/>
      <c r="AN1394" s="147" t="s">
        <v>959</v>
      </c>
    </row>
    <row r="1395" customFormat="false" ht="15" hidden="false" customHeight="false" outlineLevel="0" collapsed="false">
      <c r="A1395" s="0" t="s">
        <v>652</v>
      </c>
      <c r="B1395" s="0" t="s">
        <v>647</v>
      </c>
      <c r="C1395" s="90" t="n">
        <f aca="false">C1251+1</f>
        <v>5</v>
      </c>
      <c r="D1395" s="90" t="n">
        <f aca="false">D1251</f>
        <v>2</v>
      </c>
      <c r="E1395" s="90" t="s">
        <v>403</v>
      </c>
      <c r="F1395" s="90" t="n">
        <v>3</v>
      </c>
      <c r="G1395" s="130" t="s">
        <v>669</v>
      </c>
      <c r="H1395" s="130" t="s">
        <v>660</v>
      </c>
      <c r="I1395" s="130" t="n">
        <v>10</v>
      </c>
      <c r="J1395" s="131" t="n">
        <v>41957</v>
      </c>
      <c r="K1395" s="132" t="s">
        <v>962</v>
      </c>
      <c r="L1395" s="131" t="n">
        <v>41960</v>
      </c>
      <c r="M1395" s="108" t="s">
        <v>963</v>
      </c>
      <c r="N1395" s="134" t="n">
        <v>67.8333333333333</v>
      </c>
      <c r="O1395" s="134" t="n">
        <v>40</v>
      </c>
      <c r="P1395" s="135" t="n">
        <v>0.0481666666666667</v>
      </c>
      <c r="Q1395" s="152" t="n">
        <v>672.262511025641</v>
      </c>
      <c r="R1395" s="152" t="n">
        <v>25045.2251430769</v>
      </c>
      <c r="S1395" s="136" t="n">
        <f aca="false">R1395-Q1395</f>
        <v>24372.9626320513</v>
      </c>
      <c r="T1395" s="137" t="n">
        <f aca="false">((S1395/1000000)*(0.473-P1395))*0.8/(0.08206*296)*1000000/(O1395*N1395)*12</f>
        <v>1.50824455773572</v>
      </c>
      <c r="U1395" s="138" t="n">
        <f aca="false">IF(N1395&lt;=48,T1395* 48,T1395* 72)</f>
        <v>108.593608156972</v>
      </c>
      <c r="V1395" s="139" t="n">
        <v>1256.54373801953</v>
      </c>
      <c r="W1395" s="150" t="n">
        <f aca="false">W1347</f>
        <v>-20.4524273330183</v>
      </c>
      <c r="X1395" s="141" t="n">
        <v>1356.9</v>
      </c>
      <c r="Y1395" s="142" t="n">
        <f aca="false">((V1395/1000+1)*0.0112372)/((V1395/1000+1)*0.0112372+1)</f>
        <v>0.0247301452308869</v>
      </c>
      <c r="Z1395" s="142" t="n">
        <f aca="false">((W1395/1000+1)*0.0112372)/((W1395/1000+1)*0.0112372+1)</f>
        <v>0.0108875289029567</v>
      </c>
      <c r="AA1395" s="142" t="n">
        <f aca="false">IF(ISNUMBER(X1395),((X1395/1000+1)*0.0112372)/((X1395/1000+1)*0.0112372+1),"")</f>
        <v>0.0258016023592409</v>
      </c>
      <c r="AB1395" s="143" t="n">
        <f aca="false">IF(ISNUMBER(AA1395),(Y1395-Y1387)/(AA1395-Y1387),"")</f>
        <v>0.927946053320449</v>
      </c>
      <c r="AC1395" s="143" t="n">
        <f aca="false">IF(ISNUMBER(AB1395),1-AB1395,"")</f>
        <v>0.0720539466795507</v>
      </c>
      <c r="AD1395" s="144" t="n">
        <f aca="false">IF(ISNUMBER(AB1395),AB1395*T1395,"")</f>
        <v>1.39956958479291</v>
      </c>
      <c r="AE1395" s="144" t="n">
        <f aca="false">IF(ISNUMBER(AC1395),AC1395*T1395,T1395)</f>
        <v>0.108674972942812</v>
      </c>
      <c r="AF1395" s="149" t="n">
        <f aca="false">IF(ISNUMBER(AD1395),AE1395-AE1387,"")</f>
        <v>0.017366286274258</v>
      </c>
      <c r="AG1395" s="145" t="n">
        <f aca="false">IF(ISNUMBER(AD1395),U1395*AB1395,"")</f>
        <v>100.76901010509</v>
      </c>
      <c r="AH1395" s="146" t="n">
        <f aca="false">IF(ISNUMBER(AC1395),AC1395*U1395,U1395)</f>
        <v>7.82459805188249</v>
      </c>
      <c r="AI1395" s="145" t="n">
        <f aca="false">AH1395-AH1387</f>
        <v>1.25037261174657</v>
      </c>
      <c r="AJ1395" s="103" t="s">
        <v>746</v>
      </c>
      <c r="AK1395" s="102"/>
      <c r="AL1395" s="102"/>
      <c r="AM1395" s="102"/>
      <c r="AN1395" s="147" t="s">
        <v>960</v>
      </c>
    </row>
    <row r="1396" customFormat="false" ht="15" hidden="false" customHeight="false" outlineLevel="0" collapsed="false">
      <c r="A1396" s="0" t="s">
        <v>652</v>
      </c>
      <c r="B1396" s="0" t="s">
        <v>647</v>
      </c>
      <c r="C1396" s="90" t="n">
        <f aca="false">C1252+1</f>
        <v>5</v>
      </c>
      <c r="D1396" s="90" t="n">
        <f aca="false">D1252</f>
        <v>2</v>
      </c>
      <c r="E1396" s="90" t="s">
        <v>403</v>
      </c>
      <c r="F1396" s="90" t="n">
        <v>4</v>
      </c>
      <c r="G1396" s="130" t="s">
        <v>669</v>
      </c>
      <c r="H1396" s="130" t="s">
        <v>660</v>
      </c>
      <c r="I1396" s="130" t="n">
        <v>10</v>
      </c>
      <c r="J1396" s="131" t="n">
        <v>41957</v>
      </c>
      <c r="K1396" s="132" t="s">
        <v>962</v>
      </c>
      <c r="L1396" s="131" t="n">
        <v>41960</v>
      </c>
      <c r="M1396" s="108" t="s">
        <v>963</v>
      </c>
      <c r="N1396" s="134" t="n">
        <v>67.8333333333333</v>
      </c>
      <c r="O1396" s="134" t="n">
        <v>40</v>
      </c>
      <c r="P1396" s="135" t="n">
        <v>0.0481666666666667</v>
      </c>
      <c r="Q1396" s="152" t="n">
        <v>672.262511025641</v>
      </c>
      <c r="R1396" s="152" t="n">
        <v>20855.5872430769</v>
      </c>
      <c r="S1396" s="136" t="n">
        <f aca="false">R1396-Q1396</f>
        <v>20183.3247320513</v>
      </c>
      <c r="T1396" s="137" t="n">
        <f aca="false">((S1396/1000000)*(0.473-P1396))*0.8/(0.08206*296)*1000000/(O1396*N1396)*12</f>
        <v>1.2489819208149</v>
      </c>
      <c r="U1396" s="138" t="n">
        <f aca="false">IF(N1396&lt;=48,T1396* 48,T1396* 72)</f>
        <v>89.9266982986728</v>
      </c>
      <c r="V1396" s="139" t="n">
        <v>1200.65164863023</v>
      </c>
      <c r="W1396" s="150" t="n">
        <f aca="false">W1348</f>
        <v>-20.4524273330183</v>
      </c>
      <c r="X1396" s="141" t="n">
        <v>1356.9</v>
      </c>
      <c r="Y1396" s="142" t="n">
        <f aca="false">((V1396/1000+1)*0.0112372)/((V1396/1000+1)*0.0112372+1)</f>
        <v>0.0241323889335654</v>
      </c>
      <c r="Z1396" s="142" t="n">
        <f aca="false">((W1396/1000+1)*0.0112372)/((W1396/1000+1)*0.0112372+1)</f>
        <v>0.0108875289029567</v>
      </c>
      <c r="AA1396" s="142" t="n">
        <f aca="false">IF(ISNUMBER(X1396),((X1396/1000+1)*0.0112372)/((X1396/1000+1)*0.0112372+1),"")</f>
        <v>0.0258016023592409</v>
      </c>
      <c r="AB1396" s="143" t="n">
        <f aca="false">IF(ISNUMBER(AA1396),(Y1396-Y1388)/(AA1396-Y1388),"")</f>
        <v>0.887693026647557</v>
      </c>
      <c r="AC1396" s="143" t="n">
        <f aca="false">IF(ISNUMBER(AB1396),1-AB1396,"")</f>
        <v>0.112306973352443</v>
      </c>
      <c r="AD1396" s="144" t="n">
        <f aca="false">IF(ISNUMBER(AB1396),AB1396*T1396,"")</f>
        <v>1.10871254151626</v>
      </c>
      <c r="AE1396" s="144" t="n">
        <f aca="false">IF(ISNUMBER(AC1396),AC1396*T1396,T1396)</f>
        <v>0.140269379298642</v>
      </c>
      <c r="AF1396" s="149" t="n">
        <f aca="false">IF(ISNUMBER(AD1396),AE1396-AE1388,"")</f>
        <v>0.0452709550616637</v>
      </c>
      <c r="AG1396" s="145" t="n">
        <f aca="false">IF(ISNUMBER(AD1396),U1396*AB1396,"")</f>
        <v>79.8273029891705</v>
      </c>
      <c r="AH1396" s="146" t="n">
        <f aca="false">IF(ISNUMBER(AC1396),AC1396*U1396,U1396)</f>
        <v>10.0993953095022</v>
      </c>
      <c r="AI1396" s="145" t="n">
        <f aca="false">AH1396-AH1388</f>
        <v>3.25950876443979</v>
      </c>
      <c r="AJ1396" s="103" t="s">
        <v>748</v>
      </c>
      <c r="AK1396" s="102"/>
      <c r="AL1396" s="102"/>
      <c r="AM1396" s="102"/>
      <c r="AN1396" s="147" t="s">
        <v>961</v>
      </c>
    </row>
    <row r="1397" customFormat="false" ht="15" hidden="false" customHeight="false" outlineLevel="0" collapsed="false">
      <c r="A1397" s="0" t="s">
        <v>652</v>
      </c>
      <c r="B1397" s="0" t="s">
        <v>647</v>
      </c>
      <c r="C1397" s="90" t="n">
        <f aca="false">C1253+1</f>
        <v>5</v>
      </c>
      <c r="D1397" s="90" t="n">
        <f aca="false">D1253</f>
        <v>3</v>
      </c>
      <c r="E1397" s="90" t="s">
        <v>320</v>
      </c>
      <c r="F1397" s="90" t="n">
        <v>1</v>
      </c>
      <c r="G1397" s="130" t="s">
        <v>321</v>
      </c>
      <c r="H1397" s="130" t="s">
        <v>322</v>
      </c>
      <c r="I1397" s="130" t="s">
        <v>322</v>
      </c>
      <c r="J1397" s="131" t="n">
        <v>41960</v>
      </c>
      <c r="K1397" s="132" t="s">
        <v>540</v>
      </c>
      <c r="L1397" s="131" t="n">
        <v>41962</v>
      </c>
      <c r="M1397" s="108" t="s">
        <v>805</v>
      </c>
      <c r="N1397" s="133" t="n">
        <v>45.9166666666667</v>
      </c>
      <c r="O1397" s="134" t="n">
        <v>40</v>
      </c>
      <c r="P1397" s="135" t="n">
        <v>0.0514166666666667</v>
      </c>
      <c r="Q1397" s="152" t="n">
        <v>563.653341538461</v>
      </c>
      <c r="R1397" s="152" t="n">
        <v>1034.82439038462</v>
      </c>
      <c r="S1397" s="136" t="n">
        <f aca="false">R1397-Q1397</f>
        <v>471.171048846155</v>
      </c>
      <c r="T1397" s="137" t="n">
        <f aca="false">((S1397/1000000)*(0.473-P1397))*0.8/(0.08206*296)*1000000/(O1397*N1397)*12</f>
        <v>0.0427444463184665</v>
      </c>
      <c r="U1397" s="138" t="n">
        <f aca="false">IF(N1397&lt;=48,T1397* 48,T1397* 72)</f>
        <v>2.05173342328639</v>
      </c>
      <c r="V1397" s="139" t="n">
        <v>37.9388139222013</v>
      </c>
      <c r="W1397" s="150" t="n">
        <f aca="false">W1349</f>
        <v>-15.9672479479958</v>
      </c>
      <c r="X1397" s="141" t="s">
        <v>106</v>
      </c>
      <c r="Y1397" s="142" t="n">
        <f aca="false">((V1397/1000+1)*0.0112372)/((V1397/1000+1)*0.0112372+1)</f>
        <v>0.0115290565880771</v>
      </c>
      <c r="Z1397" s="142" t="n">
        <f aca="false">((W1397/1000+1)*0.0112372)/((W1397/1000+1)*0.0112372+1)</f>
        <v>0.0109368357955286</v>
      </c>
      <c r="AA1397" s="142" t="str">
        <f aca="false">IF(ISNUMBER(X1397),((X1397/1000+1)*0.0112372)/((X1397/1000+1)*0.0112372+1),"")</f>
        <v/>
      </c>
      <c r="AB1397" s="143" t="str">
        <f aca="false">IF(ISNUMBER(AA1397),(Y1397-Z1397)/(AA1397-Z1397),"")</f>
        <v/>
      </c>
      <c r="AC1397" s="143" t="str">
        <f aca="false">IF(ISNUMBER(AB1397),1-AB1397,"")</f>
        <v/>
      </c>
      <c r="AD1397" s="144" t="str">
        <f aca="false">IF(ISNUMBER(AB1397),AB1397*T1397,"")</f>
        <v/>
      </c>
      <c r="AE1397" s="144" t="n">
        <f aca="false">IF(ISNUMBER(AC1397),AC1397*T1397,T1397)</f>
        <v>0.0427444463184665</v>
      </c>
      <c r="AF1397" s="102"/>
      <c r="AG1397" s="145" t="str">
        <f aca="false">IF(ISNUMBER(AD1397),U1397*AB1397,"")</f>
        <v/>
      </c>
      <c r="AH1397" s="146" t="n">
        <f aca="false">IF(ISNUMBER(AC1397),AC1397*U1397,U1397)</f>
        <v>2.05173342328639</v>
      </c>
      <c r="AI1397" s="102"/>
      <c r="AJ1397" s="103" t="s">
        <v>650</v>
      </c>
      <c r="AK1397" s="102"/>
      <c r="AL1397" s="102"/>
      <c r="AM1397" s="102"/>
      <c r="AN1397" s="147" t="s">
        <v>914</v>
      </c>
    </row>
    <row r="1398" customFormat="false" ht="15" hidden="false" customHeight="false" outlineLevel="0" collapsed="false">
      <c r="A1398" s="0" t="s">
        <v>652</v>
      </c>
      <c r="B1398" s="0" t="s">
        <v>647</v>
      </c>
      <c r="C1398" s="90" t="n">
        <f aca="false">C1254+1</f>
        <v>5</v>
      </c>
      <c r="D1398" s="90" t="n">
        <f aca="false">D1254</f>
        <v>3</v>
      </c>
      <c r="E1398" s="90" t="s">
        <v>320</v>
      </c>
      <c r="F1398" s="90" t="n">
        <v>2</v>
      </c>
      <c r="G1398" s="130" t="s">
        <v>321</v>
      </c>
      <c r="H1398" s="130" t="s">
        <v>322</v>
      </c>
      <c r="I1398" s="130" t="s">
        <v>322</v>
      </c>
      <c r="J1398" s="131" t="n">
        <v>41960</v>
      </c>
      <c r="K1398" s="132" t="s">
        <v>540</v>
      </c>
      <c r="L1398" s="131" t="n">
        <v>41962</v>
      </c>
      <c r="M1398" s="108" t="s">
        <v>805</v>
      </c>
      <c r="N1398" s="134" t="n">
        <v>45.9166666666667</v>
      </c>
      <c r="O1398" s="134" t="n">
        <v>40</v>
      </c>
      <c r="P1398" s="135" t="n">
        <v>0.0514166666666667</v>
      </c>
      <c r="Q1398" s="152" t="n">
        <v>563.653341538461</v>
      </c>
      <c r="R1398" s="152" t="n">
        <v>1300.17991038462</v>
      </c>
      <c r="S1398" s="136" t="n">
        <f aca="false">R1398-Q1398</f>
        <v>736.526568846154</v>
      </c>
      <c r="T1398" s="137" t="n">
        <f aca="false">((S1398/1000000)*(0.473-P1398))*0.8/(0.08206*296)*1000000/(O1398*N1398)*12</f>
        <v>0.0668173913937745</v>
      </c>
      <c r="U1398" s="138" t="n">
        <f aca="false">IF(N1398&lt;=48,T1398* 48,T1398* 72)</f>
        <v>3.20723478690118</v>
      </c>
      <c r="V1398" s="139" t="n">
        <v>13.1092621219645</v>
      </c>
      <c r="W1398" s="150" t="n">
        <f aca="false">W1350</f>
        <v>-15.9672479479958</v>
      </c>
      <c r="X1398" s="141" t="s">
        <v>106</v>
      </c>
      <c r="Y1398" s="142" t="n">
        <f aca="false">((V1398/1000+1)*0.0112372)/((V1398/1000+1)*0.0112372+1)</f>
        <v>0.0112563632050826</v>
      </c>
      <c r="Z1398" s="142" t="n">
        <f aca="false">((W1398/1000+1)*0.0112372)/((W1398/1000+1)*0.0112372+1)</f>
        <v>0.0109368357955286</v>
      </c>
      <c r="AA1398" s="142" t="str">
        <f aca="false">IF(ISNUMBER(X1398),((X1398/1000+1)*0.0112372)/((X1398/1000+1)*0.0112372+1),"")</f>
        <v/>
      </c>
      <c r="AB1398" s="143" t="str">
        <f aca="false">IF(ISNUMBER(AA1398),(Y1398-Z1398)/(AA1398-Z1398),"")</f>
        <v/>
      </c>
      <c r="AC1398" s="143" t="str">
        <f aca="false">IF(ISNUMBER(AB1398),1-AB1398,"")</f>
        <v/>
      </c>
      <c r="AD1398" s="144" t="str">
        <f aca="false">IF(ISNUMBER(AB1398),AB1398*T1398,"")</f>
        <v/>
      </c>
      <c r="AE1398" s="144" t="n">
        <f aca="false">IF(ISNUMBER(AC1398),AC1398*T1398,T1398)</f>
        <v>0.0668173913937745</v>
      </c>
      <c r="AF1398" s="102"/>
      <c r="AG1398" s="145" t="str">
        <f aca="false">IF(ISNUMBER(AD1398),U1398*AB1398,"")</f>
        <v/>
      </c>
      <c r="AH1398" s="146" t="n">
        <f aca="false">IF(ISNUMBER(AC1398),AC1398*U1398,U1398)</f>
        <v>3.20723478690118</v>
      </c>
      <c r="AI1398" s="102"/>
      <c r="AJ1398" s="103" t="s">
        <v>653</v>
      </c>
      <c r="AK1398" s="102"/>
      <c r="AL1398" s="102"/>
      <c r="AM1398" s="102"/>
      <c r="AN1398" s="147" t="s">
        <v>915</v>
      </c>
    </row>
    <row r="1399" customFormat="false" ht="15" hidden="false" customHeight="false" outlineLevel="0" collapsed="false">
      <c r="A1399" s="0" t="s">
        <v>652</v>
      </c>
      <c r="B1399" s="0" t="s">
        <v>647</v>
      </c>
      <c r="C1399" s="90" t="n">
        <f aca="false">C1255+1</f>
        <v>5</v>
      </c>
      <c r="D1399" s="90" t="n">
        <f aca="false">D1255</f>
        <v>3</v>
      </c>
      <c r="E1399" s="90" t="s">
        <v>320</v>
      </c>
      <c r="F1399" s="90" t="n">
        <v>3</v>
      </c>
      <c r="G1399" s="130" t="s">
        <v>321</v>
      </c>
      <c r="H1399" s="130" t="s">
        <v>322</v>
      </c>
      <c r="I1399" s="130" t="s">
        <v>322</v>
      </c>
      <c r="J1399" s="131" t="n">
        <v>41960</v>
      </c>
      <c r="K1399" s="132" t="s">
        <v>540</v>
      </c>
      <c r="L1399" s="131" t="n">
        <v>41962</v>
      </c>
      <c r="M1399" s="108" t="s">
        <v>805</v>
      </c>
      <c r="N1399" s="134" t="n">
        <v>45.9166666666667</v>
      </c>
      <c r="O1399" s="134" t="n">
        <v>40</v>
      </c>
      <c r="P1399" s="135" t="n">
        <v>0.0514166666666667</v>
      </c>
      <c r="Q1399" s="152" t="n">
        <v>563.653341538461</v>
      </c>
      <c r="R1399" s="152" t="n">
        <v>1790.95669038462</v>
      </c>
      <c r="S1399" s="136" t="n">
        <f aca="false">R1399-Q1399</f>
        <v>1227.30334884615</v>
      </c>
      <c r="T1399" s="137" t="n">
        <f aca="false">((S1399/1000000)*(0.473-P1399))*0.8/(0.08206*296)*1000000/(O1399*N1399)*12</f>
        <v>0.111340461685195</v>
      </c>
      <c r="U1399" s="138" t="n">
        <f aca="false">IF(N1399&lt;=48,T1399* 48,T1399* 72)</f>
        <v>5.34434216088938</v>
      </c>
      <c r="V1399" s="139" t="n">
        <v>0.511456431966302</v>
      </c>
      <c r="W1399" s="150" t="n">
        <f aca="false">W1351</f>
        <v>-15.9672479479958</v>
      </c>
      <c r="X1399" s="141" t="s">
        <v>106</v>
      </c>
      <c r="Y1399" s="142" t="n">
        <f aca="false">((V1399/1000+1)*0.0112372)/((V1399/1000+1)*0.0112372+1)</f>
        <v>0.0111179488250681</v>
      </c>
      <c r="Z1399" s="142" t="n">
        <f aca="false">((W1399/1000+1)*0.0112372)/((W1399/1000+1)*0.0112372+1)</f>
        <v>0.0109368357955286</v>
      </c>
      <c r="AA1399" s="142" t="str">
        <f aca="false">IF(ISNUMBER(X1399),((X1399/1000+1)*0.0112372)/((X1399/1000+1)*0.0112372+1),"")</f>
        <v/>
      </c>
      <c r="AB1399" s="143" t="str">
        <f aca="false">IF(ISNUMBER(AA1399),(Y1399-Z1399)/(AA1399-Z1399),"")</f>
        <v/>
      </c>
      <c r="AC1399" s="143" t="str">
        <f aca="false">IF(ISNUMBER(AB1399),1-AB1399,"")</f>
        <v/>
      </c>
      <c r="AD1399" s="144" t="str">
        <f aca="false">IF(ISNUMBER(AB1399),AB1399*T1399,"")</f>
        <v/>
      </c>
      <c r="AE1399" s="144" t="n">
        <f aca="false">IF(ISNUMBER(AC1399),AC1399*T1399,T1399)</f>
        <v>0.111340461685195</v>
      </c>
      <c r="AF1399" s="102"/>
      <c r="AG1399" s="145" t="str">
        <f aca="false">IF(ISNUMBER(AD1399),U1399*AB1399,"")</f>
        <v/>
      </c>
      <c r="AH1399" s="146" t="n">
        <f aca="false">IF(ISNUMBER(AC1399),AC1399*U1399,U1399)</f>
        <v>5.34434216088938</v>
      </c>
      <c r="AI1399" s="102"/>
      <c r="AJ1399" s="103" t="s">
        <v>655</v>
      </c>
      <c r="AK1399" s="102"/>
      <c r="AL1399" s="102"/>
      <c r="AM1399" s="102"/>
      <c r="AN1399" s="147" t="s">
        <v>916</v>
      </c>
    </row>
    <row r="1400" customFormat="false" ht="15" hidden="false" customHeight="false" outlineLevel="0" collapsed="false">
      <c r="A1400" s="0" t="s">
        <v>652</v>
      </c>
      <c r="B1400" s="0" t="s">
        <v>647</v>
      </c>
      <c r="C1400" s="90" t="n">
        <f aca="false">C1256+1</f>
        <v>5</v>
      </c>
      <c r="D1400" s="90" t="n">
        <f aca="false">D1256</f>
        <v>3</v>
      </c>
      <c r="E1400" s="90" t="s">
        <v>320</v>
      </c>
      <c r="F1400" s="90" t="n">
        <v>4</v>
      </c>
      <c r="G1400" s="130" t="s">
        <v>321</v>
      </c>
      <c r="H1400" s="130" t="s">
        <v>322</v>
      </c>
      <c r="I1400" s="130" t="s">
        <v>322</v>
      </c>
      <c r="J1400" s="131" t="n">
        <v>41960</v>
      </c>
      <c r="K1400" s="132" t="s">
        <v>540</v>
      </c>
      <c r="L1400" s="131" t="n">
        <v>41962</v>
      </c>
      <c r="M1400" s="108" t="s">
        <v>805</v>
      </c>
      <c r="N1400" s="134" t="n">
        <v>45.9166666666667</v>
      </c>
      <c r="O1400" s="134" t="n">
        <v>40</v>
      </c>
      <c r="P1400" s="135" t="n">
        <v>0.0514166666666667</v>
      </c>
      <c r="Q1400" s="152" t="n">
        <v>563.653341538461</v>
      </c>
      <c r="R1400" s="152" t="n">
        <v>1002.09139038462</v>
      </c>
      <c r="S1400" s="136" t="n">
        <f aca="false">R1400-Q1400</f>
        <v>438.438048846155</v>
      </c>
      <c r="T1400" s="137" t="n">
        <f aca="false">((S1400/1000000)*(0.473-P1400))*0.8/(0.08206*296)*1000000/(O1400*N1400)*12</f>
        <v>0.0397749218437163</v>
      </c>
      <c r="U1400" s="138" t="n">
        <f aca="false">IF(N1400&lt;=48,T1400* 48,T1400* 72)</f>
        <v>1.90919624849838</v>
      </c>
      <c r="V1400" s="139" t="n">
        <v>-1.73578188922836</v>
      </c>
      <c r="W1400" s="150" t="n">
        <f aca="false">W1352</f>
        <v>-15.9672479479958</v>
      </c>
      <c r="X1400" s="141" t="s">
        <v>106</v>
      </c>
      <c r="Y1400" s="142" t="n">
        <f aca="false">((V1400/1000+1)*0.0112372)/((V1400/1000+1)*0.0112372+1)</f>
        <v>0.011093253936182</v>
      </c>
      <c r="Z1400" s="142" t="n">
        <f aca="false">((W1400/1000+1)*0.0112372)/((W1400/1000+1)*0.0112372+1)</f>
        <v>0.0109368357955286</v>
      </c>
      <c r="AA1400" s="142" t="str">
        <f aca="false">IF(ISNUMBER(X1400),((X1400/1000+1)*0.0112372)/((X1400/1000+1)*0.0112372+1),"")</f>
        <v/>
      </c>
      <c r="AB1400" s="143" t="str">
        <f aca="false">IF(ISNUMBER(AA1400),(Y1400-Z1400)/(AA1400-Z1400),"")</f>
        <v/>
      </c>
      <c r="AC1400" s="143" t="str">
        <f aca="false">IF(ISNUMBER(AB1400),1-AB1400,"")</f>
        <v/>
      </c>
      <c r="AD1400" s="144" t="str">
        <f aca="false">IF(ISNUMBER(AB1400),AB1400*T1400,"")</f>
        <v/>
      </c>
      <c r="AE1400" s="144" t="n">
        <f aca="false">IF(ISNUMBER(AC1400),AC1400*T1400,T1400)</f>
        <v>0.0397749218437163</v>
      </c>
      <c r="AF1400" s="102"/>
      <c r="AG1400" s="145" t="str">
        <f aca="false">IF(ISNUMBER(AD1400),U1400*AB1400,"")</f>
        <v/>
      </c>
      <c r="AH1400" s="146" t="n">
        <f aca="false">IF(ISNUMBER(AC1400),AC1400*U1400,U1400)</f>
        <v>1.90919624849838</v>
      </c>
      <c r="AI1400" s="102"/>
      <c r="AJ1400" s="103" t="s">
        <v>657</v>
      </c>
      <c r="AK1400" s="102"/>
      <c r="AL1400" s="102"/>
      <c r="AM1400" s="102"/>
      <c r="AN1400" s="147" t="s">
        <v>917</v>
      </c>
    </row>
    <row r="1401" customFormat="false" ht="15" hidden="false" customHeight="false" outlineLevel="0" collapsed="false">
      <c r="A1401" s="0" t="s">
        <v>652</v>
      </c>
      <c r="B1401" s="0" t="s">
        <v>647</v>
      </c>
      <c r="C1401" s="90" t="n">
        <f aca="false">C1257+1</f>
        <v>5</v>
      </c>
      <c r="D1401" s="90" t="n">
        <f aca="false">D1257</f>
        <v>3</v>
      </c>
      <c r="E1401" s="90" t="s">
        <v>320</v>
      </c>
      <c r="F1401" s="90" t="n">
        <v>1</v>
      </c>
      <c r="G1401" s="130" t="s">
        <v>659</v>
      </c>
      <c r="H1401" s="130" t="s">
        <v>660</v>
      </c>
      <c r="I1401" s="148" t="s">
        <v>335</v>
      </c>
      <c r="J1401" s="131" t="n">
        <v>41960</v>
      </c>
      <c r="K1401" s="132" t="s">
        <v>540</v>
      </c>
      <c r="L1401" s="131" t="n">
        <v>41962</v>
      </c>
      <c r="M1401" s="108" t="s">
        <v>805</v>
      </c>
      <c r="N1401" s="134" t="n">
        <v>45.9166666666667</v>
      </c>
      <c r="O1401" s="134" t="n">
        <v>40</v>
      </c>
      <c r="P1401" s="135" t="n">
        <v>0.0514166666666667</v>
      </c>
      <c r="Q1401" s="152" t="n">
        <v>563.653341538461</v>
      </c>
      <c r="R1401" s="152" t="n">
        <v>10837.5019492308</v>
      </c>
      <c r="S1401" s="136" t="n">
        <f aca="false">R1401-Q1401</f>
        <v>10273.8486076923</v>
      </c>
      <c r="T1401" s="137" t="n">
        <f aca="false">((S1401/1000000)*(0.473-P1401))*0.8/(0.08206*296)*1000000/(O1401*N1401)*12</f>
        <v>0.932039375872063</v>
      </c>
      <c r="U1401" s="138" t="n">
        <f aca="false">IF(N1401&lt;=48,T1401* 48,T1401* 72)</f>
        <v>44.737890041859</v>
      </c>
      <c r="V1401" s="139" t="n">
        <v>1040.40693153791</v>
      </c>
      <c r="W1401" s="150" t="n">
        <f aca="false">W1353</f>
        <v>-15.9672479479958</v>
      </c>
      <c r="X1401" s="141" t="n">
        <v>1356.9</v>
      </c>
      <c r="Y1401" s="142" t="n">
        <f aca="false">((V1401/1000+1)*0.0112372)/((V1401/1000+1)*0.0112372+1)</f>
        <v>0.0224145300970456</v>
      </c>
      <c r="Z1401" s="142" t="n">
        <f aca="false">((W1401/1000+1)*0.0112372)/((W1401/1000+1)*0.0112372+1)</f>
        <v>0.0109368357955286</v>
      </c>
      <c r="AA1401" s="142" t="n">
        <f aca="false">IF(ISNUMBER(X1401),((X1401/1000+1)*0.0112372)/((X1401/1000+1)*0.0112372+1),"")</f>
        <v>0.0258016023592409</v>
      </c>
      <c r="AB1401" s="143" t="n">
        <f aca="false">IF(ISNUMBER(AA1401),(Y1401-Y1397)/(AA1401-Y1397),"")</f>
        <v>0.7626861867181</v>
      </c>
      <c r="AC1401" s="143" t="n">
        <f aca="false">IF(ISNUMBER(AB1401),1-AB1401,"")</f>
        <v>0.2373138132819</v>
      </c>
      <c r="AD1401" s="144" t="n">
        <f aca="false">IF(ISNUMBER(AB1401),AB1401*T1401,"")</f>
        <v>0.710853557454982</v>
      </c>
      <c r="AE1401" s="144" t="n">
        <f aca="false">IF(ISNUMBER(AC1401),AC1401*T1401,T1401)</f>
        <v>0.221185818417082</v>
      </c>
      <c r="AF1401" s="149" t="n">
        <f aca="false">IF(ISNUMBER(AD1401),AE1401-AE1397,"")</f>
        <v>0.178441372098615</v>
      </c>
      <c r="AG1401" s="145" t="n">
        <f aca="false">IF(ISNUMBER(AD1401),U1401*AB1401,"")</f>
        <v>34.1209707578391</v>
      </c>
      <c r="AH1401" s="146" t="n">
        <f aca="false">IF(ISNUMBER(AC1401),AC1401*U1401,U1401)</f>
        <v>10.6169192840199</v>
      </c>
      <c r="AI1401" s="145" t="n">
        <f aca="false">AH1401-AH1397</f>
        <v>8.56518586073352</v>
      </c>
      <c r="AJ1401" s="103" t="s">
        <v>661</v>
      </c>
      <c r="AK1401" s="102"/>
      <c r="AL1401" s="102"/>
      <c r="AM1401" s="102"/>
      <c r="AN1401" s="147" t="s">
        <v>918</v>
      </c>
    </row>
    <row r="1402" customFormat="false" ht="15" hidden="false" customHeight="false" outlineLevel="0" collapsed="false">
      <c r="A1402" s="0" t="s">
        <v>652</v>
      </c>
      <c r="B1402" s="0" t="s">
        <v>647</v>
      </c>
      <c r="C1402" s="90" t="n">
        <f aca="false">C1258+1</f>
        <v>5</v>
      </c>
      <c r="D1402" s="90" t="n">
        <f aca="false">D1258</f>
        <v>3</v>
      </c>
      <c r="E1402" s="90" t="s">
        <v>320</v>
      </c>
      <c r="F1402" s="90" t="n">
        <v>2</v>
      </c>
      <c r="G1402" s="130" t="s">
        <v>659</v>
      </c>
      <c r="H1402" s="130" t="s">
        <v>660</v>
      </c>
      <c r="I1402" s="148" t="s">
        <v>335</v>
      </c>
      <c r="J1402" s="131" t="n">
        <v>41960</v>
      </c>
      <c r="K1402" s="132" t="s">
        <v>540</v>
      </c>
      <c r="L1402" s="131" t="n">
        <v>41962</v>
      </c>
      <c r="M1402" s="108" t="s">
        <v>805</v>
      </c>
      <c r="N1402" s="134" t="n">
        <v>45.9166666666667</v>
      </c>
      <c r="O1402" s="134" t="n">
        <v>40</v>
      </c>
      <c r="P1402" s="135" t="n">
        <v>0.0514166666666667</v>
      </c>
      <c r="Q1402" s="152" t="n">
        <v>563.653341538461</v>
      </c>
      <c r="R1402" s="152" t="n">
        <v>12503.1939492308</v>
      </c>
      <c r="S1402" s="136" t="n">
        <f aca="false">R1402-Q1402</f>
        <v>11939.5406076923</v>
      </c>
      <c r="T1402" s="137" t="n">
        <f aca="false">((S1402/1000000)*(0.473-P1402))*0.8/(0.08206*296)*1000000/(O1402*N1402)*12</f>
        <v>1.08315027806238</v>
      </c>
      <c r="U1402" s="138" t="n">
        <f aca="false">IF(N1402&lt;=48,T1402* 48,T1402* 72)</f>
        <v>51.9912133469941</v>
      </c>
      <c r="V1402" s="139" t="n">
        <v>1145.9362629398</v>
      </c>
      <c r="W1402" s="150" t="n">
        <f aca="false">W1354</f>
        <v>-15.9672479479958</v>
      </c>
      <c r="X1402" s="141" t="n">
        <v>1356.9</v>
      </c>
      <c r="Y1402" s="142" t="n">
        <f aca="false">((V1402/1000+1)*0.0112372)/((V1402/1000+1)*0.0112372+1)</f>
        <v>0.0235465070855117</v>
      </c>
      <c r="Z1402" s="142" t="n">
        <f aca="false">((W1402/1000+1)*0.0112372)/((W1402/1000+1)*0.0112372+1)</f>
        <v>0.0109368357955286</v>
      </c>
      <c r="AA1402" s="142" t="n">
        <f aca="false">IF(ISNUMBER(X1402),((X1402/1000+1)*0.0112372)/((X1402/1000+1)*0.0112372+1),"")</f>
        <v>0.0258016023592409</v>
      </c>
      <c r="AB1402" s="143" t="n">
        <f aca="false">IF(ISNUMBER(AA1402),(Y1402-Y1398)/(AA1402-Y1398),"")</f>
        <v>0.844959904073872</v>
      </c>
      <c r="AC1402" s="143" t="n">
        <f aca="false">IF(ISNUMBER(AB1402),1-AB1402,"")</f>
        <v>0.155040095926128</v>
      </c>
      <c r="AD1402" s="144" t="n">
        <f aca="false">IF(ISNUMBER(AB1402),AB1402*T1402,"")</f>
        <v>0.915218555049175</v>
      </c>
      <c r="AE1402" s="144" t="n">
        <f aca="false">IF(ISNUMBER(AC1402),AC1402*T1402,T1402)</f>
        <v>0.167931723013203</v>
      </c>
      <c r="AF1402" s="149" t="n">
        <f aca="false">IF(ISNUMBER(AD1402),AE1402-AE1398,"")</f>
        <v>0.101114331619428</v>
      </c>
      <c r="AG1402" s="145" t="n">
        <f aca="false">IF(ISNUMBER(AD1402),U1402*AB1402,"")</f>
        <v>43.9304906423604</v>
      </c>
      <c r="AH1402" s="146" t="n">
        <f aca="false">IF(ISNUMBER(AC1402),AC1402*U1402,U1402)</f>
        <v>8.06072270463374</v>
      </c>
      <c r="AI1402" s="145" t="n">
        <f aca="false">AH1402-AH1398</f>
        <v>4.85348791773256</v>
      </c>
      <c r="AJ1402" s="103" t="s">
        <v>663</v>
      </c>
      <c r="AK1402" s="102"/>
      <c r="AL1402" s="102"/>
      <c r="AM1402" s="102"/>
      <c r="AN1402" s="147" t="s">
        <v>919</v>
      </c>
    </row>
    <row r="1403" customFormat="false" ht="15" hidden="false" customHeight="false" outlineLevel="0" collapsed="false">
      <c r="A1403" s="0" t="s">
        <v>652</v>
      </c>
      <c r="B1403" s="0" t="s">
        <v>647</v>
      </c>
      <c r="C1403" s="90" t="n">
        <f aca="false">C1259+1</f>
        <v>5</v>
      </c>
      <c r="D1403" s="90" t="n">
        <f aca="false">D1259</f>
        <v>3</v>
      </c>
      <c r="E1403" s="90" t="s">
        <v>320</v>
      </c>
      <c r="F1403" s="90" t="n">
        <v>3</v>
      </c>
      <c r="G1403" s="130" t="s">
        <v>659</v>
      </c>
      <c r="H1403" s="130" t="s">
        <v>660</v>
      </c>
      <c r="I1403" s="148" t="s">
        <v>335</v>
      </c>
      <c r="J1403" s="131" t="n">
        <v>41960</v>
      </c>
      <c r="K1403" s="132" t="s">
        <v>540</v>
      </c>
      <c r="L1403" s="131" t="n">
        <v>41962</v>
      </c>
      <c r="M1403" s="108" t="s">
        <v>805</v>
      </c>
      <c r="N1403" s="134" t="n">
        <v>45.9166666666667</v>
      </c>
      <c r="O1403" s="134" t="n">
        <v>40</v>
      </c>
      <c r="P1403" s="135" t="n">
        <v>0.0514166666666667</v>
      </c>
      <c r="Q1403" s="152" t="n">
        <v>563.653341538461</v>
      </c>
      <c r="R1403" s="152" t="n">
        <v>13773.1275492308</v>
      </c>
      <c r="S1403" s="136" t="n">
        <f aca="false">R1403-Q1403</f>
        <v>13209.4742076923</v>
      </c>
      <c r="T1403" s="137" t="n">
        <f aca="false">((S1403/1000000)*(0.473-P1403))*0.8/(0.08206*296)*1000000/(O1403*N1403)*12</f>
        <v>1.19835813883003</v>
      </c>
      <c r="U1403" s="138" t="n">
        <f aca="false">IF(N1403&lt;=48,T1403* 48,T1403* 72)</f>
        <v>57.5211906638415</v>
      </c>
      <c r="V1403" s="139" t="n">
        <v>1082.49168422482</v>
      </c>
      <c r="W1403" s="150" t="n">
        <f aca="false">W1355</f>
        <v>-15.9672479479958</v>
      </c>
      <c r="X1403" s="141" t="n">
        <v>1356.9</v>
      </c>
      <c r="Y1403" s="142" t="n">
        <f aca="false">((V1403/1000+1)*0.0112372)/((V1403/1000+1)*0.0112372+1)</f>
        <v>0.0228662733048447</v>
      </c>
      <c r="Z1403" s="142" t="n">
        <f aca="false">((W1403/1000+1)*0.0112372)/((W1403/1000+1)*0.0112372+1)</f>
        <v>0.0109368357955286</v>
      </c>
      <c r="AA1403" s="142" t="n">
        <f aca="false">IF(ISNUMBER(X1403),((X1403/1000+1)*0.0112372)/((X1403/1000+1)*0.0112372+1),"")</f>
        <v>0.0258016023592409</v>
      </c>
      <c r="AB1403" s="143" t="n">
        <f aca="false">IF(ISNUMBER(AA1403),(Y1403-Y1399)/(AA1403-Y1399),"")</f>
        <v>0.800095456654239</v>
      </c>
      <c r="AC1403" s="143" t="n">
        <f aca="false">IF(ISNUMBER(AB1403),1-AB1403,"")</f>
        <v>0.199904543345761</v>
      </c>
      <c r="AD1403" s="144" t="n">
        <f aca="false">IF(ISNUMBER(AB1403),AB1403*T1403,"")</f>
        <v>0.958800902322538</v>
      </c>
      <c r="AE1403" s="144" t="n">
        <f aca="false">IF(ISNUMBER(AC1403),AC1403*T1403,T1403)</f>
        <v>0.239557236507493</v>
      </c>
      <c r="AF1403" s="149" t="n">
        <f aca="false">IF(ISNUMBER(AD1403),AE1403-AE1399,"")</f>
        <v>0.128216774822298</v>
      </c>
      <c r="AG1403" s="145" t="n">
        <f aca="false">IF(ISNUMBER(AD1403),U1403*AB1403,"")</f>
        <v>46.0224433114818</v>
      </c>
      <c r="AH1403" s="146" t="n">
        <f aca="false">IF(ISNUMBER(AC1403),AC1403*U1403,U1403)</f>
        <v>11.4987473523597</v>
      </c>
      <c r="AI1403" s="145" t="n">
        <f aca="false">AH1403-AH1399</f>
        <v>6.1544051914703</v>
      </c>
      <c r="AJ1403" s="103" t="s">
        <v>665</v>
      </c>
      <c r="AK1403" s="102"/>
      <c r="AL1403" s="102"/>
      <c r="AM1403" s="102"/>
      <c r="AN1403" s="147" t="s">
        <v>920</v>
      </c>
    </row>
    <row r="1404" customFormat="false" ht="15" hidden="false" customHeight="false" outlineLevel="0" collapsed="false">
      <c r="A1404" s="0" t="s">
        <v>652</v>
      </c>
      <c r="B1404" s="0" t="s">
        <v>647</v>
      </c>
      <c r="C1404" s="90" t="n">
        <f aca="false">C1260+1</f>
        <v>5</v>
      </c>
      <c r="D1404" s="90" t="n">
        <f aca="false">D1260</f>
        <v>3</v>
      </c>
      <c r="E1404" s="90" t="s">
        <v>320</v>
      </c>
      <c r="F1404" s="90" t="n">
        <v>4</v>
      </c>
      <c r="G1404" s="130" t="s">
        <v>659</v>
      </c>
      <c r="H1404" s="130" t="s">
        <v>660</v>
      </c>
      <c r="I1404" s="148" t="s">
        <v>335</v>
      </c>
      <c r="J1404" s="131" t="n">
        <v>41960</v>
      </c>
      <c r="K1404" s="132" t="s">
        <v>540</v>
      </c>
      <c r="L1404" s="131" t="n">
        <v>41962</v>
      </c>
      <c r="M1404" s="108" t="s">
        <v>805</v>
      </c>
      <c r="N1404" s="134" t="n">
        <v>45.9166666666667</v>
      </c>
      <c r="O1404" s="134" t="n">
        <v>40</v>
      </c>
      <c r="P1404" s="135" t="n">
        <v>0.0514166666666667</v>
      </c>
      <c r="Q1404" s="152" t="n">
        <v>563.653341538461</v>
      </c>
      <c r="R1404" s="152" t="n">
        <v>12863.8851492308</v>
      </c>
      <c r="S1404" s="136" t="n">
        <f aca="false">R1404-Q1404</f>
        <v>12300.2318076923</v>
      </c>
      <c r="T1404" s="137" t="n">
        <f aca="false">((S1404/1000000)*(0.473-P1404))*0.8/(0.08206*296)*1000000/(O1404*N1404)*12</f>
        <v>1.11587203733366</v>
      </c>
      <c r="U1404" s="138" t="n">
        <f aca="false">IF(N1404&lt;=48,T1404* 48,T1404* 72)</f>
        <v>53.5618577920158</v>
      </c>
      <c r="V1404" s="139" t="n">
        <v>1087.20585983707</v>
      </c>
      <c r="W1404" s="150" t="n">
        <f aca="false">W1356</f>
        <v>-15.9672479479958</v>
      </c>
      <c r="X1404" s="141" t="n">
        <v>1356.9</v>
      </c>
      <c r="Y1404" s="142" t="n">
        <f aca="false">((V1404/1000+1)*0.0112372)/((V1404/1000+1)*0.0112372+1)</f>
        <v>0.0229168498773858</v>
      </c>
      <c r="Z1404" s="142" t="n">
        <f aca="false">((W1404/1000+1)*0.0112372)/((W1404/1000+1)*0.0112372+1)</f>
        <v>0.0109368357955286</v>
      </c>
      <c r="AA1404" s="142" t="n">
        <f aca="false">IF(ISNUMBER(X1404),((X1404/1000+1)*0.0112372)/((X1404/1000+1)*0.0112372+1),"")</f>
        <v>0.0258016023592409</v>
      </c>
      <c r="AB1404" s="143" t="n">
        <f aca="false">IF(ISNUMBER(AA1404),(Y1404-Y1400)/(AA1404-Y1400),"")</f>
        <v>0.803869720863253</v>
      </c>
      <c r="AC1404" s="143" t="n">
        <f aca="false">IF(ISNUMBER(AB1404),1-AB1404,"")</f>
        <v>0.196130279136747</v>
      </c>
      <c r="AD1404" s="144" t="n">
        <f aca="false">IF(ISNUMBER(AB1404),AB1404*T1404,"")</f>
        <v>0.897015743170521</v>
      </c>
      <c r="AE1404" s="144" t="n">
        <f aca="false">IF(ISNUMBER(AC1404),AC1404*T1404,T1404)</f>
        <v>0.218856294163142</v>
      </c>
      <c r="AF1404" s="149" t="n">
        <f aca="false">IF(ISNUMBER(AD1404),AE1404-AE1400,"")</f>
        <v>0.179081372319426</v>
      </c>
      <c r="AG1404" s="145" t="n">
        <f aca="false">IF(ISNUMBER(AD1404),U1404*AB1404,"")</f>
        <v>43.056755672185</v>
      </c>
      <c r="AH1404" s="146" t="n">
        <f aca="false">IF(ISNUMBER(AC1404),AC1404*U1404,U1404)</f>
        <v>10.5051021198308</v>
      </c>
      <c r="AI1404" s="145" t="n">
        <f aca="false">AH1404-AH1400</f>
        <v>8.59590587133244</v>
      </c>
      <c r="AJ1404" s="103" t="s">
        <v>667</v>
      </c>
      <c r="AK1404" s="102"/>
      <c r="AL1404" s="102"/>
      <c r="AM1404" s="102"/>
      <c r="AN1404" s="147" t="s">
        <v>921</v>
      </c>
    </row>
    <row r="1405" customFormat="false" ht="15" hidden="false" customHeight="false" outlineLevel="0" collapsed="false">
      <c r="A1405" s="0" t="s">
        <v>652</v>
      </c>
      <c r="B1405" s="0" t="s">
        <v>647</v>
      </c>
      <c r="C1405" s="90" t="n">
        <f aca="false">C1261+1</f>
        <v>5</v>
      </c>
      <c r="D1405" s="90" t="n">
        <f aca="false">D1261</f>
        <v>3</v>
      </c>
      <c r="E1405" s="90" t="s">
        <v>320</v>
      </c>
      <c r="F1405" s="90" t="n">
        <v>1</v>
      </c>
      <c r="G1405" s="130" t="s">
        <v>669</v>
      </c>
      <c r="H1405" s="130" t="s">
        <v>660</v>
      </c>
      <c r="I1405" s="130" t="n">
        <v>10</v>
      </c>
      <c r="J1405" s="131" t="n">
        <v>41960</v>
      </c>
      <c r="K1405" s="132" t="s">
        <v>540</v>
      </c>
      <c r="L1405" s="131" t="n">
        <v>41962</v>
      </c>
      <c r="M1405" s="108" t="s">
        <v>805</v>
      </c>
      <c r="N1405" s="134" t="n">
        <v>45.9166666666667</v>
      </c>
      <c r="O1405" s="134" t="n">
        <v>40</v>
      </c>
      <c r="P1405" s="135" t="n">
        <v>0.0514166666666667</v>
      </c>
      <c r="Q1405" s="152" t="n">
        <v>563.653341538461</v>
      </c>
      <c r="R1405" s="152" t="n">
        <v>5808.11402923077</v>
      </c>
      <c r="S1405" s="136" t="n">
        <f aca="false">R1405-Q1405</f>
        <v>5244.46068769231</v>
      </c>
      <c r="T1405" s="137" t="n">
        <f aca="false">((S1405/1000000)*(0.473-P1405))*0.8/(0.08206*296)*1000000/(O1405*N1405)*12</f>
        <v>0.475775345033068</v>
      </c>
      <c r="U1405" s="138" t="n">
        <f aca="false">IF(N1405&lt;=48,T1405* 48,T1405* 72)</f>
        <v>22.8372165615872</v>
      </c>
      <c r="V1405" s="139" t="n">
        <v>1169.24436146113</v>
      </c>
      <c r="W1405" s="150" t="n">
        <f aca="false">W1357</f>
        <v>-15.9672479479958</v>
      </c>
      <c r="X1405" s="141" t="n">
        <v>1356.9</v>
      </c>
      <c r="Y1405" s="142" t="n">
        <f aca="false">((V1405/1000+1)*0.0112372)/((V1405/1000+1)*0.0112372+1)</f>
        <v>0.0237961717185125</v>
      </c>
      <c r="Z1405" s="142" t="n">
        <f aca="false">((W1405/1000+1)*0.0112372)/((W1405/1000+1)*0.0112372+1)</f>
        <v>0.0109368357955286</v>
      </c>
      <c r="AA1405" s="142" t="n">
        <f aca="false">IF(ISNUMBER(X1405),((X1405/1000+1)*0.0112372)/((X1405/1000+1)*0.0112372+1),"")</f>
        <v>0.0258016023592409</v>
      </c>
      <c r="AB1405" s="143" t="n">
        <f aca="false">IF(ISNUMBER(AA1405),(Y1405-Y1397)/(AA1405-Y1397),"")</f>
        <v>0.859490333898236</v>
      </c>
      <c r="AC1405" s="143" t="n">
        <f aca="false">IF(ISNUMBER(AB1405),1-AB1405,"")</f>
        <v>0.140509666101764</v>
      </c>
      <c r="AD1405" s="144" t="n">
        <f aca="false">IF(ISNUMBER(AB1405),AB1405*T1405,"")</f>
        <v>0.40892431016302</v>
      </c>
      <c r="AE1405" s="144" t="n">
        <f aca="false">IF(ISNUMBER(AC1405),AC1405*T1405,T1405)</f>
        <v>0.0668510348700479</v>
      </c>
      <c r="AF1405" s="149" t="n">
        <f aca="false">IF(ISNUMBER(AD1405),AE1405-AE1397,"")</f>
        <v>0.0241065885515814</v>
      </c>
      <c r="AG1405" s="145" t="n">
        <f aca="false">IF(ISNUMBER(AD1405),U1405*AB1405,"")</f>
        <v>19.6283668878249</v>
      </c>
      <c r="AH1405" s="146" t="n">
        <f aca="false">IF(ISNUMBER(AC1405),AC1405*U1405,U1405)</f>
        <v>3.2088496737623</v>
      </c>
      <c r="AI1405" s="145" t="n">
        <f aca="false">AH1405-AH1397</f>
        <v>1.15711625047591</v>
      </c>
      <c r="AJ1405" s="103" t="s">
        <v>670</v>
      </c>
      <c r="AK1405" s="102"/>
      <c r="AL1405" s="102"/>
      <c r="AM1405" s="102"/>
      <c r="AN1405" s="147" t="s">
        <v>922</v>
      </c>
    </row>
    <row r="1406" customFormat="false" ht="15" hidden="false" customHeight="false" outlineLevel="0" collapsed="false">
      <c r="A1406" s="0" t="s">
        <v>652</v>
      </c>
      <c r="B1406" s="0" t="s">
        <v>647</v>
      </c>
      <c r="C1406" s="90" t="n">
        <f aca="false">C1262+1</f>
        <v>5</v>
      </c>
      <c r="D1406" s="90" t="n">
        <f aca="false">D1262</f>
        <v>3</v>
      </c>
      <c r="E1406" s="90" t="s">
        <v>320</v>
      </c>
      <c r="F1406" s="90" t="n">
        <v>2</v>
      </c>
      <c r="G1406" s="130" t="s">
        <v>669</v>
      </c>
      <c r="H1406" s="130" t="s">
        <v>660</v>
      </c>
      <c r="I1406" s="130" t="n">
        <v>10</v>
      </c>
      <c r="J1406" s="131" t="n">
        <v>41960</v>
      </c>
      <c r="K1406" s="132" t="s">
        <v>540</v>
      </c>
      <c r="L1406" s="131" t="n">
        <v>41962</v>
      </c>
      <c r="M1406" s="108" t="s">
        <v>805</v>
      </c>
      <c r="N1406" s="134" t="n">
        <v>45.9166666666667</v>
      </c>
      <c r="O1406" s="134" t="n">
        <v>40</v>
      </c>
      <c r="P1406" s="135" t="n">
        <v>0.0514166666666667</v>
      </c>
      <c r="Q1406" s="152" t="n">
        <v>563.653341538461</v>
      </c>
      <c r="R1406" s="152" t="n">
        <v>6066.48414923077</v>
      </c>
      <c r="S1406" s="136" t="n">
        <f aca="false">R1406-Q1406</f>
        <v>5502.83080769231</v>
      </c>
      <c r="T1406" s="137" t="n">
        <f aca="false">((S1406/1000000)*(0.473-P1406))*0.8/(0.08206*296)*1000000/(O1406*N1406)*12</f>
        <v>0.49921457745552</v>
      </c>
      <c r="U1406" s="138" t="n">
        <f aca="false">IF(N1406&lt;=48,T1406* 48,T1406* 72)</f>
        <v>23.962299717865</v>
      </c>
      <c r="V1406" s="139" t="n">
        <v>1183.12790886038</v>
      </c>
      <c r="W1406" s="150" t="n">
        <f aca="false">W1358</f>
        <v>-15.9672479479958</v>
      </c>
      <c r="X1406" s="141" t="n">
        <v>1356.9</v>
      </c>
      <c r="Y1406" s="142" t="n">
        <f aca="false">((V1406/1000+1)*0.0112372)/((V1406/1000+1)*0.0112372+1)</f>
        <v>0.0239448246345275</v>
      </c>
      <c r="Z1406" s="142" t="n">
        <f aca="false">((W1406/1000+1)*0.0112372)/((W1406/1000+1)*0.0112372+1)</f>
        <v>0.0109368357955286</v>
      </c>
      <c r="AA1406" s="142" t="n">
        <f aca="false">IF(ISNUMBER(X1406),((X1406/1000+1)*0.0112372)/((X1406/1000+1)*0.0112372+1),"")</f>
        <v>0.0258016023592409</v>
      </c>
      <c r="AB1406" s="143" t="n">
        <f aca="false">IF(ISNUMBER(AA1406),(Y1406-Y1398)/(AA1406-Y1398),"")</f>
        <v>0.872344641086042</v>
      </c>
      <c r="AC1406" s="143" t="n">
        <f aca="false">IF(ISNUMBER(AB1406),1-AB1406,"")</f>
        <v>0.127655358913958</v>
      </c>
      <c r="AD1406" s="144" t="n">
        <f aca="false">IF(ISNUMBER(AB1406),AB1406*T1406,"")</f>
        <v>0.435487161395356</v>
      </c>
      <c r="AE1406" s="144" t="n">
        <f aca="false">IF(ISNUMBER(AC1406),AC1406*T1406,T1406)</f>
        <v>0.0637274160601642</v>
      </c>
      <c r="AF1406" s="149" t="n">
        <f aca="false">IF(ISNUMBER(AD1406),AE1406-AE1398,"")</f>
        <v>-0.0030899753336103</v>
      </c>
      <c r="AG1406" s="145" t="n">
        <f aca="false">IF(ISNUMBER(AD1406),U1406*AB1406,"")</f>
        <v>20.9033837469771</v>
      </c>
      <c r="AH1406" s="146" t="n">
        <f aca="false">IF(ISNUMBER(AC1406),AC1406*U1406,U1406)</f>
        <v>3.05891597088788</v>
      </c>
      <c r="AI1406" s="145" t="n">
        <f aca="false">AH1406-AH1398</f>
        <v>-0.148318816013294</v>
      </c>
      <c r="AJ1406" s="103" t="s">
        <v>672</v>
      </c>
      <c r="AK1406" s="102"/>
      <c r="AL1406" s="102"/>
      <c r="AM1406" s="102"/>
      <c r="AN1406" s="147" t="s">
        <v>923</v>
      </c>
    </row>
    <row r="1407" customFormat="false" ht="15" hidden="false" customHeight="false" outlineLevel="0" collapsed="false">
      <c r="A1407" s="0" t="s">
        <v>652</v>
      </c>
      <c r="B1407" s="0" t="s">
        <v>647</v>
      </c>
      <c r="C1407" s="90" t="n">
        <f aca="false">C1263+1</f>
        <v>5</v>
      </c>
      <c r="D1407" s="90" t="n">
        <f aca="false">D1263</f>
        <v>3</v>
      </c>
      <c r="E1407" s="90" t="s">
        <v>320</v>
      </c>
      <c r="F1407" s="90" t="n">
        <v>3</v>
      </c>
      <c r="G1407" s="130" t="s">
        <v>669</v>
      </c>
      <c r="H1407" s="130" t="s">
        <v>660</v>
      </c>
      <c r="I1407" s="130" t="n">
        <v>10</v>
      </c>
      <c r="J1407" s="131" t="n">
        <v>41960</v>
      </c>
      <c r="K1407" s="132" t="s">
        <v>540</v>
      </c>
      <c r="L1407" s="131" t="n">
        <v>41962</v>
      </c>
      <c r="M1407" s="108" t="s">
        <v>805</v>
      </c>
      <c r="N1407" s="134" t="n">
        <v>45.9166666666667</v>
      </c>
      <c r="O1407" s="134" t="n">
        <v>40</v>
      </c>
      <c r="P1407" s="135" t="n">
        <v>0.0514166666666667</v>
      </c>
      <c r="Q1407" s="152" t="n">
        <v>563.653341538461</v>
      </c>
      <c r="R1407" s="152" t="n">
        <v>8640.79234923077</v>
      </c>
      <c r="S1407" s="136" t="n">
        <f aca="false">R1407-Q1407</f>
        <v>8077.13900769231</v>
      </c>
      <c r="T1407" s="137" t="n">
        <f aca="false">((S1407/1000000)*(0.473-P1407))*0.8/(0.08206*296)*1000000/(O1407*N1407)*12</f>
        <v>0.732754772532356</v>
      </c>
      <c r="U1407" s="138" t="n">
        <f aca="false">IF(N1407&lt;=48,T1407* 48,T1407* 72)</f>
        <v>35.1722290815531</v>
      </c>
      <c r="V1407" s="139" t="n">
        <v>1161.14715294289</v>
      </c>
      <c r="W1407" s="150" t="n">
        <f aca="false">W1359</f>
        <v>-15.9672479479958</v>
      </c>
      <c r="X1407" s="141" t="n">
        <v>1356.9</v>
      </c>
      <c r="Y1407" s="142" t="n">
        <f aca="false">((V1407/1000+1)*0.0112372)/((V1407/1000+1)*0.0112372+1)</f>
        <v>0.0237094529654361</v>
      </c>
      <c r="Z1407" s="142" t="n">
        <f aca="false">((W1407/1000+1)*0.0112372)/((W1407/1000+1)*0.0112372+1)</f>
        <v>0.0109368357955286</v>
      </c>
      <c r="AA1407" s="142" t="n">
        <f aca="false">IF(ISNUMBER(X1407),((X1407/1000+1)*0.0112372)/((X1407/1000+1)*0.0112372+1),"")</f>
        <v>0.0258016023592409</v>
      </c>
      <c r="AB1407" s="143" t="n">
        <f aca="false">IF(ISNUMBER(AA1407),(Y1407-Y1399)/(AA1407-Y1399),"")</f>
        <v>0.857518471888772</v>
      </c>
      <c r="AC1407" s="143" t="n">
        <f aca="false">IF(ISNUMBER(AB1407),1-AB1407,"")</f>
        <v>0.142481528111228</v>
      </c>
      <c r="AD1407" s="144" t="n">
        <f aca="false">IF(ISNUMBER(AB1407),AB1407*T1407,"")</f>
        <v>0.62835075281115</v>
      </c>
      <c r="AE1407" s="144" t="n">
        <f aca="false">IF(ISNUMBER(AC1407),AC1407*T1407,T1407)</f>
        <v>0.104404019721206</v>
      </c>
      <c r="AF1407" s="149" t="n">
        <f aca="false">IF(ISNUMBER(AD1407),AE1407-AE1399,"")</f>
        <v>-0.00693644196398975</v>
      </c>
      <c r="AG1407" s="145" t="n">
        <f aca="false">IF(ISNUMBER(AD1407),U1407*AB1407,"")</f>
        <v>30.1608361349352</v>
      </c>
      <c r="AH1407" s="146" t="n">
        <f aca="false">IF(ISNUMBER(AC1407),AC1407*U1407,U1407)</f>
        <v>5.01139294661787</v>
      </c>
      <c r="AI1407" s="145" t="n">
        <f aca="false">AH1407-AH1399</f>
        <v>-0.332949214271508</v>
      </c>
      <c r="AJ1407" s="103" t="s">
        <v>674</v>
      </c>
      <c r="AK1407" s="102"/>
      <c r="AL1407" s="102"/>
      <c r="AM1407" s="102"/>
      <c r="AN1407" s="147" t="s">
        <v>924</v>
      </c>
    </row>
    <row r="1408" customFormat="false" ht="15" hidden="false" customHeight="false" outlineLevel="0" collapsed="false">
      <c r="A1408" s="0" t="s">
        <v>652</v>
      </c>
      <c r="B1408" s="0" t="s">
        <v>647</v>
      </c>
      <c r="C1408" s="90" t="n">
        <f aca="false">C1264+1</f>
        <v>5</v>
      </c>
      <c r="D1408" s="90" t="n">
        <f aca="false">D1264</f>
        <v>3</v>
      </c>
      <c r="E1408" s="90" t="s">
        <v>320</v>
      </c>
      <c r="F1408" s="90" t="n">
        <v>4</v>
      </c>
      <c r="G1408" s="130" t="s">
        <v>669</v>
      </c>
      <c r="H1408" s="130" t="s">
        <v>660</v>
      </c>
      <c r="I1408" s="130" t="n">
        <v>10</v>
      </c>
      <c r="J1408" s="131" t="n">
        <v>41960</v>
      </c>
      <c r="K1408" s="132" t="s">
        <v>540</v>
      </c>
      <c r="L1408" s="131" t="n">
        <v>41962</v>
      </c>
      <c r="M1408" s="108" t="s">
        <v>805</v>
      </c>
      <c r="N1408" s="134" t="n">
        <v>45.9166666666667</v>
      </c>
      <c r="O1408" s="134" t="n">
        <v>40</v>
      </c>
      <c r="P1408" s="135" t="n">
        <v>0.0514166666666667</v>
      </c>
      <c r="Q1408" s="152" t="n">
        <v>563.653341538461</v>
      </c>
      <c r="R1408" s="152" t="n">
        <v>6039.05658923077</v>
      </c>
      <c r="S1408" s="136" t="n">
        <f aca="false">R1408-Q1408</f>
        <v>5475.40324769231</v>
      </c>
      <c r="T1408" s="137" t="n">
        <f aca="false">((S1408/1000000)*(0.473-P1408))*0.8/(0.08206*296)*1000000/(O1408*N1408)*12</f>
        <v>0.496726360344266</v>
      </c>
      <c r="U1408" s="138" t="n">
        <f aca="false">IF(N1408&lt;=48,T1408* 48,T1408* 72)</f>
        <v>23.8428652965248</v>
      </c>
      <c r="V1408" s="139" t="n">
        <v>1215.22035740714</v>
      </c>
      <c r="W1408" s="150" t="n">
        <f aca="false">W1360</f>
        <v>-15.9672479479958</v>
      </c>
      <c r="X1408" s="141" t="n">
        <v>1356.9</v>
      </c>
      <c r="Y1408" s="142" t="n">
        <f aca="false">((V1408/1000+1)*0.0112372)/((V1408/1000+1)*0.0112372+1)</f>
        <v>0.0242882693663763</v>
      </c>
      <c r="Z1408" s="142" t="n">
        <f aca="false">((W1408/1000+1)*0.0112372)/((W1408/1000+1)*0.0112372+1)</f>
        <v>0.0109368357955286</v>
      </c>
      <c r="AA1408" s="142" t="n">
        <f aca="false">IF(ISNUMBER(X1408),((X1408/1000+1)*0.0112372)/((X1408/1000+1)*0.0112372+1),"")</f>
        <v>0.0258016023592409</v>
      </c>
      <c r="AB1408" s="143" t="n">
        <f aca="false">IF(ISNUMBER(AA1408),(Y1408-Y1400)/(AA1408-Y1400),"")</f>
        <v>0.897110610291768</v>
      </c>
      <c r="AC1408" s="143" t="n">
        <f aca="false">IF(ISNUMBER(AB1408),1-AB1408,"")</f>
        <v>0.102889389708232</v>
      </c>
      <c r="AD1408" s="144" t="n">
        <f aca="false">IF(ISNUMBER(AB1408),AB1408*T1408,"")</f>
        <v>0.445618488276453</v>
      </c>
      <c r="AE1408" s="144" t="n">
        <f aca="false">IF(ISNUMBER(AC1408),AC1408*T1408,T1408)</f>
        <v>0.051107872067813</v>
      </c>
      <c r="AF1408" s="149" t="n">
        <f aca="false">IF(ISNUMBER(AD1408),AE1408-AE1400,"")</f>
        <v>0.0113329502240967</v>
      </c>
      <c r="AG1408" s="145" t="n">
        <f aca="false">IF(ISNUMBER(AD1408),U1408*AB1408,"")</f>
        <v>21.3896874372697</v>
      </c>
      <c r="AH1408" s="146" t="n">
        <f aca="false">IF(ISNUMBER(AC1408),AC1408*U1408,U1408)</f>
        <v>2.45317785925502</v>
      </c>
      <c r="AI1408" s="145" t="n">
        <f aca="false">AH1408-AH1400</f>
        <v>0.543981610756642</v>
      </c>
      <c r="AJ1408" s="103" t="s">
        <v>676</v>
      </c>
      <c r="AK1408" s="102"/>
      <c r="AL1408" s="102"/>
      <c r="AM1408" s="102"/>
      <c r="AN1408" s="147" t="s">
        <v>925</v>
      </c>
    </row>
    <row r="1409" customFormat="false" ht="15" hidden="false" customHeight="false" outlineLevel="0" collapsed="false">
      <c r="A1409" s="0" t="s">
        <v>652</v>
      </c>
      <c r="B1409" s="0" t="s">
        <v>647</v>
      </c>
      <c r="C1409" s="90" t="n">
        <f aca="false">C1265+1</f>
        <v>5</v>
      </c>
      <c r="D1409" s="90" t="n">
        <f aca="false">D1265</f>
        <v>3</v>
      </c>
      <c r="E1409" s="92" t="s">
        <v>353</v>
      </c>
      <c r="F1409" s="90" t="n">
        <v>1</v>
      </c>
      <c r="G1409" s="130" t="s">
        <v>321</v>
      </c>
      <c r="H1409" s="130" t="s">
        <v>322</v>
      </c>
      <c r="I1409" s="130" t="s">
        <v>322</v>
      </c>
      <c r="J1409" s="131" t="n">
        <v>41960</v>
      </c>
      <c r="K1409" s="132" t="s">
        <v>540</v>
      </c>
      <c r="L1409" s="131" t="n">
        <v>41962</v>
      </c>
      <c r="M1409" s="108" t="s">
        <v>805</v>
      </c>
      <c r="N1409" s="134" t="n">
        <v>45.9166666666667</v>
      </c>
      <c r="O1409" s="134" t="n">
        <v>40</v>
      </c>
      <c r="P1409" s="135" t="n">
        <v>0.0756666666666667</v>
      </c>
      <c r="Q1409" s="152" t="n">
        <v>563.653341538461</v>
      </c>
      <c r="R1409" s="152" t="n">
        <v>1873.00741038462</v>
      </c>
      <c r="S1409" s="136" t="n">
        <f aca="false">R1409-Q1409</f>
        <v>1309.35406884615</v>
      </c>
      <c r="T1409" s="137" t="n">
        <f aca="false">((S1409/1000000)*(0.473-P1409))*0.8/(0.08206*296)*1000000/(O1409*N1409)*12</f>
        <v>0.111951461620611</v>
      </c>
      <c r="U1409" s="138" t="n">
        <f aca="false">IF(N1409&lt;=48,T1409* 48,T1409* 72)</f>
        <v>5.37367015778933</v>
      </c>
      <c r="V1409" s="139" t="n">
        <v>-18.6311537386538</v>
      </c>
      <c r="W1409" s="150" t="n">
        <f aca="false">W1361</f>
        <v>-21.1954571106192</v>
      </c>
      <c r="X1409" s="141" t="s">
        <v>106</v>
      </c>
      <c r="Y1409" s="142" t="n">
        <f aca="false">((V1409/1000+1)*0.0112372)/((V1409/1000+1)*0.0112372+1)</f>
        <v>0.0109075512906071</v>
      </c>
      <c r="Z1409" s="142" t="n">
        <f aca="false">((W1409/1000+1)*0.0112372)/((W1409/1000+1)*0.0112372+1)</f>
        <v>0.0108793600839932</v>
      </c>
      <c r="AA1409" s="142" t="str">
        <f aca="false">IF(ISNUMBER(X1409),((X1409/1000+1)*0.0112372)/((X1409/1000+1)*0.0112372+1),"")</f>
        <v/>
      </c>
      <c r="AB1409" s="143" t="str">
        <f aca="false">IF(ISNUMBER(AA1409),(Y1409-Z1409)/(AA1409-Z1409),"")</f>
        <v/>
      </c>
      <c r="AC1409" s="143" t="str">
        <f aca="false">IF(ISNUMBER(AB1409),1-AB1409,"")</f>
        <v/>
      </c>
      <c r="AD1409" s="144" t="str">
        <f aca="false">IF(ISNUMBER(AB1409),AB1409*T1409,"")</f>
        <v/>
      </c>
      <c r="AE1409" s="144" t="n">
        <f aca="false">IF(ISNUMBER(AC1409),AC1409*T1409,T1409)</f>
        <v>0.111951461620611</v>
      </c>
      <c r="AF1409" s="102"/>
      <c r="AG1409" s="145" t="str">
        <f aca="false">IF(ISNUMBER(AD1409),U1409*AB1409,"")</f>
        <v/>
      </c>
      <c r="AH1409" s="146" t="n">
        <f aca="false">IF(ISNUMBER(AC1409),AC1409*U1409,U1409)</f>
        <v>5.37367015778933</v>
      </c>
      <c r="AI1409" s="102"/>
      <c r="AJ1409" s="103" t="s">
        <v>678</v>
      </c>
      <c r="AK1409" s="102"/>
      <c r="AL1409" s="102"/>
      <c r="AM1409" s="102"/>
      <c r="AN1409" s="147" t="s">
        <v>926</v>
      </c>
    </row>
    <row r="1410" customFormat="false" ht="15" hidden="false" customHeight="false" outlineLevel="0" collapsed="false">
      <c r="A1410" s="0" t="s">
        <v>652</v>
      </c>
      <c r="B1410" s="0" t="s">
        <v>647</v>
      </c>
      <c r="C1410" s="90" t="n">
        <f aca="false">C1266+1</f>
        <v>5</v>
      </c>
      <c r="D1410" s="90" t="n">
        <f aca="false">D1266</f>
        <v>3</v>
      </c>
      <c r="E1410" s="90" t="s">
        <v>353</v>
      </c>
      <c r="F1410" s="90" t="n">
        <v>2</v>
      </c>
      <c r="G1410" s="130" t="s">
        <v>321</v>
      </c>
      <c r="H1410" s="130" t="s">
        <v>322</v>
      </c>
      <c r="I1410" s="130" t="s">
        <v>322</v>
      </c>
      <c r="J1410" s="131" t="n">
        <v>41960</v>
      </c>
      <c r="K1410" s="132" t="s">
        <v>540</v>
      </c>
      <c r="L1410" s="131" t="n">
        <v>41962</v>
      </c>
      <c r="M1410" s="108" t="s">
        <v>805</v>
      </c>
      <c r="N1410" s="134" t="n">
        <v>45.9166666666667</v>
      </c>
      <c r="O1410" s="134" t="n">
        <v>40</v>
      </c>
      <c r="P1410" s="135" t="n">
        <v>0.0756666666666667</v>
      </c>
      <c r="Q1410" s="152" t="n">
        <v>563.653341538461</v>
      </c>
      <c r="R1410" s="152" t="n">
        <v>2784.07591038462</v>
      </c>
      <c r="S1410" s="136" t="n">
        <f aca="false">R1410-Q1410</f>
        <v>2220.42256884615</v>
      </c>
      <c r="T1410" s="137" t="n">
        <f aca="false">((S1410/1000000)*(0.473-P1410))*0.8/(0.08206*296)*1000000/(O1410*N1410)*12</f>
        <v>0.189848993417628</v>
      </c>
      <c r="U1410" s="138" t="n">
        <f aca="false">IF(N1410&lt;=48,T1410* 48,T1410* 72)</f>
        <v>9.11275168404617</v>
      </c>
      <c r="V1410" s="139" t="n">
        <v>-22.541111669439</v>
      </c>
      <c r="W1410" s="150" t="n">
        <f aca="false">W1362</f>
        <v>-21.1954571106192</v>
      </c>
      <c r="X1410" s="141" t="s">
        <v>106</v>
      </c>
      <c r="Y1410" s="142" t="n">
        <f aca="false">((V1410/1000+1)*0.0112372)/((V1410/1000+1)*0.0112372+1)</f>
        <v>0.010864565705613</v>
      </c>
      <c r="Z1410" s="142" t="n">
        <f aca="false">((W1410/1000+1)*0.0112372)/((W1410/1000+1)*0.0112372+1)</f>
        <v>0.0108793600839932</v>
      </c>
      <c r="AA1410" s="142" t="str">
        <f aca="false">IF(ISNUMBER(X1410),((X1410/1000+1)*0.0112372)/((X1410/1000+1)*0.0112372+1),"")</f>
        <v/>
      </c>
      <c r="AB1410" s="143" t="str">
        <f aca="false">IF(ISNUMBER(AA1410),(Y1410-Z1410)/(AA1410-Z1410),"")</f>
        <v/>
      </c>
      <c r="AC1410" s="143" t="str">
        <f aca="false">IF(ISNUMBER(AB1410),1-AB1410,"")</f>
        <v/>
      </c>
      <c r="AD1410" s="144" t="str">
        <f aca="false">IF(ISNUMBER(AB1410),AB1410*T1410,"")</f>
        <v/>
      </c>
      <c r="AE1410" s="144" t="n">
        <f aca="false">IF(ISNUMBER(AC1410),AC1410*T1410,T1410)</f>
        <v>0.189848993417628</v>
      </c>
      <c r="AF1410" s="102"/>
      <c r="AG1410" s="145" t="str">
        <f aca="false">IF(ISNUMBER(AD1410),U1410*AB1410,"")</f>
        <v/>
      </c>
      <c r="AH1410" s="146" t="n">
        <f aca="false">IF(ISNUMBER(AC1410),AC1410*U1410,U1410)</f>
        <v>9.11275168404617</v>
      </c>
      <c r="AI1410" s="102"/>
      <c r="AJ1410" s="103" t="s">
        <v>680</v>
      </c>
      <c r="AK1410" s="102"/>
      <c r="AL1410" s="102"/>
      <c r="AM1410" s="102"/>
      <c r="AN1410" s="147" t="s">
        <v>927</v>
      </c>
    </row>
    <row r="1411" customFormat="false" ht="15" hidden="false" customHeight="false" outlineLevel="0" collapsed="false">
      <c r="A1411" s="0" t="s">
        <v>652</v>
      </c>
      <c r="B1411" s="0" t="s">
        <v>647</v>
      </c>
      <c r="C1411" s="90" t="n">
        <f aca="false">C1267+1</f>
        <v>5</v>
      </c>
      <c r="D1411" s="90" t="n">
        <f aca="false">D1267</f>
        <v>3</v>
      </c>
      <c r="E1411" s="90" t="s">
        <v>353</v>
      </c>
      <c r="F1411" s="90" t="n">
        <v>3</v>
      </c>
      <c r="G1411" s="130" t="s">
        <v>321</v>
      </c>
      <c r="H1411" s="130" t="s">
        <v>322</v>
      </c>
      <c r="I1411" s="130" t="s">
        <v>322</v>
      </c>
      <c r="J1411" s="131" t="n">
        <v>41960</v>
      </c>
      <c r="K1411" s="132" t="s">
        <v>540</v>
      </c>
      <c r="L1411" s="131" t="n">
        <v>41962</v>
      </c>
      <c r="M1411" s="108" t="s">
        <v>805</v>
      </c>
      <c r="N1411" s="134" t="n">
        <v>45.9166666666667</v>
      </c>
      <c r="O1411" s="134" t="n">
        <v>40</v>
      </c>
      <c r="P1411" s="135" t="n">
        <v>0.0756666666666667</v>
      </c>
      <c r="Q1411" s="152" t="n">
        <v>563.653341538461</v>
      </c>
      <c r="R1411" s="152" t="n">
        <v>2856.08851038461</v>
      </c>
      <c r="S1411" s="136" t="n">
        <f aca="false">R1411-Q1411</f>
        <v>2292.43516884615</v>
      </c>
      <c r="T1411" s="137" t="n">
        <f aca="false">((S1411/1000000)*(0.473-P1411))*0.8/(0.08206*296)*1000000/(O1411*N1411)*12</f>
        <v>0.196006163595596</v>
      </c>
      <c r="U1411" s="138" t="n">
        <f aca="false">IF(N1411&lt;=48,T1411* 48,T1411* 72)</f>
        <v>9.40829585258862</v>
      </c>
      <c r="V1411" s="139" t="n">
        <v>-20.1721319207663</v>
      </c>
      <c r="W1411" s="150" t="n">
        <f aca="false">W1363</f>
        <v>-21.1954571106192</v>
      </c>
      <c r="X1411" s="141" t="s">
        <v>106</v>
      </c>
      <c r="Y1411" s="142" t="n">
        <f aca="false">((V1411/1000+1)*0.0112372)/((V1411/1000+1)*0.0112372+1)</f>
        <v>0.0108906104166523</v>
      </c>
      <c r="Z1411" s="142" t="n">
        <f aca="false">((W1411/1000+1)*0.0112372)/((W1411/1000+1)*0.0112372+1)</f>
        <v>0.0108793600839932</v>
      </c>
      <c r="AA1411" s="142" t="str">
        <f aca="false">IF(ISNUMBER(X1411),((X1411/1000+1)*0.0112372)/((X1411/1000+1)*0.0112372+1),"")</f>
        <v/>
      </c>
      <c r="AB1411" s="143" t="str">
        <f aca="false">IF(ISNUMBER(AA1411),(Y1411-Z1411)/(AA1411-Z1411),"")</f>
        <v/>
      </c>
      <c r="AC1411" s="143" t="str">
        <f aca="false">IF(ISNUMBER(AB1411),1-AB1411,"")</f>
        <v/>
      </c>
      <c r="AD1411" s="144" t="str">
        <f aca="false">IF(ISNUMBER(AB1411),AB1411*T1411,"")</f>
        <v/>
      </c>
      <c r="AE1411" s="144" t="n">
        <f aca="false">IF(ISNUMBER(AC1411),AC1411*T1411,T1411)</f>
        <v>0.196006163595596</v>
      </c>
      <c r="AF1411" s="102"/>
      <c r="AG1411" s="145" t="str">
        <f aca="false">IF(ISNUMBER(AD1411),U1411*AB1411,"")</f>
        <v/>
      </c>
      <c r="AH1411" s="146" t="n">
        <f aca="false">IF(ISNUMBER(AC1411),AC1411*U1411,U1411)</f>
        <v>9.40829585258862</v>
      </c>
      <c r="AI1411" s="102"/>
      <c r="AJ1411" s="103" t="s">
        <v>682</v>
      </c>
      <c r="AK1411" s="102"/>
      <c r="AL1411" s="102"/>
      <c r="AM1411" s="102"/>
      <c r="AN1411" s="147" t="s">
        <v>928</v>
      </c>
    </row>
    <row r="1412" customFormat="false" ht="15" hidden="false" customHeight="false" outlineLevel="0" collapsed="false">
      <c r="A1412" s="0" t="s">
        <v>652</v>
      </c>
      <c r="B1412" s="0" t="s">
        <v>647</v>
      </c>
      <c r="C1412" s="90" t="n">
        <f aca="false">C1268+1</f>
        <v>5</v>
      </c>
      <c r="D1412" s="90" t="n">
        <f aca="false">D1268</f>
        <v>3</v>
      </c>
      <c r="E1412" s="90" t="s">
        <v>353</v>
      </c>
      <c r="F1412" s="90" t="n">
        <v>4</v>
      </c>
      <c r="G1412" s="130" t="s">
        <v>321</v>
      </c>
      <c r="H1412" s="130" t="s">
        <v>322</v>
      </c>
      <c r="I1412" s="130" t="s">
        <v>322</v>
      </c>
      <c r="J1412" s="131" t="n">
        <v>41960</v>
      </c>
      <c r="K1412" s="132" t="s">
        <v>540</v>
      </c>
      <c r="L1412" s="131" t="n">
        <v>41962</v>
      </c>
      <c r="M1412" s="108" t="s">
        <v>805</v>
      </c>
      <c r="N1412" s="134" t="n">
        <v>45.9166666666667</v>
      </c>
      <c r="O1412" s="134" t="n">
        <v>40</v>
      </c>
      <c r="P1412" s="135" t="n">
        <v>0.0756666666666667</v>
      </c>
      <c r="Q1412" s="152" t="n">
        <v>563.653341538461</v>
      </c>
      <c r="R1412" s="152" t="n">
        <v>2234.92528038462</v>
      </c>
      <c r="S1412" s="136" t="n">
        <f aca="false">R1412-Q1412</f>
        <v>1671.27193884615</v>
      </c>
      <c r="T1412" s="137" t="n">
        <f aca="false">((S1412/1000000)*(0.473-P1412))*0.8/(0.08206*296)*1000000/(O1412*N1412)*12</f>
        <v>0.142895906287761</v>
      </c>
      <c r="U1412" s="138" t="n">
        <f aca="false">IF(N1412&lt;=48,T1412* 48,T1412* 72)</f>
        <v>6.85900350181255</v>
      </c>
      <c r="V1412" s="139" t="n">
        <v>-20.1890567135387</v>
      </c>
      <c r="W1412" s="150" t="n">
        <f aca="false">W1364</f>
        <v>-21.1954571106192</v>
      </c>
      <c r="X1412" s="141" t="s">
        <v>106</v>
      </c>
      <c r="Y1412" s="142" t="n">
        <f aca="false">((V1412/1000+1)*0.0112372)/((V1412/1000+1)*0.0112372+1)</f>
        <v>0.0108904243492899</v>
      </c>
      <c r="Z1412" s="142" t="n">
        <f aca="false">((W1412/1000+1)*0.0112372)/((W1412/1000+1)*0.0112372+1)</f>
        <v>0.0108793600839932</v>
      </c>
      <c r="AA1412" s="142" t="str">
        <f aca="false">IF(ISNUMBER(X1412),((X1412/1000+1)*0.0112372)/((X1412/1000+1)*0.0112372+1),"")</f>
        <v/>
      </c>
      <c r="AB1412" s="143" t="str">
        <f aca="false">IF(ISNUMBER(AA1412),(Y1412-Z1412)/(AA1412-Z1412),"")</f>
        <v/>
      </c>
      <c r="AC1412" s="143" t="str">
        <f aca="false">IF(ISNUMBER(AB1412),1-AB1412,"")</f>
        <v/>
      </c>
      <c r="AD1412" s="144" t="str">
        <f aca="false">IF(ISNUMBER(AB1412),AB1412*T1412,"")</f>
        <v/>
      </c>
      <c r="AE1412" s="144" t="n">
        <f aca="false">IF(ISNUMBER(AC1412),AC1412*T1412,T1412)</f>
        <v>0.142895906287761</v>
      </c>
      <c r="AF1412" s="102"/>
      <c r="AG1412" s="145" t="str">
        <f aca="false">IF(ISNUMBER(AD1412),U1412*AB1412,"")</f>
        <v/>
      </c>
      <c r="AH1412" s="146" t="n">
        <f aca="false">IF(ISNUMBER(AC1412),AC1412*U1412,U1412)</f>
        <v>6.85900350181255</v>
      </c>
      <c r="AI1412" s="102"/>
      <c r="AJ1412" s="103" t="s">
        <v>684</v>
      </c>
      <c r="AK1412" s="102"/>
      <c r="AL1412" s="102"/>
      <c r="AM1412" s="102"/>
      <c r="AN1412" s="147" t="s">
        <v>929</v>
      </c>
    </row>
    <row r="1413" customFormat="false" ht="15" hidden="false" customHeight="false" outlineLevel="0" collapsed="false">
      <c r="A1413" s="0" t="s">
        <v>652</v>
      </c>
      <c r="B1413" s="0" t="s">
        <v>647</v>
      </c>
      <c r="C1413" s="90" t="n">
        <f aca="false">C1269+1</f>
        <v>5</v>
      </c>
      <c r="D1413" s="90" t="n">
        <f aca="false">D1269</f>
        <v>3</v>
      </c>
      <c r="E1413" s="90" t="s">
        <v>353</v>
      </c>
      <c r="F1413" s="90" t="n">
        <v>1</v>
      </c>
      <c r="G1413" s="130" t="s">
        <v>659</v>
      </c>
      <c r="H1413" s="130" t="s">
        <v>660</v>
      </c>
      <c r="I1413" s="148" t="s">
        <v>335</v>
      </c>
      <c r="J1413" s="131" t="n">
        <v>41960</v>
      </c>
      <c r="K1413" s="132" t="s">
        <v>540</v>
      </c>
      <c r="L1413" s="131" t="n">
        <v>41962</v>
      </c>
      <c r="M1413" s="108" t="s">
        <v>805</v>
      </c>
      <c r="N1413" s="134" t="n">
        <v>45.9166666666667</v>
      </c>
      <c r="O1413" s="134" t="n">
        <v>40</v>
      </c>
      <c r="P1413" s="135" t="n">
        <v>0.0756666666666667</v>
      </c>
      <c r="Q1413" s="152" t="n">
        <v>563.653341538461</v>
      </c>
      <c r="R1413" s="152" t="n">
        <v>11871.2431496154</v>
      </c>
      <c r="S1413" s="136" t="n">
        <f aca="false">R1413-Q1413</f>
        <v>11307.5898080769</v>
      </c>
      <c r="T1413" s="137" t="n">
        <f aca="false">((S1413/1000000)*(0.473-P1413))*0.8/(0.08206*296)*1000000/(O1413*N1413)*12</f>
        <v>0.966813512510095</v>
      </c>
      <c r="U1413" s="138" t="n">
        <f aca="false">IF(N1413&lt;=48,T1413* 48,T1413* 72)</f>
        <v>46.4070486004846</v>
      </c>
      <c r="V1413" s="139" t="n">
        <v>904.590652084411</v>
      </c>
      <c r="W1413" s="150" t="n">
        <f aca="false">W1365</f>
        <v>-21.1954571106192</v>
      </c>
      <c r="X1413" s="141" t="n">
        <v>1356.9</v>
      </c>
      <c r="Y1413" s="142" t="n">
        <f aca="false">((V1413/1000+1)*0.0112372)/((V1413/1000+1)*0.0112372+1)</f>
        <v>0.0209538071203171</v>
      </c>
      <c r="Z1413" s="142" t="n">
        <f aca="false">((W1413/1000+1)*0.0112372)/((W1413/1000+1)*0.0112372+1)</f>
        <v>0.0108793600839932</v>
      </c>
      <c r="AA1413" s="142" t="n">
        <f aca="false">IF(ISNUMBER(X1413),((X1413/1000+1)*0.0112372)/((X1413/1000+1)*0.0112372+1),"")</f>
        <v>0.0258016023592409</v>
      </c>
      <c r="AB1413" s="143" t="n">
        <f aca="false">IF(ISNUMBER(AA1413),(Y1413-Y1409)/(AA1413-Y1409),"")</f>
        <v>0.674514662492792</v>
      </c>
      <c r="AC1413" s="143" t="n">
        <f aca="false">IF(ISNUMBER(AB1413),1-AB1413,"")</f>
        <v>0.325485337507208</v>
      </c>
      <c r="AD1413" s="144" t="n">
        <f aca="false">IF(ISNUMBER(AB1413),AB1413*T1413,"")</f>
        <v>0.652129890084217</v>
      </c>
      <c r="AE1413" s="144" t="n">
        <f aca="false">IF(ISNUMBER(AC1413),AC1413*T1413,T1413)</f>
        <v>0.314683622425878</v>
      </c>
      <c r="AF1413" s="149" t="n">
        <f aca="false">IF(ISNUMBER(AD1413),AE1413-AE1409,"")</f>
        <v>0.202732160805267</v>
      </c>
      <c r="AG1413" s="145" t="n">
        <f aca="false">IF(ISNUMBER(AD1413),U1413*AB1413,"")</f>
        <v>31.3022347240424</v>
      </c>
      <c r="AH1413" s="146" t="n">
        <f aca="false">IF(ISNUMBER(AC1413),AC1413*U1413,U1413)</f>
        <v>15.1048138764421</v>
      </c>
      <c r="AI1413" s="145" t="n">
        <f aca="false">AH1413-AH1409</f>
        <v>9.73114371865281</v>
      </c>
      <c r="AJ1413" s="103" t="s">
        <v>686</v>
      </c>
      <c r="AK1413" s="102"/>
      <c r="AL1413" s="102"/>
      <c r="AM1413" s="102"/>
      <c r="AN1413" s="147" t="s">
        <v>930</v>
      </c>
    </row>
    <row r="1414" customFormat="false" ht="15" hidden="false" customHeight="false" outlineLevel="0" collapsed="false">
      <c r="A1414" s="0" t="s">
        <v>652</v>
      </c>
      <c r="B1414" s="0" t="s">
        <v>647</v>
      </c>
      <c r="C1414" s="90" t="n">
        <f aca="false">C1270+1</f>
        <v>5</v>
      </c>
      <c r="D1414" s="90" t="n">
        <f aca="false">D1270</f>
        <v>3</v>
      </c>
      <c r="E1414" s="90" t="s">
        <v>353</v>
      </c>
      <c r="F1414" s="90" t="n">
        <v>2</v>
      </c>
      <c r="G1414" s="130" t="s">
        <v>659</v>
      </c>
      <c r="H1414" s="130" t="s">
        <v>660</v>
      </c>
      <c r="I1414" s="148" t="s">
        <v>335</v>
      </c>
      <c r="J1414" s="131" t="n">
        <v>41960</v>
      </c>
      <c r="K1414" s="132" t="s">
        <v>540</v>
      </c>
      <c r="L1414" s="131" t="n">
        <v>41962</v>
      </c>
      <c r="M1414" s="108" t="s">
        <v>805</v>
      </c>
      <c r="N1414" s="134" t="n">
        <v>45.9166666666667</v>
      </c>
      <c r="O1414" s="134" t="n">
        <v>40</v>
      </c>
      <c r="P1414" s="135" t="n">
        <v>0.0756666666666667</v>
      </c>
      <c r="Q1414" s="152" t="n">
        <v>563.653341538461</v>
      </c>
      <c r="R1414" s="152" t="n">
        <v>9091.57364961538</v>
      </c>
      <c r="S1414" s="136" t="n">
        <f aca="false">R1414-Q1414</f>
        <v>8527.92030807692</v>
      </c>
      <c r="T1414" s="137" t="n">
        <f aca="false">((S1414/1000000)*(0.473-P1414))*0.8/(0.08206*296)*1000000/(O1414*N1414)*12</f>
        <v>0.729148185192281</v>
      </c>
      <c r="U1414" s="138" t="n">
        <f aca="false">IF(N1414&lt;=48,T1414* 48,T1414* 72)</f>
        <v>34.9991128892295</v>
      </c>
      <c r="V1414" s="139" t="n">
        <v>928.830038678125</v>
      </c>
      <c r="W1414" s="150" t="n">
        <f aca="false">W1366</f>
        <v>-21.1954571106192</v>
      </c>
      <c r="X1414" s="141" t="n">
        <v>1356.9</v>
      </c>
      <c r="Y1414" s="142" t="n">
        <f aca="false">((V1414/1000+1)*0.0112372)/((V1414/1000+1)*0.0112372+1)</f>
        <v>0.0212148250264842</v>
      </c>
      <c r="Z1414" s="142" t="n">
        <f aca="false">((W1414/1000+1)*0.0112372)/((W1414/1000+1)*0.0112372+1)</f>
        <v>0.0108793600839932</v>
      </c>
      <c r="AA1414" s="142" t="n">
        <f aca="false">IF(ISNUMBER(X1414),((X1414/1000+1)*0.0112372)/((X1414/1000+1)*0.0112372+1),"")</f>
        <v>0.0258016023592409</v>
      </c>
      <c r="AB1414" s="143" t="n">
        <f aca="false">IF(ISNUMBER(AA1414),(Y1414-Y1410)/(AA1414-Y1410),"")</f>
        <v>0.692925883552503</v>
      </c>
      <c r="AC1414" s="143" t="n">
        <f aca="false">IF(ISNUMBER(AB1414),1-AB1414,"")</f>
        <v>0.307074116447497</v>
      </c>
      <c r="AD1414" s="144" t="n">
        <f aca="false">IF(ISNUMBER(AB1414),AB1414*T1414,"")</f>
        <v>0.505245650465066</v>
      </c>
      <c r="AE1414" s="144" t="n">
        <f aca="false">IF(ISNUMBER(AC1414),AC1414*T1414,T1414)</f>
        <v>0.223902534727215</v>
      </c>
      <c r="AF1414" s="149" t="n">
        <f aca="false">IF(ISNUMBER(AD1414),AE1414-AE1410,"")</f>
        <v>0.034053541309587</v>
      </c>
      <c r="AG1414" s="145" t="n">
        <f aca="false">IF(ISNUMBER(AD1414),U1414*AB1414,"")</f>
        <v>24.2517912223231</v>
      </c>
      <c r="AH1414" s="146" t="n">
        <f aca="false">IF(ISNUMBER(AC1414),AC1414*U1414,U1414)</f>
        <v>10.7473216669063</v>
      </c>
      <c r="AI1414" s="145" t="n">
        <f aca="false">AH1414-AH1410</f>
        <v>1.63456998286018</v>
      </c>
      <c r="AJ1414" s="103" t="s">
        <v>688</v>
      </c>
      <c r="AK1414" s="102"/>
      <c r="AL1414" s="102"/>
      <c r="AM1414" s="102"/>
      <c r="AN1414" s="147" t="s">
        <v>931</v>
      </c>
    </row>
    <row r="1415" customFormat="false" ht="15" hidden="false" customHeight="false" outlineLevel="0" collapsed="false">
      <c r="A1415" s="0" t="s">
        <v>652</v>
      </c>
      <c r="B1415" s="0" t="s">
        <v>647</v>
      </c>
      <c r="C1415" s="90" t="n">
        <f aca="false">C1271+1</f>
        <v>5</v>
      </c>
      <c r="D1415" s="90" t="n">
        <f aca="false">D1271</f>
        <v>3</v>
      </c>
      <c r="E1415" s="90" t="s">
        <v>353</v>
      </c>
      <c r="F1415" s="90" t="n">
        <v>3</v>
      </c>
      <c r="G1415" s="130" t="s">
        <v>659</v>
      </c>
      <c r="H1415" s="130" t="s">
        <v>660</v>
      </c>
      <c r="I1415" s="148" t="s">
        <v>335</v>
      </c>
      <c r="J1415" s="131" t="n">
        <v>41960</v>
      </c>
      <c r="K1415" s="132" t="s">
        <v>540</v>
      </c>
      <c r="L1415" s="131" t="n">
        <v>41962</v>
      </c>
      <c r="M1415" s="108" t="s">
        <v>805</v>
      </c>
      <c r="N1415" s="134" t="n">
        <v>45.9166666666667</v>
      </c>
      <c r="O1415" s="134" t="n">
        <v>40</v>
      </c>
      <c r="P1415" s="135" t="n">
        <v>0.0756666666666667</v>
      </c>
      <c r="Q1415" s="152" t="n">
        <v>563.653341538461</v>
      </c>
      <c r="R1415" s="152" t="n">
        <v>12318.9751496154</v>
      </c>
      <c r="S1415" s="136" t="n">
        <f aca="false">R1415-Q1415</f>
        <v>11755.3218080769</v>
      </c>
      <c r="T1415" s="137" t="n">
        <f aca="false">((S1415/1000000)*(0.473-P1415))*0.8/(0.08206*296)*1000000/(O1415*N1415)*12</f>
        <v>1.00509517597068</v>
      </c>
      <c r="U1415" s="138" t="n">
        <f aca="false">IF(N1415&lt;=48,T1415* 48,T1415* 72)</f>
        <v>48.2445684465928</v>
      </c>
      <c r="V1415" s="139" t="n">
        <v>848.991254243002</v>
      </c>
      <c r="W1415" s="150" t="n">
        <f aca="false">W1367</f>
        <v>-21.1954571106192</v>
      </c>
      <c r="X1415" s="141" t="n">
        <v>1356.9</v>
      </c>
      <c r="Y1415" s="142" t="n">
        <f aca="false">((V1415/1000+1)*0.0112372)/((V1415/1000+1)*0.0112372+1)</f>
        <v>0.0203545678046624</v>
      </c>
      <c r="Z1415" s="142" t="n">
        <f aca="false">((W1415/1000+1)*0.0112372)/((W1415/1000+1)*0.0112372+1)</f>
        <v>0.0108793600839932</v>
      </c>
      <c r="AA1415" s="142" t="n">
        <f aca="false">IF(ISNUMBER(X1415),((X1415/1000+1)*0.0112372)/((X1415/1000+1)*0.0112372+1),"")</f>
        <v>0.0258016023592409</v>
      </c>
      <c r="AB1415" s="143" t="n">
        <f aca="false">IF(ISNUMBER(AA1415),(Y1415-Y1411)/(AA1415-Y1411),"")</f>
        <v>0.634696700558149</v>
      </c>
      <c r="AC1415" s="143" t="n">
        <f aca="false">IF(ISNUMBER(AB1415),1-AB1415,"")</f>
        <v>0.365303299441851</v>
      </c>
      <c r="AD1415" s="144" t="n">
        <f aca="false">IF(ISNUMBER(AB1415),AB1415*T1415,"")</f>
        <v>0.637930591935505</v>
      </c>
      <c r="AE1415" s="144" t="n">
        <f aca="false">IF(ISNUMBER(AC1415),AC1415*T1415,T1415)</f>
        <v>0.367164584035178</v>
      </c>
      <c r="AF1415" s="149" t="n">
        <f aca="false">IF(ISNUMBER(AD1415),AE1415-AE1411,"")</f>
        <v>0.171158420439582</v>
      </c>
      <c r="AG1415" s="145" t="n">
        <f aca="false">IF(ISNUMBER(AD1415),U1415*AB1415,"")</f>
        <v>30.6206684129042</v>
      </c>
      <c r="AH1415" s="146" t="n">
        <f aca="false">IF(ISNUMBER(AC1415),AC1415*U1415,U1415)</f>
        <v>17.6239000336885</v>
      </c>
      <c r="AI1415" s="145" t="n">
        <f aca="false">AH1415-AH1411</f>
        <v>8.21560418109991</v>
      </c>
      <c r="AJ1415" s="103" t="s">
        <v>690</v>
      </c>
      <c r="AK1415" s="102"/>
      <c r="AL1415" s="102"/>
      <c r="AM1415" s="102"/>
      <c r="AN1415" s="147" t="s">
        <v>932</v>
      </c>
    </row>
    <row r="1416" customFormat="false" ht="15" hidden="false" customHeight="false" outlineLevel="0" collapsed="false">
      <c r="A1416" s="0" t="s">
        <v>652</v>
      </c>
      <c r="B1416" s="0" t="s">
        <v>647</v>
      </c>
      <c r="C1416" s="90" t="n">
        <f aca="false">C1272+1</f>
        <v>5</v>
      </c>
      <c r="D1416" s="90" t="n">
        <f aca="false">D1272</f>
        <v>3</v>
      </c>
      <c r="E1416" s="90" t="s">
        <v>353</v>
      </c>
      <c r="F1416" s="90" t="n">
        <v>4</v>
      </c>
      <c r="G1416" s="130" t="s">
        <v>659</v>
      </c>
      <c r="H1416" s="130" t="s">
        <v>660</v>
      </c>
      <c r="I1416" s="148" t="s">
        <v>335</v>
      </c>
      <c r="J1416" s="131" t="n">
        <v>41960</v>
      </c>
      <c r="K1416" s="132" t="s">
        <v>540</v>
      </c>
      <c r="L1416" s="131" t="n">
        <v>41962</v>
      </c>
      <c r="M1416" s="108" t="s">
        <v>805</v>
      </c>
      <c r="N1416" s="134" t="n">
        <v>45.9166666666667</v>
      </c>
      <c r="O1416" s="134" t="n">
        <v>40</v>
      </c>
      <c r="P1416" s="135" t="n">
        <v>0.0756666666666667</v>
      </c>
      <c r="Q1416" s="152" t="n">
        <v>563.653341538461</v>
      </c>
      <c r="R1416" s="152" t="n">
        <v>13796.4907496154</v>
      </c>
      <c r="S1416" s="136" t="n">
        <f aca="false">R1416-Q1416</f>
        <v>13232.8374080769</v>
      </c>
      <c r="T1416" s="137" t="n">
        <f aca="false">((S1416/1000000)*(0.473-P1416))*0.8/(0.08206*296)*1000000/(O1416*N1416)*12</f>
        <v>1.13142466539062</v>
      </c>
      <c r="U1416" s="138" t="n">
        <f aca="false">IF(N1416&lt;=48,T1416* 48,T1416* 72)</f>
        <v>54.3083839387498</v>
      </c>
      <c r="V1416" s="139" t="n">
        <v>942.074304316992</v>
      </c>
      <c r="W1416" s="150" t="n">
        <f aca="false">W1368</f>
        <v>-21.1954571106192</v>
      </c>
      <c r="X1416" s="141" t="n">
        <v>1356.9</v>
      </c>
      <c r="Y1416" s="142" t="n">
        <f aca="false">((V1416/1000+1)*0.0112372)/((V1416/1000+1)*0.0112372+1)</f>
        <v>0.0213573849649531</v>
      </c>
      <c r="Z1416" s="142" t="n">
        <f aca="false">((W1416/1000+1)*0.0112372)/((W1416/1000+1)*0.0112372+1)</f>
        <v>0.0108793600839932</v>
      </c>
      <c r="AA1416" s="142" t="n">
        <f aca="false">IF(ISNUMBER(X1416),((X1416/1000+1)*0.0112372)/((X1416/1000+1)*0.0112372+1),"")</f>
        <v>0.0258016023592409</v>
      </c>
      <c r="AB1416" s="143" t="n">
        <f aca="false">IF(ISNUMBER(AA1416),(Y1416-Y1412)/(AA1416-Y1412),"")</f>
        <v>0.701953970952399</v>
      </c>
      <c r="AC1416" s="143" t="n">
        <f aca="false">IF(ISNUMBER(AB1416),1-AB1416,"")</f>
        <v>0.298046029047601</v>
      </c>
      <c r="AD1416" s="144" t="n">
        <f aca="false">IF(ISNUMBER(AB1416),AB1416*T1416,"")</f>
        <v>0.794208036704436</v>
      </c>
      <c r="AE1416" s="144" t="n">
        <f aca="false">IF(ISNUMBER(AC1416),AC1416*T1416,T1416)</f>
        <v>0.337216628686185</v>
      </c>
      <c r="AF1416" s="149" t="n">
        <f aca="false">IF(ISNUMBER(AD1416),AE1416-AE1412,"")</f>
        <v>0.194320722398423</v>
      </c>
      <c r="AG1416" s="145" t="n">
        <f aca="false">IF(ISNUMBER(AD1416),U1416*AB1416,"")</f>
        <v>38.1219857618129</v>
      </c>
      <c r="AH1416" s="146" t="n">
        <f aca="false">IF(ISNUMBER(AC1416),AC1416*U1416,U1416)</f>
        <v>16.1863981769369</v>
      </c>
      <c r="AI1416" s="145" t="n">
        <f aca="false">AH1416-AH1412</f>
        <v>9.32739467512432</v>
      </c>
      <c r="AJ1416" s="103" t="s">
        <v>692</v>
      </c>
      <c r="AK1416" s="102"/>
      <c r="AL1416" s="102"/>
      <c r="AM1416" s="102"/>
      <c r="AN1416" s="147" t="s">
        <v>933</v>
      </c>
    </row>
    <row r="1417" customFormat="false" ht="15" hidden="false" customHeight="false" outlineLevel="0" collapsed="false">
      <c r="A1417" s="0" t="s">
        <v>652</v>
      </c>
      <c r="B1417" s="0" t="s">
        <v>647</v>
      </c>
      <c r="C1417" s="90" t="n">
        <f aca="false">C1273+1</f>
        <v>5</v>
      </c>
      <c r="D1417" s="90" t="n">
        <f aca="false">D1273</f>
        <v>3</v>
      </c>
      <c r="E1417" s="90" t="s">
        <v>353</v>
      </c>
      <c r="F1417" s="90" t="n">
        <v>1</v>
      </c>
      <c r="G1417" s="130" t="s">
        <v>669</v>
      </c>
      <c r="H1417" s="130" t="s">
        <v>660</v>
      </c>
      <c r="I1417" s="130" t="n">
        <v>10</v>
      </c>
      <c r="J1417" s="131" t="n">
        <v>41960</v>
      </c>
      <c r="K1417" s="132" t="s">
        <v>540</v>
      </c>
      <c r="L1417" s="131" t="n">
        <v>41962</v>
      </c>
      <c r="M1417" s="108" t="s">
        <v>805</v>
      </c>
      <c r="N1417" s="134" t="n">
        <v>45.9166666666667</v>
      </c>
      <c r="O1417" s="134" t="n">
        <v>40</v>
      </c>
      <c r="P1417" s="135" t="n">
        <v>0.0756666666666667</v>
      </c>
      <c r="Q1417" s="152" t="n">
        <v>563.653341538461</v>
      </c>
      <c r="R1417" s="152" t="n">
        <v>10439.7444496154</v>
      </c>
      <c r="S1417" s="136" t="n">
        <f aca="false">R1417-Q1417</f>
        <v>9876.09110807692</v>
      </c>
      <c r="T1417" s="137" t="n">
        <f aca="false">((S1417/1000000)*(0.473-P1417))*0.8/(0.08206*296)*1000000/(O1417*N1417)*12</f>
        <v>0.844418527390272</v>
      </c>
      <c r="U1417" s="138" t="n">
        <f aca="false">IF(N1417&lt;=48,T1417* 48,T1417* 72)</f>
        <v>40.5320893147331</v>
      </c>
      <c r="V1417" s="139" t="n">
        <v>1064.28486866701</v>
      </c>
      <c r="W1417" s="150" t="n">
        <f aca="false">W1369</f>
        <v>-21.1954571106192</v>
      </c>
      <c r="X1417" s="141" t="n">
        <v>1356.9</v>
      </c>
      <c r="Y1417" s="142" t="n">
        <f aca="false">((V1417/1000+1)*0.0112372)/((V1417/1000+1)*0.0112372+1)</f>
        <v>0.0226708902294596</v>
      </c>
      <c r="Z1417" s="142" t="n">
        <f aca="false">((W1417/1000+1)*0.0112372)/((W1417/1000+1)*0.0112372+1)</f>
        <v>0.0108793600839932</v>
      </c>
      <c r="AA1417" s="142" t="n">
        <f aca="false">IF(ISNUMBER(X1417),((X1417/1000+1)*0.0112372)/((X1417/1000+1)*0.0112372+1),"")</f>
        <v>0.0258016023592409</v>
      </c>
      <c r="AB1417" s="143" t="n">
        <f aca="false">IF(ISNUMBER(AA1417),(Y1417-Y1409)/(AA1417-Y1409),"")</f>
        <v>0.789801168577001</v>
      </c>
      <c r="AC1417" s="143" t="n">
        <f aca="false">IF(ISNUMBER(AB1417),1-AB1417,"")</f>
        <v>0.210198831422999</v>
      </c>
      <c r="AD1417" s="144" t="n">
        <f aca="false">IF(ISNUMBER(AB1417),AB1417*T1417,"")</f>
        <v>0.666922739700907</v>
      </c>
      <c r="AE1417" s="144" t="n">
        <f aca="false">IF(ISNUMBER(AC1417),AC1417*T1417,T1417)</f>
        <v>0.177495787689365</v>
      </c>
      <c r="AF1417" s="149" t="n">
        <f aca="false">IF(ISNUMBER(AD1417),AE1417-AE1409,"")</f>
        <v>0.0655443260687539</v>
      </c>
      <c r="AG1417" s="145" t="n">
        <f aca="false">IF(ISNUMBER(AD1417),U1417*AB1417,"")</f>
        <v>32.0122915056435</v>
      </c>
      <c r="AH1417" s="146" t="n">
        <f aca="false">IF(ISNUMBER(AC1417),AC1417*U1417,U1417)</f>
        <v>8.51979780908951</v>
      </c>
      <c r="AI1417" s="145" t="n">
        <f aca="false">AH1417-AH1409</f>
        <v>3.14612765130019</v>
      </c>
      <c r="AJ1417" s="103" t="s">
        <v>694</v>
      </c>
      <c r="AK1417" s="102"/>
      <c r="AL1417" s="102"/>
      <c r="AM1417" s="102"/>
      <c r="AN1417" s="147" t="s">
        <v>934</v>
      </c>
    </row>
    <row r="1418" customFormat="false" ht="15" hidden="false" customHeight="false" outlineLevel="0" collapsed="false">
      <c r="A1418" s="0" t="s">
        <v>652</v>
      </c>
      <c r="B1418" s="0" t="s">
        <v>647</v>
      </c>
      <c r="C1418" s="90" t="n">
        <f aca="false">C1274+1</f>
        <v>5</v>
      </c>
      <c r="D1418" s="90" t="n">
        <f aca="false">D1274</f>
        <v>3</v>
      </c>
      <c r="E1418" s="90" t="s">
        <v>353</v>
      </c>
      <c r="F1418" s="90" t="n">
        <v>2</v>
      </c>
      <c r="G1418" s="130" t="s">
        <v>669</v>
      </c>
      <c r="H1418" s="130" t="s">
        <v>660</v>
      </c>
      <c r="I1418" s="130" t="n">
        <v>10</v>
      </c>
      <c r="J1418" s="131" t="n">
        <v>41960</v>
      </c>
      <c r="K1418" s="132" t="s">
        <v>540</v>
      </c>
      <c r="L1418" s="131" t="n">
        <v>41962</v>
      </c>
      <c r="M1418" s="108" t="s">
        <v>805</v>
      </c>
      <c r="N1418" s="134" t="n">
        <v>45.9166666666667</v>
      </c>
      <c r="O1418" s="134" t="n">
        <v>40</v>
      </c>
      <c r="P1418" s="135" t="n">
        <v>0.0756666666666667</v>
      </c>
      <c r="Q1418" s="152" t="n">
        <v>563.653341538461</v>
      </c>
      <c r="R1418" s="152" t="n">
        <v>9361.45654961539</v>
      </c>
      <c r="S1418" s="136" t="n">
        <f aca="false">R1418-Q1418</f>
        <v>8797.80320807692</v>
      </c>
      <c r="T1418" s="137" t="n">
        <f aca="false">((S1418/1000000)*(0.473-P1418))*0.8/(0.08206*296)*1000000/(O1418*N1418)*12</f>
        <v>0.752223521222691</v>
      </c>
      <c r="U1418" s="138" t="n">
        <f aca="false">IF(N1418&lt;=48,T1418* 48,T1418* 72)</f>
        <v>36.1067290186892</v>
      </c>
      <c r="V1418" s="139" t="n">
        <v>1009.37841113086</v>
      </c>
      <c r="W1418" s="150" t="n">
        <f aca="false">W1370</f>
        <v>-21.1954571106192</v>
      </c>
      <c r="X1418" s="141" t="n">
        <v>1356.9</v>
      </c>
      <c r="Y1418" s="142" t="n">
        <f aca="false">((V1418/1000+1)*0.0112372)/((V1418/1000+1)*0.0112372+1)</f>
        <v>0.0220811983248782</v>
      </c>
      <c r="Z1418" s="142" t="n">
        <f aca="false">((W1418/1000+1)*0.0112372)/((W1418/1000+1)*0.0112372+1)</f>
        <v>0.0108793600839932</v>
      </c>
      <c r="AA1418" s="142" t="n">
        <f aca="false">IF(ISNUMBER(X1418),((X1418/1000+1)*0.0112372)/((X1418/1000+1)*0.0112372+1),"")</f>
        <v>0.0258016023592409</v>
      </c>
      <c r="AB1418" s="143" t="n">
        <f aca="false">IF(ISNUMBER(AA1418),(Y1418-Y1410)/(AA1418-Y1410),"")</f>
        <v>0.750927568791962</v>
      </c>
      <c r="AC1418" s="143" t="n">
        <f aca="false">IF(ISNUMBER(AB1418),1-AB1418,"")</f>
        <v>0.249072431208038</v>
      </c>
      <c r="AD1418" s="144" t="n">
        <f aca="false">IF(ISNUMBER(AB1418),AB1418*T1418,"")</f>
        <v>0.564865379979884</v>
      </c>
      <c r="AE1418" s="144" t="n">
        <f aca="false">IF(ISNUMBER(AC1418),AC1418*T1418,T1418)</f>
        <v>0.187358141242807</v>
      </c>
      <c r="AF1418" s="149" t="n">
        <f aca="false">IF(ISNUMBER(AD1418),AE1418-AE1410,"")</f>
        <v>-0.00249085217482142</v>
      </c>
      <c r="AG1418" s="145" t="n">
        <f aca="false">IF(ISNUMBER(AD1418),U1418*AB1418,"")</f>
        <v>27.1135382390344</v>
      </c>
      <c r="AH1418" s="146" t="n">
        <f aca="false">IF(ISNUMBER(AC1418),AC1418*U1418,U1418)</f>
        <v>8.99319077965474</v>
      </c>
      <c r="AI1418" s="145" t="n">
        <f aca="false">AH1418-AH1410</f>
        <v>-0.119560904391431</v>
      </c>
      <c r="AJ1418" s="103" t="s">
        <v>696</v>
      </c>
      <c r="AK1418" s="102"/>
      <c r="AL1418" s="102"/>
      <c r="AM1418" s="102"/>
      <c r="AN1418" s="147" t="s">
        <v>935</v>
      </c>
    </row>
    <row r="1419" customFormat="false" ht="15" hidden="false" customHeight="false" outlineLevel="0" collapsed="false">
      <c r="A1419" s="0" t="s">
        <v>652</v>
      </c>
      <c r="B1419" s="0" t="s">
        <v>647</v>
      </c>
      <c r="C1419" s="90" t="n">
        <f aca="false">C1275+1</f>
        <v>5</v>
      </c>
      <c r="D1419" s="90" t="n">
        <f aca="false">D1275</f>
        <v>3</v>
      </c>
      <c r="E1419" s="90" t="s">
        <v>353</v>
      </c>
      <c r="F1419" s="90" t="n">
        <v>3</v>
      </c>
      <c r="G1419" s="130" t="s">
        <v>669</v>
      </c>
      <c r="H1419" s="130" t="s">
        <v>660</v>
      </c>
      <c r="I1419" s="130" t="n">
        <v>10</v>
      </c>
      <c r="J1419" s="131" t="n">
        <v>41960</v>
      </c>
      <c r="K1419" s="132" t="s">
        <v>540</v>
      </c>
      <c r="L1419" s="131" t="n">
        <v>41962</v>
      </c>
      <c r="M1419" s="108" t="s">
        <v>805</v>
      </c>
      <c r="N1419" s="134" t="n">
        <v>45.9166666666667</v>
      </c>
      <c r="O1419" s="134" t="n">
        <v>40</v>
      </c>
      <c r="P1419" s="135" t="n">
        <v>0.0756666666666667</v>
      </c>
      <c r="Q1419" s="152" t="n">
        <v>563.653341538461</v>
      </c>
      <c r="R1419" s="152" t="n">
        <v>10229.5591496154</v>
      </c>
      <c r="S1419" s="136" t="n">
        <f aca="false">R1419-Q1419</f>
        <v>9665.90580807693</v>
      </c>
      <c r="T1419" s="137" t="n">
        <f aca="false">((S1419/1000000)*(0.473-P1419))*0.8/(0.08206*296)*1000000/(O1419*N1419)*12</f>
        <v>0.826447413154608</v>
      </c>
      <c r="U1419" s="138" t="n">
        <f aca="false">IF(N1419&lt;=48,T1419* 48,T1419* 72)</f>
        <v>39.6694758314212</v>
      </c>
      <c r="V1419" s="139" t="n">
        <v>947.316657737601</v>
      </c>
      <c r="W1419" s="150" t="n">
        <f aca="false">W1371</f>
        <v>-21.1954571106192</v>
      </c>
      <c r="X1419" s="141" t="n">
        <v>1356.9</v>
      </c>
      <c r="Y1419" s="142" t="n">
        <f aca="false">((V1419/1000+1)*0.0112372)/((V1419/1000+1)*0.0112372+1)</f>
        <v>0.0214138016567664</v>
      </c>
      <c r="Z1419" s="142" t="n">
        <f aca="false">((W1419/1000+1)*0.0112372)/((W1419/1000+1)*0.0112372+1)</f>
        <v>0.0108793600839932</v>
      </c>
      <c r="AA1419" s="142" t="n">
        <f aca="false">IF(ISNUMBER(X1419),((X1419/1000+1)*0.0112372)/((X1419/1000+1)*0.0112372+1),"")</f>
        <v>0.0258016023592409</v>
      </c>
      <c r="AB1419" s="143" t="n">
        <f aca="false">IF(ISNUMBER(AA1419),(Y1419-Y1411)/(AA1419-Y1411),"")</f>
        <v>0.705733815740179</v>
      </c>
      <c r="AC1419" s="143" t="n">
        <f aca="false">IF(ISNUMBER(AB1419),1-AB1419,"")</f>
        <v>0.294266184259821</v>
      </c>
      <c r="AD1419" s="144" t="n">
        <f aca="false">IF(ISNUMBER(AB1419),AB1419*T1419,"")</f>
        <v>0.583251886394202</v>
      </c>
      <c r="AE1419" s="144" t="n">
        <f aca="false">IF(ISNUMBER(AC1419),AC1419*T1419,T1419)</f>
        <v>0.243195526760406</v>
      </c>
      <c r="AF1419" s="149" t="n">
        <f aca="false">IF(ISNUMBER(AD1419),AE1419-AE1411,"")</f>
        <v>0.0471893631648096</v>
      </c>
      <c r="AG1419" s="145" t="n">
        <f aca="false">IF(ISNUMBER(AD1419),U1419*AB1419,"")</f>
        <v>27.9960905469217</v>
      </c>
      <c r="AH1419" s="146" t="n">
        <f aca="false">IF(ISNUMBER(AC1419),AC1419*U1419,U1419)</f>
        <v>11.6733852844995</v>
      </c>
      <c r="AI1419" s="145" t="n">
        <f aca="false">AH1419-AH1411</f>
        <v>2.26508943191086</v>
      </c>
      <c r="AJ1419" s="103" t="s">
        <v>698</v>
      </c>
      <c r="AK1419" s="102"/>
      <c r="AL1419" s="102"/>
      <c r="AM1419" s="102"/>
      <c r="AN1419" s="147" t="s">
        <v>936</v>
      </c>
    </row>
    <row r="1420" customFormat="false" ht="15" hidden="false" customHeight="false" outlineLevel="0" collapsed="false">
      <c r="A1420" s="0" t="s">
        <v>652</v>
      </c>
      <c r="B1420" s="0" t="s">
        <v>647</v>
      </c>
      <c r="C1420" s="90" t="n">
        <f aca="false">C1276+1</f>
        <v>5</v>
      </c>
      <c r="D1420" s="90" t="n">
        <f aca="false">D1276</f>
        <v>3</v>
      </c>
      <c r="E1420" s="90" t="s">
        <v>353</v>
      </c>
      <c r="F1420" s="90" t="n">
        <v>4</v>
      </c>
      <c r="G1420" s="130" t="s">
        <v>669</v>
      </c>
      <c r="H1420" s="130" t="s">
        <v>660</v>
      </c>
      <c r="I1420" s="130" t="n">
        <v>10</v>
      </c>
      <c r="J1420" s="131" t="n">
        <v>41960</v>
      </c>
      <c r="K1420" s="132" t="s">
        <v>540</v>
      </c>
      <c r="L1420" s="131" t="n">
        <v>41962</v>
      </c>
      <c r="M1420" s="108" t="s">
        <v>805</v>
      </c>
      <c r="N1420" s="134" t="n">
        <v>45.9166666666667</v>
      </c>
      <c r="O1420" s="134" t="n">
        <v>40</v>
      </c>
      <c r="P1420" s="135" t="n">
        <v>0.0756666666666667</v>
      </c>
      <c r="Q1420" s="152" t="n">
        <v>563.653341538461</v>
      </c>
      <c r="R1420" s="152" t="n">
        <v>10081.5588496154</v>
      </c>
      <c r="S1420" s="136" t="n">
        <f aca="false">R1420-Q1420</f>
        <v>9517.90550807692</v>
      </c>
      <c r="T1420" s="137" t="n">
        <f aca="false">((S1420/1000000)*(0.473-P1420))*0.8/(0.08206*296)*1000000/(O1420*N1420)*12</f>
        <v>0.813793196621802</v>
      </c>
      <c r="U1420" s="138" t="n">
        <f aca="false">IF(N1420&lt;=48,T1420* 48,T1420* 72)</f>
        <v>39.0620734378465</v>
      </c>
      <c r="V1420" s="139" t="n">
        <v>1054.48291425801</v>
      </c>
      <c r="W1420" s="150" t="n">
        <f aca="false">W1372</f>
        <v>-21.1954571106192</v>
      </c>
      <c r="X1420" s="141" t="n">
        <v>1356.9</v>
      </c>
      <c r="Y1420" s="142" t="n">
        <f aca="false">((V1420/1000+1)*0.0112372)/((V1420/1000+1)*0.0112372+1)</f>
        <v>0.0225656700079767</v>
      </c>
      <c r="Z1420" s="142" t="n">
        <f aca="false">((W1420/1000+1)*0.0112372)/((W1420/1000+1)*0.0112372+1)</f>
        <v>0.0108793600839932</v>
      </c>
      <c r="AA1420" s="142" t="n">
        <f aca="false">IF(ISNUMBER(X1420),((X1420/1000+1)*0.0112372)/((X1420/1000+1)*0.0112372+1),"")</f>
        <v>0.0258016023592409</v>
      </c>
      <c r="AB1420" s="143" t="n">
        <f aca="false">IF(ISNUMBER(AA1420),(Y1420-Y1412)/(AA1420-Y1412),"")</f>
        <v>0.782986136366646</v>
      </c>
      <c r="AC1420" s="143" t="n">
        <f aca="false">IF(ISNUMBER(AB1420),1-AB1420,"")</f>
        <v>0.217013863633354</v>
      </c>
      <c r="AD1420" s="144" t="n">
        <f aca="false">IF(ISNUMBER(AB1420),AB1420*T1420,"")</f>
        <v>0.637188790824367</v>
      </c>
      <c r="AE1420" s="144" t="n">
        <f aca="false">IF(ISNUMBER(AC1420),AC1420*T1420,T1420)</f>
        <v>0.176604405797435</v>
      </c>
      <c r="AF1420" s="149" t="n">
        <f aca="false">IF(ISNUMBER(AD1420),AE1420-AE1412,"")</f>
        <v>0.0337084995096739</v>
      </c>
      <c r="AG1420" s="145" t="n">
        <f aca="false">IF(ISNUMBER(AD1420),U1420*AB1420,"")</f>
        <v>30.5850619595696</v>
      </c>
      <c r="AH1420" s="146" t="n">
        <f aca="false">IF(ISNUMBER(AC1420),AC1420*U1420,U1420)</f>
        <v>8.47701147827689</v>
      </c>
      <c r="AI1420" s="145" t="n">
        <f aca="false">AH1420-AH1412</f>
        <v>1.61800797646435</v>
      </c>
      <c r="AJ1420" s="103" t="s">
        <v>700</v>
      </c>
      <c r="AK1420" s="102"/>
      <c r="AL1420" s="102"/>
      <c r="AM1420" s="102"/>
      <c r="AN1420" s="147" t="s">
        <v>937</v>
      </c>
    </row>
    <row r="1421" customFormat="false" ht="15" hidden="false" customHeight="false" outlineLevel="0" collapsed="false">
      <c r="A1421" s="0" t="s">
        <v>652</v>
      </c>
      <c r="B1421" s="0" t="s">
        <v>647</v>
      </c>
      <c r="C1421" s="90" t="n">
        <f aca="false">C1277+1</f>
        <v>5</v>
      </c>
      <c r="D1421" s="90" t="n">
        <f aca="false">D1277</f>
        <v>3</v>
      </c>
      <c r="E1421" s="92" t="s">
        <v>378</v>
      </c>
      <c r="F1421" s="90" t="n">
        <v>1</v>
      </c>
      <c r="G1421" s="130" t="s">
        <v>321</v>
      </c>
      <c r="H1421" s="130" t="s">
        <v>322</v>
      </c>
      <c r="I1421" s="130" t="s">
        <v>322</v>
      </c>
      <c r="J1421" s="131" t="n">
        <v>41960</v>
      </c>
      <c r="K1421" s="132" t="s">
        <v>540</v>
      </c>
      <c r="L1421" s="131" t="n">
        <v>41962</v>
      </c>
      <c r="M1421" s="108" t="s">
        <v>805</v>
      </c>
      <c r="N1421" s="134" t="n">
        <v>45.9166666666667</v>
      </c>
      <c r="O1421" s="134" t="n">
        <v>40</v>
      </c>
      <c r="P1421" s="135" t="n">
        <v>0.04875</v>
      </c>
      <c r="Q1421" s="152" t="n">
        <v>563.653341538461</v>
      </c>
      <c r="R1421" s="152" t="n">
        <v>1184.54913576923</v>
      </c>
      <c r="S1421" s="136" t="n">
        <f aca="false">R1421-Q1421</f>
        <v>620.89579423077</v>
      </c>
      <c r="T1421" s="137" t="n">
        <f aca="false">((S1421/1000000)*(0.473-P1421))*0.8/(0.08206*296)*1000000/(O1421*N1421)*12</f>
        <v>0.0566837056675397</v>
      </c>
      <c r="U1421" s="138" t="n">
        <f aca="false">IF(N1421&lt;=48,T1421* 48,T1421* 72)</f>
        <v>2.72081787204191</v>
      </c>
      <c r="V1421" s="139" t="n">
        <v>4.86208104772244</v>
      </c>
      <c r="W1421" s="150" t="n">
        <f aca="false">W1373</f>
        <v>-16.6005784878389</v>
      </c>
      <c r="X1421" s="141" t="s">
        <v>106</v>
      </c>
      <c r="Y1421" s="142" t="n">
        <f aca="false">((V1421/1000+1)*0.0112372)/((V1421/1000+1)*0.0112372+1)</f>
        <v>0.0111657543087013</v>
      </c>
      <c r="Z1421" s="142" t="n">
        <f aca="false">((W1421/1000+1)*0.0112372)/((W1421/1000+1)*0.0112372+1)</f>
        <v>0.0109298737052018</v>
      </c>
      <c r="AA1421" s="142" t="str">
        <f aca="false">IF(ISNUMBER(X1421),((X1421/1000+1)*0.0112372)/((X1421/1000+1)*0.0112372+1),"")</f>
        <v/>
      </c>
      <c r="AB1421" s="143" t="str">
        <f aca="false">IF(ISNUMBER(AA1421),(Y1421-Z1421)/(AA1421-Z1421),"")</f>
        <v/>
      </c>
      <c r="AC1421" s="143" t="str">
        <f aca="false">IF(ISNUMBER(AB1421),1-AB1421,"")</f>
        <v/>
      </c>
      <c r="AD1421" s="144" t="str">
        <f aca="false">IF(ISNUMBER(AB1421),AB1421*T1421,"")</f>
        <v/>
      </c>
      <c r="AE1421" s="144" t="n">
        <f aca="false">IF(ISNUMBER(AC1421),AC1421*T1421,T1421)</f>
        <v>0.0566837056675397</v>
      </c>
      <c r="AF1421" s="102"/>
      <c r="AG1421" s="145" t="str">
        <f aca="false">IF(ISNUMBER(AD1421),U1421*AB1421,"")</f>
        <v/>
      </c>
      <c r="AH1421" s="146" t="n">
        <f aca="false">IF(ISNUMBER(AC1421),AC1421*U1421,U1421)</f>
        <v>2.72081787204191</v>
      </c>
      <c r="AI1421" s="102"/>
      <c r="AJ1421" s="103" t="s">
        <v>702</v>
      </c>
      <c r="AK1421" s="102"/>
      <c r="AL1421" s="102"/>
      <c r="AM1421" s="102"/>
      <c r="AN1421" s="147" t="s">
        <v>938</v>
      </c>
    </row>
    <row r="1422" customFormat="false" ht="15" hidden="false" customHeight="false" outlineLevel="0" collapsed="false">
      <c r="A1422" s="0" t="s">
        <v>652</v>
      </c>
      <c r="B1422" s="0" t="s">
        <v>647</v>
      </c>
      <c r="C1422" s="90" t="n">
        <f aca="false">C1278+1</f>
        <v>5</v>
      </c>
      <c r="D1422" s="90" t="n">
        <f aca="false">D1278</f>
        <v>3</v>
      </c>
      <c r="E1422" s="90" t="s">
        <v>378</v>
      </c>
      <c r="F1422" s="90" t="n">
        <v>2</v>
      </c>
      <c r="G1422" s="130" t="s">
        <v>321</v>
      </c>
      <c r="H1422" s="130" t="s">
        <v>322</v>
      </c>
      <c r="I1422" s="130" t="s">
        <v>322</v>
      </c>
      <c r="J1422" s="131" t="n">
        <v>41960</v>
      </c>
      <c r="K1422" s="132" t="s">
        <v>540</v>
      </c>
      <c r="L1422" s="131" t="n">
        <v>41962</v>
      </c>
      <c r="M1422" s="108" t="s">
        <v>805</v>
      </c>
      <c r="N1422" s="134" t="n">
        <v>45.9166666666667</v>
      </c>
      <c r="O1422" s="134" t="n">
        <v>40</v>
      </c>
      <c r="P1422" s="135" t="n">
        <v>0.04875</v>
      </c>
      <c r="Q1422" s="152" t="n">
        <v>563.653341538461</v>
      </c>
      <c r="R1422" s="152" t="n">
        <v>1297.41597576923</v>
      </c>
      <c r="S1422" s="136" t="n">
        <f aca="false">R1422-Q1422</f>
        <v>733.76263423077</v>
      </c>
      <c r="T1422" s="137" t="n">
        <f aca="false">((S1422/1000000)*(0.473-P1422))*0.8/(0.08206*296)*1000000/(O1422*N1422)*12</f>
        <v>0.0669877064316477</v>
      </c>
      <c r="U1422" s="138" t="n">
        <f aca="false">IF(N1422&lt;=48,T1422* 48,T1422* 72)</f>
        <v>3.21540990871909</v>
      </c>
      <c r="V1422" s="139" t="n">
        <v>-13.2266543706238</v>
      </c>
      <c r="W1422" s="150" t="n">
        <f aca="false">W1374</f>
        <v>-16.6005784878389</v>
      </c>
      <c r="X1422" s="141" t="s">
        <v>106</v>
      </c>
      <c r="Y1422" s="142" t="n">
        <f aca="false">((V1422/1000+1)*0.0112372)/((V1422/1000+1)*0.0112372+1)</f>
        <v>0.010966961525095</v>
      </c>
      <c r="Z1422" s="142" t="n">
        <f aca="false">((W1422/1000+1)*0.0112372)/((W1422/1000+1)*0.0112372+1)</f>
        <v>0.0109298737052018</v>
      </c>
      <c r="AA1422" s="142" t="str">
        <f aca="false">IF(ISNUMBER(X1422),((X1422/1000+1)*0.0112372)/((X1422/1000+1)*0.0112372+1),"")</f>
        <v/>
      </c>
      <c r="AB1422" s="143" t="str">
        <f aca="false">IF(ISNUMBER(AA1422),(Y1422-Z1422)/(AA1422-Z1422),"")</f>
        <v/>
      </c>
      <c r="AC1422" s="143" t="str">
        <f aca="false">IF(ISNUMBER(AB1422),1-AB1422,"")</f>
        <v/>
      </c>
      <c r="AD1422" s="144" t="str">
        <f aca="false">IF(ISNUMBER(AB1422),AB1422*T1422,"")</f>
        <v/>
      </c>
      <c r="AE1422" s="144" t="n">
        <f aca="false">IF(ISNUMBER(AC1422),AC1422*T1422,T1422)</f>
        <v>0.0669877064316477</v>
      </c>
      <c r="AF1422" s="102"/>
      <c r="AG1422" s="145" t="str">
        <f aca="false">IF(ISNUMBER(AD1422),U1422*AB1422,"")</f>
        <v/>
      </c>
      <c r="AH1422" s="146" t="n">
        <f aca="false">IF(ISNUMBER(AC1422),AC1422*U1422,U1422)</f>
        <v>3.21540990871909</v>
      </c>
      <c r="AI1422" s="102"/>
      <c r="AJ1422" s="103" t="s">
        <v>704</v>
      </c>
      <c r="AK1422" s="102"/>
      <c r="AL1422" s="102"/>
      <c r="AM1422" s="102"/>
      <c r="AN1422" s="147" t="s">
        <v>939</v>
      </c>
    </row>
    <row r="1423" customFormat="false" ht="15" hidden="false" customHeight="false" outlineLevel="0" collapsed="false">
      <c r="A1423" s="0" t="s">
        <v>652</v>
      </c>
      <c r="B1423" s="0" t="s">
        <v>647</v>
      </c>
      <c r="C1423" s="90" t="n">
        <f aca="false">C1279+1</f>
        <v>5</v>
      </c>
      <c r="D1423" s="90" t="n">
        <f aca="false">D1279</f>
        <v>3</v>
      </c>
      <c r="E1423" s="90" t="s">
        <v>378</v>
      </c>
      <c r="F1423" s="90" t="n">
        <v>3</v>
      </c>
      <c r="G1423" s="130" t="s">
        <v>321</v>
      </c>
      <c r="H1423" s="130" t="s">
        <v>322</v>
      </c>
      <c r="I1423" s="130" t="s">
        <v>322</v>
      </c>
      <c r="J1423" s="131" t="n">
        <v>41960</v>
      </c>
      <c r="K1423" s="132" t="s">
        <v>540</v>
      </c>
      <c r="L1423" s="131" t="n">
        <v>41962</v>
      </c>
      <c r="M1423" s="108" t="s">
        <v>805</v>
      </c>
      <c r="N1423" s="134" t="n">
        <v>45.9166666666667</v>
      </c>
      <c r="O1423" s="134" t="n">
        <v>40</v>
      </c>
      <c r="P1423" s="135" t="n">
        <v>0.04875</v>
      </c>
      <c r="Q1423" s="152" t="n">
        <v>563.653341538461</v>
      </c>
      <c r="R1423" s="152" t="n">
        <v>1154.27833576923</v>
      </c>
      <c r="S1423" s="136" t="n">
        <f aca="false">R1423-Q1423</f>
        <v>590.62499423077</v>
      </c>
      <c r="T1423" s="137" t="n">
        <f aca="false">((S1423/1000000)*(0.473-P1423))*0.8/(0.08206*296)*1000000/(O1423*N1423)*12</f>
        <v>0.053920180558392</v>
      </c>
      <c r="U1423" s="138" t="n">
        <f aca="false">IF(N1423&lt;=48,T1423* 48,T1423* 72)</f>
        <v>2.58816866680282</v>
      </c>
      <c r="V1423" s="139" t="n">
        <v>-13.0110681632052</v>
      </c>
      <c r="W1423" s="150" t="n">
        <f aca="false">W1375</f>
        <v>-16.6005784878389</v>
      </c>
      <c r="X1423" s="141" t="s">
        <v>106</v>
      </c>
      <c r="Y1423" s="142" t="n">
        <f aca="false">((V1423/1000+1)*0.0112372)/((V1423/1000+1)*0.0112372+1)</f>
        <v>0.0109693312593215</v>
      </c>
      <c r="Z1423" s="142" t="n">
        <f aca="false">((W1423/1000+1)*0.0112372)/((W1423/1000+1)*0.0112372+1)</f>
        <v>0.0109298737052018</v>
      </c>
      <c r="AA1423" s="142" t="str">
        <f aca="false">IF(ISNUMBER(X1423),((X1423/1000+1)*0.0112372)/((X1423/1000+1)*0.0112372+1),"")</f>
        <v/>
      </c>
      <c r="AB1423" s="143" t="str">
        <f aca="false">IF(ISNUMBER(AA1423),(Y1423-Z1423)/(AA1423-Z1423),"")</f>
        <v/>
      </c>
      <c r="AC1423" s="143" t="str">
        <f aca="false">IF(ISNUMBER(AB1423),1-AB1423,"")</f>
        <v/>
      </c>
      <c r="AD1423" s="144" t="str">
        <f aca="false">IF(ISNUMBER(AB1423),AB1423*T1423,"")</f>
        <v/>
      </c>
      <c r="AE1423" s="144" t="n">
        <f aca="false">IF(ISNUMBER(AC1423),AC1423*T1423,T1423)</f>
        <v>0.053920180558392</v>
      </c>
      <c r="AF1423" s="102"/>
      <c r="AG1423" s="145" t="str">
        <f aca="false">IF(ISNUMBER(AD1423),U1423*AB1423,"")</f>
        <v/>
      </c>
      <c r="AH1423" s="146" t="n">
        <f aca="false">IF(ISNUMBER(AC1423),AC1423*U1423,U1423)</f>
        <v>2.58816866680282</v>
      </c>
      <c r="AI1423" s="102"/>
      <c r="AJ1423" s="103" t="s">
        <v>706</v>
      </c>
      <c r="AK1423" s="102"/>
      <c r="AL1423" s="102"/>
      <c r="AM1423" s="102"/>
      <c r="AN1423" s="147" t="s">
        <v>940</v>
      </c>
    </row>
    <row r="1424" customFormat="false" ht="15" hidden="false" customHeight="false" outlineLevel="0" collapsed="false">
      <c r="A1424" s="0" t="s">
        <v>652</v>
      </c>
      <c r="B1424" s="0" t="s">
        <v>647</v>
      </c>
      <c r="C1424" s="90" t="n">
        <f aca="false">C1280+1</f>
        <v>5</v>
      </c>
      <c r="D1424" s="90" t="n">
        <f aca="false">D1280</f>
        <v>3</v>
      </c>
      <c r="E1424" s="90" t="s">
        <v>378</v>
      </c>
      <c r="F1424" s="90" t="n">
        <v>4</v>
      </c>
      <c r="G1424" s="130" t="s">
        <v>321</v>
      </c>
      <c r="H1424" s="130" t="s">
        <v>322</v>
      </c>
      <c r="I1424" s="130" t="s">
        <v>322</v>
      </c>
      <c r="J1424" s="131" t="n">
        <v>41960</v>
      </c>
      <c r="K1424" s="132" t="s">
        <v>540</v>
      </c>
      <c r="L1424" s="131" t="n">
        <v>41962</v>
      </c>
      <c r="M1424" s="108" t="s">
        <v>805</v>
      </c>
      <c r="N1424" s="134" t="n">
        <v>45.9166666666667</v>
      </c>
      <c r="O1424" s="134" t="n">
        <v>40</v>
      </c>
      <c r="P1424" s="135" t="n">
        <v>0.04875</v>
      </c>
      <c r="Q1424" s="152" t="n">
        <v>563.653341538461</v>
      </c>
      <c r="R1424" s="152" t="n">
        <v>1291.36181576923</v>
      </c>
      <c r="S1424" s="136" t="n">
        <f aca="false">R1424-Q1424</f>
        <v>727.70847423077</v>
      </c>
      <c r="T1424" s="137" t="n">
        <f aca="false">((S1424/1000000)*(0.473-P1424))*0.8/(0.08206*296)*1000000/(O1424*N1424)*12</f>
        <v>0.0664350014098181</v>
      </c>
      <c r="U1424" s="138" t="n">
        <f aca="false">IF(N1424&lt;=48,T1424* 48,T1424* 72)</f>
        <v>3.18888006767127</v>
      </c>
      <c r="V1424" s="139" t="n">
        <v>-16.5953771915304</v>
      </c>
      <c r="W1424" s="150" t="n">
        <f aca="false">W1376</f>
        <v>-16.6005784878389</v>
      </c>
      <c r="X1424" s="141" t="s">
        <v>106</v>
      </c>
      <c r="Y1424" s="142" t="n">
        <f aca="false">((V1424/1000+1)*0.0112372)/((V1424/1000+1)*0.0112372+1)</f>
        <v>0.010929930882529</v>
      </c>
      <c r="Z1424" s="142" t="n">
        <f aca="false">((W1424/1000+1)*0.0112372)/((W1424/1000+1)*0.0112372+1)</f>
        <v>0.0109298737052018</v>
      </c>
      <c r="AA1424" s="142" t="str">
        <f aca="false">IF(ISNUMBER(X1424),((X1424/1000+1)*0.0112372)/((X1424/1000+1)*0.0112372+1),"")</f>
        <v/>
      </c>
      <c r="AB1424" s="143" t="str">
        <f aca="false">IF(ISNUMBER(AA1424),(Y1424-Z1424)/(AA1424-Z1424),"")</f>
        <v/>
      </c>
      <c r="AC1424" s="143" t="str">
        <f aca="false">IF(ISNUMBER(AB1424),1-AB1424,"")</f>
        <v/>
      </c>
      <c r="AD1424" s="144" t="str">
        <f aca="false">IF(ISNUMBER(AB1424),AB1424*T1424,"")</f>
        <v/>
      </c>
      <c r="AE1424" s="144" t="n">
        <f aca="false">IF(ISNUMBER(AC1424),AC1424*T1424,T1424)</f>
        <v>0.0664350014098181</v>
      </c>
      <c r="AF1424" s="102"/>
      <c r="AG1424" s="145" t="str">
        <f aca="false">IF(ISNUMBER(AD1424),U1424*AB1424,"")</f>
        <v/>
      </c>
      <c r="AH1424" s="146" t="n">
        <f aca="false">IF(ISNUMBER(AC1424),AC1424*U1424,U1424)</f>
        <v>3.18888006767127</v>
      </c>
      <c r="AI1424" s="102"/>
      <c r="AJ1424" s="103" t="s">
        <v>708</v>
      </c>
      <c r="AK1424" s="102"/>
      <c r="AL1424" s="102"/>
      <c r="AM1424" s="102"/>
      <c r="AN1424" s="147" t="s">
        <v>941</v>
      </c>
    </row>
    <row r="1425" customFormat="false" ht="15" hidden="false" customHeight="false" outlineLevel="0" collapsed="false">
      <c r="A1425" s="0" t="s">
        <v>652</v>
      </c>
      <c r="B1425" s="0" t="s">
        <v>647</v>
      </c>
      <c r="C1425" s="90" t="n">
        <f aca="false">C1281+1</f>
        <v>5</v>
      </c>
      <c r="D1425" s="90" t="n">
        <f aca="false">D1281</f>
        <v>3</v>
      </c>
      <c r="E1425" s="90" t="s">
        <v>378</v>
      </c>
      <c r="F1425" s="90" t="n">
        <v>1</v>
      </c>
      <c r="G1425" s="130" t="s">
        <v>659</v>
      </c>
      <c r="H1425" s="130" t="s">
        <v>660</v>
      </c>
      <c r="I1425" s="148" t="s">
        <v>335</v>
      </c>
      <c r="J1425" s="131" t="n">
        <v>41960</v>
      </c>
      <c r="K1425" s="132" t="s">
        <v>540</v>
      </c>
      <c r="L1425" s="131" t="n">
        <v>41962</v>
      </c>
      <c r="M1425" s="108" t="s">
        <v>805</v>
      </c>
      <c r="N1425" s="134" t="n">
        <v>45.9166666666667</v>
      </c>
      <c r="O1425" s="134" t="n">
        <v>40</v>
      </c>
      <c r="P1425" s="135" t="n">
        <v>0.04875</v>
      </c>
      <c r="Q1425" s="152" t="n">
        <v>563.653341538461</v>
      </c>
      <c r="R1425" s="152" t="n">
        <v>12147.3445496154</v>
      </c>
      <c r="S1425" s="136" t="n">
        <f aca="false">R1425-Q1425</f>
        <v>11583.6912080769</v>
      </c>
      <c r="T1425" s="137" t="n">
        <f aca="false">((S1425/1000000)*(0.473-P1425))*0.8/(0.08206*296)*1000000/(O1425*N1425)*12</f>
        <v>1.05751488266364</v>
      </c>
      <c r="U1425" s="138" t="n">
        <f aca="false">IF(N1425&lt;=48,T1425* 48,T1425* 72)</f>
        <v>50.7607143678547</v>
      </c>
      <c r="V1425" s="139" t="n">
        <v>1064.97214840939</v>
      </c>
      <c r="W1425" s="150" t="n">
        <f aca="false">W1377</f>
        <v>-16.6005784878389</v>
      </c>
      <c r="X1425" s="141" t="n">
        <v>1356.9</v>
      </c>
      <c r="Y1425" s="142" t="n">
        <f aca="false">((V1425/1000+1)*0.0112372)/((V1425/1000+1)*0.0112372+1)</f>
        <v>0.0226782670640352</v>
      </c>
      <c r="Z1425" s="142" t="n">
        <f aca="false">((W1425/1000+1)*0.0112372)/((W1425/1000+1)*0.0112372+1)</f>
        <v>0.0109298737052018</v>
      </c>
      <c r="AA1425" s="142" t="n">
        <f aca="false">IF(ISNUMBER(X1425),((X1425/1000+1)*0.0112372)/((X1425/1000+1)*0.0112372+1),"")</f>
        <v>0.0258016023592409</v>
      </c>
      <c r="AB1425" s="143" t="n">
        <f aca="false">IF(ISNUMBER(AA1425),(Y1425-Y1421)/(AA1425-Y1421),"")</f>
        <v>0.786596903410008</v>
      </c>
      <c r="AC1425" s="143" t="n">
        <f aca="false">IF(ISNUMBER(AB1425),1-AB1425,"")</f>
        <v>0.213403096589992</v>
      </c>
      <c r="AD1425" s="144" t="n">
        <f aca="false">IF(ISNUMBER(AB1425),AB1425*T1425,"")</f>
        <v>0.831837932013217</v>
      </c>
      <c r="AE1425" s="144" t="n">
        <f aca="false">IF(ISNUMBER(AC1425),AC1425*T1425,T1425)</f>
        <v>0.225676950650422</v>
      </c>
      <c r="AF1425" s="149" t="n">
        <f aca="false">IF(ISNUMBER(AD1425),AE1425-AE1421,"")</f>
        <v>0.168993244982883</v>
      </c>
      <c r="AG1425" s="145" t="n">
        <f aca="false">IF(ISNUMBER(AD1425),U1425*AB1425,"")</f>
        <v>39.9282207366344</v>
      </c>
      <c r="AH1425" s="146" t="n">
        <f aca="false">IF(ISNUMBER(AC1425),AC1425*U1425,U1425)</f>
        <v>10.8324936312203</v>
      </c>
      <c r="AI1425" s="145" t="n">
        <f aca="false">AH1425-AH1421</f>
        <v>8.11167575917837</v>
      </c>
      <c r="AJ1425" s="103" t="s">
        <v>710</v>
      </c>
      <c r="AK1425" s="102"/>
      <c r="AL1425" s="102"/>
      <c r="AM1425" s="102"/>
      <c r="AN1425" s="147" t="s">
        <v>942</v>
      </c>
    </row>
    <row r="1426" customFormat="false" ht="15" hidden="false" customHeight="false" outlineLevel="0" collapsed="false">
      <c r="A1426" s="0" t="s">
        <v>652</v>
      </c>
      <c r="B1426" s="0" t="s">
        <v>647</v>
      </c>
      <c r="C1426" s="90" t="n">
        <f aca="false">C1282+1</f>
        <v>5</v>
      </c>
      <c r="D1426" s="90" t="n">
        <f aca="false">D1282</f>
        <v>3</v>
      </c>
      <c r="E1426" s="90" t="s">
        <v>378</v>
      </c>
      <c r="F1426" s="90" t="n">
        <v>2</v>
      </c>
      <c r="G1426" s="130" t="s">
        <v>659</v>
      </c>
      <c r="H1426" s="130" t="s">
        <v>660</v>
      </c>
      <c r="I1426" s="148" t="s">
        <v>335</v>
      </c>
      <c r="J1426" s="131" t="n">
        <v>41960</v>
      </c>
      <c r="K1426" s="132" t="s">
        <v>540</v>
      </c>
      <c r="L1426" s="131" t="n">
        <v>41962</v>
      </c>
      <c r="M1426" s="108" t="s">
        <v>805</v>
      </c>
      <c r="N1426" s="134" t="n">
        <v>45.9166666666667</v>
      </c>
      <c r="O1426" s="134" t="n">
        <v>40</v>
      </c>
      <c r="P1426" s="135" t="n">
        <v>0.04875</v>
      </c>
      <c r="Q1426" s="152" t="n">
        <v>563.653341538461</v>
      </c>
      <c r="R1426" s="152" t="n">
        <v>11601.3602496154</v>
      </c>
      <c r="S1426" s="136" t="n">
        <f aca="false">R1426-Q1426</f>
        <v>11037.7069080769</v>
      </c>
      <c r="T1426" s="137" t="n">
        <f aca="false">((S1426/1000000)*(0.473-P1426))*0.8/(0.08206*296)*1000000/(O1426*N1426)*12</f>
        <v>1.00767010412292</v>
      </c>
      <c r="U1426" s="138" t="n">
        <f aca="false">IF(N1426&lt;=48,T1426* 48,T1426* 72)</f>
        <v>48.3681649979001</v>
      </c>
      <c r="V1426" s="139" t="n">
        <v>1052.77266803745</v>
      </c>
      <c r="W1426" s="150" t="n">
        <f aca="false">W1378</f>
        <v>-16.6005784878389</v>
      </c>
      <c r="X1426" s="141" t="n">
        <v>1356.9</v>
      </c>
      <c r="Y1426" s="142" t="n">
        <f aca="false">((V1426/1000+1)*0.0112372)/((V1426/1000+1)*0.0112372+1)</f>
        <v>0.0225473088492472</v>
      </c>
      <c r="Z1426" s="142" t="n">
        <f aca="false">((W1426/1000+1)*0.0112372)/((W1426/1000+1)*0.0112372+1)</f>
        <v>0.0109298737052018</v>
      </c>
      <c r="AA1426" s="142" t="n">
        <f aca="false">IF(ISNUMBER(X1426),((X1426/1000+1)*0.0112372)/((X1426/1000+1)*0.0112372+1),"")</f>
        <v>0.0258016023592409</v>
      </c>
      <c r="AB1426" s="143" t="n">
        <f aca="false">IF(ISNUMBER(AA1426),(Y1426-Y1422)/(AA1426-Y1422),"")</f>
        <v>0.780628763016423</v>
      </c>
      <c r="AC1426" s="143" t="n">
        <f aca="false">IF(ISNUMBER(AB1426),1-AB1426,"")</f>
        <v>0.219371236983577</v>
      </c>
      <c r="AD1426" s="144" t="n">
        <f aca="false">IF(ISNUMBER(AB1426),AB1426*T1426,"")</f>
        <v>0.786616266910104</v>
      </c>
      <c r="AE1426" s="144" t="n">
        <f aca="false">IF(ISNUMBER(AC1426),AC1426*T1426,T1426)</f>
        <v>0.221053837212814</v>
      </c>
      <c r="AF1426" s="149" t="n">
        <f aca="false">IF(ISNUMBER(AD1426),AE1426-AE1422,"")</f>
        <v>0.154066130781167</v>
      </c>
      <c r="AG1426" s="145" t="n">
        <f aca="false">IF(ISNUMBER(AD1426),U1426*AB1426,"")</f>
        <v>37.757580811685</v>
      </c>
      <c r="AH1426" s="146" t="n">
        <f aca="false">IF(ISNUMBER(AC1426),AC1426*U1426,U1426)</f>
        <v>10.6105841862151</v>
      </c>
      <c r="AI1426" s="145" t="n">
        <f aca="false">AH1426-AH1422</f>
        <v>7.395174277496</v>
      </c>
      <c r="AJ1426" s="103" t="s">
        <v>712</v>
      </c>
      <c r="AK1426" s="102"/>
      <c r="AL1426" s="102"/>
      <c r="AM1426" s="102"/>
      <c r="AN1426" s="147" t="s">
        <v>943</v>
      </c>
    </row>
    <row r="1427" customFormat="false" ht="15" hidden="false" customHeight="false" outlineLevel="0" collapsed="false">
      <c r="A1427" s="0" t="s">
        <v>652</v>
      </c>
      <c r="B1427" s="0" t="s">
        <v>647</v>
      </c>
      <c r="C1427" s="90" t="n">
        <f aca="false">C1283+1</f>
        <v>5</v>
      </c>
      <c r="D1427" s="90" t="n">
        <f aca="false">D1283</f>
        <v>3</v>
      </c>
      <c r="E1427" s="90" t="s">
        <v>378</v>
      </c>
      <c r="F1427" s="90" t="n">
        <v>3</v>
      </c>
      <c r="G1427" s="130" t="s">
        <v>659</v>
      </c>
      <c r="H1427" s="130" t="s">
        <v>660</v>
      </c>
      <c r="I1427" s="148" t="s">
        <v>335</v>
      </c>
      <c r="J1427" s="131" t="n">
        <v>41960</v>
      </c>
      <c r="K1427" s="132" t="s">
        <v>540</v>
      </c>
      <c r="L1427" s="131" t="n">
        <v>41962</v>
      </c>
      <c r="M1427" s="108" t="s">
        <v>805</v>
      </c>
      <c r="N1427" s="134" t="n">
        <v>45.9166666666667</v>
      </c>
      <c r="O1427" s="134" t="n">
        <v>40</v>
      </c>
      <c r="P1427" s="135" t="n">
        <v>0.04875</v>
      </c>
      <c r="Q1427" s="152" t="n">
        <v>563.653341538461</v>
      </c>
      <c r="R1427" s="152" t="n">
        <v>14902.1400496154</v>
      </c>
      <c r="S1427" s="136" t="n">
        <f aca="false">R1427-Q1427</f>
        <v>14338.4867080769</v>
      </c>
      <c r="T1427" s="137" t="n">
        <f aca="false">((S1427/1000000)*(0.473-P1427))*0.8/(0.08206*296)*1000000/(O1427*N1427)*12</f>
        <v>1.30900960810258</v>
      </c>
      <c r="U1427" s="138" t="n">
        <f aca="false">IF(N1427&lt;=48,T1427* 48,T1427* 72)</f>
        <v>62.8324611889241</v>
      </c>
      <c r="V1427" s="139" t="n">
        <v>1095.02311117219</v>
      </c>
      <c r="W1427" s="150" t="n">
        <f aca="false">W1379</f>
        <v>-16.6005784878389</v>
      </c>
      <c r="X1427" s="141" t="n">
        <v>1356.9</v>
      </c>
      <c r="Y1427" s="142" t="n">
        <f aca="false">((V1427/1000+1)*0.0112372)/((V1427/1000+1)*0.0112372+1)</f>
        <v>0.0230007066143992</v>
      </c>
      <c r="Z1427" s="142" t="n">
        <f aca="false">((W1427/1000+1)*0.0112372)/((W1427/1000+1)*0.0112372+1)</f>
        <v>0.0109298737052018</v>
      </c>
      <c r="AA1427" s="142" t="n">
        <f aca="false">IF(ISNUMBER(X1427),((X1427/1000+1)*0.0112372)/((X1427/1000+1)*0.0112372+1),"")</f>
        <v>0.0258016023592409</v>
      </c>
      <c r="AB1427" s="143" t="n">
        <f aca="false">IF(ISNUMBER(AA1427),(Y1427-Y1423)/(AA1427-Y1423),"")</f>
        <v>0.811162044843089</v>
      </c>
      <c r="AC1427" s="143" t="n">
        <f aca="false">IF(ISNUMBER(AB1427),1-AB1427,"")</f>
        <v>0.18883795515691</v>
      </c>
      <c r="AD1427" s="144" t="n">
        <f aca="false">IF(ISNUMBER(AB1427),AB1427*T1427,"")</f>
        <v>1.06181891042774</v>
      </c>
      <c r="AE1427" s="144" t="n">
        <f aca="false">IF(ISNUMBER(AC1427),AC1427*T1427,T1427)</f>
        <v>0.247190697674841</v>
      </c>
      <c r="AF1427" s="149" t="n">
        <f aca="false">IF(ISNUMBER(AD1427),AE1427-AE1423,"")</f>
        <v>0.193270517116449</v>
      </c>
      <c r="AG1427" s="145" t="n">
        <f aca="false">IF(ISNUMBER(AD1427),U1427*AB1427,"")</f>
        <v>50.9673077005317</v>
      </c>
      <c r="AH1427" s="146" t="n">
        <f aca="false">IF(ISNUMBER(AC1427),AC1427*U1427,U1427)</f>
        <v>11.8651534883924</v>
      </c>
      <c r="AI1427" s="145" t="n">
        <f aca="false">AH1427-AH1423</f>
        <v>9.27698482158954</v>
      </c>
      <c r="AJ1427" s="103" t="s">
        <v>714</v>
      </c>
      <c r="AK1427" s="102"/>
      <c r="AL1427" s="102"/>
      <c r="AM1427" s="102"/>
      <c r="AN1427" s="147" t="s">
        <v>944</v>
      </c>
    </row>
    <row r="1428" customFormat="false" ht="15" hidden="false" customHeight="false" outlineLevel="0" collapsed="false">
      <c r="A1428" s="0" t="s">
        <v>652</v>
      </c>
      <c r="B1428" s="0" t="s">
        <v>647</v>
      </c>
      <c r="C1428" s="90" t="n">
        <f aca="false">C1284+1</f>
        <v>5</v>
      </c>
      <c r="D1428" s="90" t="n">
        <f aca="false">D1284</f>
        <v>3</v>
      </c>
      <c r="E1428" s="90" t="s">
        <v>378</v>
      </c>
      <c r="F1428" s="90" t="n">
        <v>4</v>
      </c>
      <c r="G1428" s="130" t="s">
        <v>659</v>
      </c>
      <c r="H1428" s="130" t="s">
        <v>660</v>
      </c>
      <c r="I1428" s="148" t="s">
        <v>335</v>
      </c>
      <c r="J1428" s="131" t="n">
        <v>41960</v>
      </c>
      <c r="K1428" s="132" t="s">
        <v>540</v>
      </c>
      <c r="L1428" s="131" t="n">
        <v>41962</v>
      </c>
      <c r="M1428" s="108" t="s">
        <v>805</v>
      </c>
      <c r="N1428" s="134" t="n">
        <v>45.9166666666667</v>
      </c>
      <c r="O1428" s="134" t="n">
        <v>40</v>
      </c>
      <c r="P1428" s="135" t="n">
        <v>0.04875</v>
      </c>
      <c r="Q1428" s="152" t="n">
        <v>563.653341538461</v>
      </c>
      <c r="R1428" s="152" t="n">
        <v>15031.4848496154</v>
      </c>
      <c r="S1428" s="136" t="n">
        <f aca="false">R1428-Q1428</f>
        <v>14467.8315080769</v>
      </c>
      <c r="T1428" s="137" t="n">
        <f aca="false">((S1428/1000000)*(0.473-P1428))*0.8/(0.08206*296)*1000000/(O1428*N1428)*12</f>
        <v>1.32081793832635</v>
      </c>
      <c r="U1428" s="138" t="n">
        <f aca="false">IF(N1428&lt;=48,T1428* 48,T1428* 72)</f>
        <v>63.399261039665</v>
      </c>
      <c r="V1428" s="139" t="n">
        <v>1029.91947478261</v>
      </c>
      <c r="W1428" s="150" t="n">
        <f aca="false">W1380</f>
        <v>-16.6005784878389</v>
      </c>
      <c r="X1428" s="141" t="n">
        <v>1356.9</v>
      </c>
      <c r="Y1428" s="142" t="n">
        <f aca="false">((V1428/1000+1)*0.0112372)/((V1428/1000+1)*0.0112372+1)</f>
        <v>0.0223018913511308</v>
      </c>
      <c r="Z1428" s="142" t="n">
        <f aca="false">((W1428/1000+1)*0.0112372)/((W1428/1000+1)*0.0112372+1)</f>
        <v>0.0109298737052018</v>
      </c>
      <c r="AA1428" s="142" t="n">
        <f aca="false">IF(ISNUMBER(X1428),((X1428/1000+1)*0.0112372)/((X1428/1000+1)*0.0112372+1),"")</f>
        <v>0.0258016023592409</v>
      </c>
      <c r="AB1428" s="143" t="n">
        <f aca="false">IF(ISNUMBER(AA1428),(Y1428-Y1424)/(AA1428-Y1424),"")</f>
        <v>0.764672652055928</v>
      </c>
      <c r="AC1428" s="143" t="n">
        <f aca="false">IF(ISNUMBER(AB1428),1-AB1428,"")</f>
        <v>0.235327347944072</v>
      </c>
      <c r="AD1428" s="144" t="n">
        <f aca="false">IF(ISNUMBER(AB1428),AB1428*T1428,"")</f>
        <v>1.00999335578306</v>
      </c>
      <c r="AE1428" s="144" t="n">
        <f aca="false">IF(ISNUMBER(AC1428),AC1428*T1428,T1428)</f>
        <v>0.310824582543298</v>
      </c>
      <c r="AF1428" s="149" t="n">
        <f aca="false">IF(ISNUMBER(AD1428),AE1428-AE1424,"")</f>
        <v>0.24438958113348</v>
      </c>
      <c r="AG1428" s="145" t="n">
        <f aca="false">IF(ISNUMBER(AD1428),U1428*AB1428,"")</f>
        <v>48.4796810775867</v>
      </c>
      <c r="AH1428" s="146" t="n">
        <f aca="false">IF(ISNUMBER(AC1428),AC1428*U1428,U1428)</f>
        <v>14.9195799620783</v>
      </c>
      <c r="AI1428" s="145" t="n">
        <f aca="false">AH1428-AH1424</f>
        <v>11.730699894407</v>
      </c>
      <c r="AJ1428" s="103" t="s">
        <v>716</v>
      </c>
      <c r="AK1428" s="102"/>
      <c r="AL1428" s="102"/>
      <c r="AM1428" s="102"/>
      <c r="AN1428" s="147" t="s">
        <v>945</v>
      </c>
    </row>
    <row r="1429" customFormat="false" ht="15" hidden="false" customHeight="false" outlineLevel="0" collapsed="false">
      <c r="A1429" s="0" t="s">
        <v>652</v>
      </c>
      <c r="B1429" s="0" t="s">
        <v>647</v>
      </c>
      <c r="C1429" s="90" t="n">
        <f aca="false">C1285+1</f>
        <v>5</v>
      </c>
      <c r="D1429" s="90" t="n">
        <f aca="false">D1285</f>
        <v>3</v>
      </c>
      <c r="E1429" s="90" t="s">
        <v>378</v>
      </c>
      <c r="F1429" s="90" t="n">
        <v>1</v>
      </c>
      <c r="G1429" s="130" t="s">
        <v>669</v>
      </c>
      <c r="H1429" s="130" t="s">
        <v>660</v>
      </c>
      <c r="I1429" s="130" t="n">
        <v>10</v>
      </c>
      <c r="J1429" s="131" t="n">
        <v>41960</v>
      </c>
      <c r="K1429" s="132" t="s">
        <v>540</v>
      </c>
      <c r="L1429" s="131" t="n">
        <v>41962</v>
      </c>
      <c r="M1429" s="108" t="s">
        <v>805</v>
      </c>
      <c r="N1429" s="134" t="n">
        <v>45.9166666666667</v>
      </c>
      <c r="O1429" s="134" t="n">
        <v>40</v>
      </c>
      <c r="P1429" s="135" t="n">
        <v>0.04875</v>
      </c>
      <c r="Q1429" s="152" t="n">
        <v>563.653341538461</v>
      </c>
      <c r="R1429" s="152" t="n">
        <v>8490.18965769231</v>
      </c>
      <c r="S1429" s="136" t="n">
        <f aca="false">R1429-Q1429</f>
        <v>7926.53631615385</v>
      </c>
      <c r="T1429" s="137" t="n">
        <f aca="false">((S1429/1000000)*(0.473-P1429))*0.8/(0.08206*296)*1000000/(O1429*N1429)*12</f>
        <v>0.723640674784366</v>
      </c>
      <c r="U1429" s="138" t="n">
        <f aca="false">IF(N1429&lt;=48,T1429* 48,T1429* 72)</f>
        <v>34.7347523896496</v>
      </c>
      <c r="V1429" s="139" t="n">
        <v>1145.49731661662</v>
      </c>
      <c r="W1429" s="150" t="n">
        <f aca="false">W1381</f>
        <v>-16.6005784878389</v>
      </c>
      <c r="X1429" s="141" t="n">
        <v>1356.9</v>
      </c>
      <c r="Y1429" s="142" t="n">
        <f aca="false">((V1429/1000+1)*0.0112372)/((V1429/1000+1)*0.0112372+1)</f>
        <v>0.02354180408805</v>
      </c>
      <c r="Z1429" s="142" t="n">
        <f aca="false">((W1429/1000+1)*0.0112372)/((W1429/1000+1)*0.0112372+1)</f>
        <v>0.0109298737052018</v>
      </c>
      <c r="AA1429" s="142" t="n">
        <f aca="false">IF(ISNUMBER(X1429),((X1429/1000+1)*0.0112372)/((X1429/1000+1)*0.0112372+1),"")</f>
        <v>0.0258016023592409</v>
      </c>
      <c r="AB1429" s="143" t="n">
        <f aca="false">IF(ISNUMBER(AA1429),(Y1429-Y1421)/(AA1429-Y1421),"")</f>
        <v>0.845598405819221</v>
      </c>
      <c r="AC1429" s="143" t="n">
        <f aca="false">IF(ISNUMBER(AB1429),1-AB1429,"")</f>
        <v>0.154401594180778</v>
      </c>
      <c r="AD1429" s="144" t="n">
        <f aca="false">IF(ISNUMBER(AB1429),AB1429*T1429,"")</f>
        <v>0.611909400983606</v>
      </c>
      <c r="AE1429" s="144" t="n">
        <f aca="false">IF(ISNUMBER(AC1429),AC1429*T1429,T1429)</f>
        <v>0.11173127380076</v>
      </c>
      <c r="AF1429" s="149" t="n">
        <f aca="false">IF(ISNUMBER(AD1429),AE1429-AE1421,"")</f>
        <v>0.0550475681332208</v>
      </c>
      <c r="AG1429" s="145" t="n">
        <f aca="false">IF(ISNUMBER(AD1429),U1429*AB1429,"")</f>
        <v>29.3716512472131</v>
      </c>
      <c r="AH1429" s="146" t="n">
        <f aca="false">IF(ISNUMBER(AC1429),AC1429*U1429,U1429)</f>
        <v>5.3631011424365</v>
      </c>
      <c r="AI1429" s="145" t="n">
        <f aca="false">AH1429-AH1421</f>
        <v>2.6422832703946</v>
      </c>
      <c r="AJ1429" s="103" t="s">
        <v>718</v>
      </c>
      <c r="AK1429" s="102"/>
      <c r="AL1429" s="102"/>
      <c r="AM1429" s="102"/>
      <c r="AN1429" s="147" t="s">
        <v>946</v>
      </c>
    </row>
    <row r="1430" customFormat="false" ht="15" hidden="false" customHeight="false" outlineLevel="0" collapsed="false">
      <c r="A1430" s="0" t="s">
        <v>652</v>
      </c>
      <c r="B1430" s="0" t="s">
        <v>647</v>
      </c>
      <c r="C1430" s="90" t="n">
        <f aca="false">C1286+1</f>
        <v>5</v>
      </c>
      <c r="D1430" s="90" t="n">
        <f aca="false">D1286</f>
        <v>3</v>
      </c>
      <c r="E1430" s="90" t="s">
        <v>378</v>
      </c>
      <c r="F1430" s="90" t="n">
        <v>2</v>
      </c>
      <c r="G1430" s="130" t="s">
        <v>669</v>
      </c>
      <c r="H1430" s="130" t="s">
        <v>660</v>
      </c>
      <c r="I1430" s="130" t="n">
        <v>10</v>
      </c>
      <c r="J1430" s="131" t="n">
        <v>41960</v>
      </c>
      <c r="K1430" s="132" t="s">
        <v>540</v>
      </c>
      <c r="L1430" s="131" t="n">
        <v>41962</v>
      </c>
      <c r="M1430" s="108" t="s">
        <v>805</v>
      </c>
      <c r="N1430" s="134" t="n">
        <v>45.9166666666667</v>
      </c>
      <c r="O1430" s="134" t="n">
        <v>40</v>
      </c>
      <c r="P1430" s="135" t="n">
        <v>0.04875</v>
      </c>
      <c r="Q1430" s="152" t="n">
        <v>563.653341538461</v>
      </c>
      <c r="R1430" s="152" t="n">
        <v>10838.2166576923</v>
      </c>
      <c r="S1430" s="136" t="n">
        <f aca="false">R1430-Q1430</f>
        <v>10274.5633161538</v>
      </c>
      <c r="T1430" s="137" t="n">
        <f aca="false">((S1430/1000000)*(0.473-P1430))*0.8/(0.08206*296)*1000000/(O1430*N1430)*12</f>
        <v>0.938000109337032</v>
      </c>
      <c r="U1430" s="138" t="n">
        <f aca="false">IF(N1430&lt;=48,T1430* 48,T1430* 72)</f>
        <v>45.0240052481775</v>
      </c>
      <c r="V1430" s="139" t="n">
        <v>1163.99675631339</v>
      </c>
      <c r="W1430" s="150" t="n">
        <f aca="false">W1382</f>
        <v>-16.6005784878389</v>
      </c>
      <c r="X1430" s="141" t="n">
        <v>1356.9</v>
      </c>
      <c r="Y1430" s="142" t="n">
        <f aca="false">((V1430/1000+1)*0.0112372)/((V1430/1000+1)*0.0112372+1)</f>
        <v>0.0237399731473576</v>
      </c>
      <c r="Z1430" s="142" t="n">
        <f aca="false">((W1430/1000+1)*0.0112372)/((W1430/1000+1)*0.0112372+1)</f>
        <v>0.0109298737052018</v>
      </c>
      <c r="AA1430" s="142" t="n">
        <f aca="false">IF(ISNUMBER(X1430),((X1430/1000+1)*0.0112372)/((X1430/1000+1)*0.0112372+1),"")</f>
        <v>0.0258016023592409</v>
      </c>
      <c r="AB1430" s="143" t="n">
        <f aca="false">IF(ISNUMBER(AA1430),(Y1430-Y1422)/(AA1430-Y1422),"")</f>
        <v>0.861026011014845</v>
      </c>
      <c r="AC1430" s="143" t="n">
        <f aca="false">IF(ISNUMBER(AB1430),1-AB1430,"")</f>
        <v>0.138973988985155</v>
      </c>
      <c r="AD1430" s="144" t="n">
        <f aca="false">IF(ISNUMBER(AB1430),AB1430*T1430,"")</f>
        <v>0.807642492473953</v>
      </c>
      <c r="AE1430" s="144" t="n">
        <f aca="false">IF(ISNUMBER(AC1430),AC1430*T1430,T1430)</f>
        <v>0.130357616863079</v>
      </c>
      <c r="AF1430" s="149" t="n">
        <f aca="false">IF(ISNUMBER(AD1430),AE1430-AE1422,"")</f>
        <v>0.0633699104314316</v>
      </c>
      <c r="AG1430" s="145" t="n">
        <f aca="false">IF(ISNUMBER(AD1430),U1430*AB1430,"")</f>
        <v>38.7668396387497</v>
      </c>
      <c r="AH1430" s="146" t="n">
        <f aca="false">IF(ISNUMBER(AC1430),AC1430*U1430,U1430)</f>
        <v>6.25716560942781</v>
      </c>
      <c r="AI1430" s="145" t="n">
        <f aca="false">AH1430-AH1422</f>
        <v>3.04175570070872</v>
      </c>
      <c r="AJ1430" s="103" t="s">
        <v>720</v>
      </c>
      <c r="AK1430" s="102"/>
      <c r="AL1430" s="102"/>
      <c r="AM1430" s="102"/>
      <c r="AN1430" s="147" t="s">
        <v>947</v>
      </c>
    </row>
    <row r="1431" customFormat="false" ht="15" hidden="false" customHeight="false" outlineLevel="0" collapsed="false">
      <c r="A1431" s="0" t="s">
        <v>652</v>
      </c>
      <c r="B1431" s="0" t="s">
        <v>647</v>
      </c>
      <c r="C1431" s="90" t="n">
        <f aca="false">C1287+1</f>
        <v>5</v>
      </c>
      <c r="D1431" s="90" t="n">
        <f aca="false">D1287</f>
        <v>3</v>
      </c>
      <c r="E1431" s="90" t="s">
        <v>378</v>
      </c>
      <c r="F1431" s="90" t="n">
        <v>3</v>
      </c>
      <c r="G1431" s="130" t="s">
        <v>669</v>
      </c>
      <c r="H1431" s="130" t="s">
        <v>660</v>
      </c>
      <c r="I1431" s="130" t="n">
        <v>10</v>
      </c>
      <c r="J1431" s="131" t="n">
        <v>41960</v>
      </c>
      <c r="K1431" s="132" t="s">
        <v>540</v>
      </c>
      <c r="L1431" s="131" t="n">
        <v>41962</v>
      </c>
      <c r="M1431" s="108" t="s">
        <v>805</v>
      </c>
      <c r="N1431" s="134" t="n">
        <v>45.9166666666667</v>
      </c>
      <c r="O1431" s="134" t="n">
        <v>40</v>
      </c>
      <c r="P1431" s="135" t="n">
        <v>0.04875</v>
      </c>
      <c r="Q1431" s="152" t="n">
        <v>563.653341538461</v>
      </c>
      <c r="R1431" s="152" t="n">
        <v>10655.4956576923</v>
      </c>
      <c r="S1431" s="136" t="n">
        <f aca="false">R1431-Q1431</f>
        <v>10091.8423161538</v>
      </c>
      <c r="T1431" s="137" t="n">
        <f aca="false">((S1431/1000000)*(0.473-P1431))*0.8/(0.08206*296)*1000000/(O1431*N1431)*12</f>
        <v>0.921318882826052</v>
      </c>
      <c r="U1431" s="138" t="n">
        <f aca="false">IF(N1431&lt;=48,T1431* 48,T1431* 72)</f>
        <v>44.2233063756505</v>
      </c>
      <c r="V1431" s="139" t="n">
        <v>1198.55712578475</v>
      </c>
      <c r="W1431" s="150" t="n">
        <f aca="false">W1383</f>
        <v>-16.6005784878389</v>
      </c>
      <c r="X1431" s="141" t="n">
        <v>1356.9</v>
      </c>
      <c r="Y1431" s="142" t="n">
        <f aca="false">((V1431/1000+1)*0.0112372)/((V1431/1000+1)*0.0112372+1)</f>
        <v>0.0241099741269898</v>
      </c>
      <c r="Z1431" s="142" t="n">
        <f aca="false">((W1431/1000+1)*0.0112372)/((W1431/1000+1)*0.0112372+1)</f>
        <v>0.0109298737052018</v>
      </c>
      <c r="AA1431" s="142" t="n">
        <f aca="false">IF(ISNUMBER(X1431),((X1431/1000+1)*0.0112372)/((X1431/1000+1)*0.0112372+1),"")</f>
        <v>0.0258016023592409</v>
      </c>
      <c r="AB1431" s="143" t="n">
        <f aca="false">IF(ISNUMBER(AA1431),(Y1431-Y1423)/(AA1431-Y1423),"")</f>
        <v>0.885949479964646</v>
      </c>
      <c r="AC1431" s="143" t="n">
        <f aca="false">IF(ISNUMBER(AB1431),1-AB1431,"")</f>
        <v>0.114050520035354</v>
      </c>
      <c r="AD1431" s="144" t="n">
        <f aca="false">IF(ISNUMBER(AB1431),AB1431*T1431,"")</f>
        <v>0.816241985121349</v>
      </c>
      <c r="AE1431" s="144" t="n">
        <f aca="false">IF(ISNUMBER(AC1431),AC1431*T1431,T1431)</f>
        <v>0.105076897704702</v>
      </c>
      <c r="AF1431" s="149" t="n">
        <f aca="false">IF(ISNUMBER(AD1431),AE1431-AE1423,"")</f>
        <v>0.0511567171463103</v>
      </c>
      <c r="AG1431" s="145" t="n">
        <f aca="false">IF(ISNUMBER(AD1431),U1431*AB1431,"")</f>
        <v>39.1796152858248</v>
      </c>
      <c r="AH1431" s="146" t="n">
        <f aca="false">IF(ISNUMBER(AC1431),AC1431*U1431,U1431)</f>
        <v>5.04369108982571</v>
      </c>
      <c r="AI1431" s="145" t="n">
        <f aca="false">AH1431-AH1423</f>
        <v>2.4555224230229</v>
      </c>
      <c r="AJ1431" s="103" t="s">
        <v>722</v>
      </c>
      <c r="AK1431" s="102"/>
      <c r="AL1431" s="102"/>
      <c r="AM1431" s="102"/>
      <c r="AN1431" s="147" t="s">
        <v>948</v>
      </c>
    </row>
    <row r="1432" customFormat="false" ht="15" hidden="false" customHeight="false" outlineLevel="0" collapsed="false">
      <c r="A1432" s="0" t="s">
        <v>652</v>
      </c>
      <c r="B1432" s="0" t="s">
        <v>647</v>
      </c>
      <c r="C1432" s="90" t="n">
        <f aca="false">C1288+1</f>
        <v>5</v>
      </c>
      <c r="D1432" s="90" t="n">
        <f aca="false">D1288</f>
        <v>3</v>
      </c>
      <c r="E1432" s="90" t="s">
        <v>378</v>
      </c>
      <c r="F1432" s="90" t="n">
        <v>4</v>
      </c>
      <c r="G1432" s="130" t="s">
        <v>669</v>
      </c>
      <c r="H1432" s="130" t="s">
        <v>660</v>
      </c>
      <c r="I1432" s="130" t="n">
        <v>10</v>
      </c>
      <c r="J1432" s="131" t="n">
        <v>41960</v>
      </c>
      <c r="K1432" s="132" t="s">
        <v>540</v>
      </c>
      <c r="L1432" s="131" t="n">
        <v>41962</v>
      </c>
      <c r="M1432" s="108" t="s">
        <v>805</v>
      </c>
      <c r="N1432" s="134" t="n">
        <v>45.9166666666667</v>
      </c>
      <c r="O1432" s="134" t="n">
        <v>40</v>
      </c>
      <c r="P1432" s="135" t="n">
        <v>0.04875</v>
      </c>
      <c r="Q1432" s="152" t="n">
        <v>563.653341538461</v>
      </c>
      <c r="R1432" s="152" t="n">
        <v>18065.0186576923</v>
      </c>
      <c r="S1432" s="136" t="n">
        <f aca="false">R1432-Q1432</f>
        <v>17501.3653161538</v>
      </c>
      <c r="T1432" s="137" t="n">
        <f aca="false">((S1432/1000000)*(0.473-P1432))*0.8/(0.08206*296)*1000000/(O1432*N1432)*12</f>
        <v>1.59775963950601</v>
      </c>
      <c r="U1432" s="138" t="n">
        <f aca="false">IF(N1432&lt;=48,T1432* 48,T1432* 72)</f>
        <v>76.6924626962885</v>
      </c>
      <c r="V1432" s="139" t="n">
        <v>1181.06264971687</v>
      </c>
      <c r="W1432" s="150" t="n">
        <f aca="false">W1384</f>
        <v>-16.6005784878389</v>
      </c>
      <c r="X1432" s="141" t="n">
        <v>1356.9</v>
      </c>
      <c r="Y1432" s="142" t="n">
        <f aca="false">((V1432/1000+1)*0.0112372)/((V1432/1000+1)*0.0112372+1)</f>
        <v>0.0239227145074337</v>
      </c>
      <c r="Z1432" s="142" t="n">
        <f aca="false">((W1432/1000+1)*0.0112372)/((W1432/1000+1)*0.0112372+1)</f>
        <v>0.0109298737052018</v>
      </c>
      <c r="AA1432" s="142" t="n">
        <f aca="false">IF(ISNUMBER(X1432),((X1432/1000+1)*0.0112372)/((X1432/1000+1)*0.0112372+1),"")</f>
        <v>0.0258016023592409</v>
      </c>
      <c r="AB1432" s="143" t="n">
        <f aca="false">IF(ISNUMBER(AA1432),(Y1432-Y1424)/(AA1432-Y1424),"")</f>
        <v>0.873659940999275</v>
      </c>
      <c r="AC1432" s="143" t="n">
        <f aca="false">IF(ISNUMBER(AB1432),1-AB1432,"")</f>
        <v>0.126340059000725</v>
      </c>
      <c r="AD1432" s="144" t="n">
        <f aca="false">IF(ISNUMBER(AB1432),AB1432*T1432,"")</f>
        <v>1.39589859238185</v>
      </c>
      <c r="AE1432" s="144" t="n">
        <f aca="false">IF(ISNUMBER(AC1432),AC1432*T1432,T1432)</f>
        <v>0.201861047124166</v>
      </c>
      <c r="AF1432" s="149" t="n">
        <f aca="false">IF(ISNUMBER(AD1432),AE1432-AE1424,"")</f>
        <v>0.135426045714348</v>
      </c>
      <c r="AG1432" s="145" t="n">
        <f aca="false">IF(ISNUMBER(AD1432),U1432*AB1432,"")</f>
        <v>67.0031324343286</v>
      </c>
      <c r="AH1432" s="146" t="n">
        <f aca="false">IF(ISNUMBER(AC1432),AC1432*U1432,U1432)</f>
        <v>9.68933026195996</v>
      </c>
      <c r="AI1432" s="145" t="n">
        <f aca="false">AH1432-AH1424</f>
        <v>6.50045019428869</v>
      </c>
      <c r="AJ1432" s="103" t="s">
        <v>724</v>
      </c>
      <c r="AK1432" s="102"/>
      <c r="AL1432" s="102"/>
      <c r="AM1432" s="102"/>
      <c r="AN1432" s="147" t="s">
        <v>949</v>
      </c>
    </row>
    <row r="1433" customFormat="false" ht="15" hidden="false" customHeight="false" outlineLevel="0" collapsed="false">
      <c r="A1433" s="0" t="s">
        <v>652</v>
      </c>
      <c r="B1433" s="0" t="s">
        <v>647</v>
      </c>
      <c r="C1433" s="90" t="n">
        <f aca="false">C1289+1</f>
        <v>5</v>
      </c>
      <c r="D1433" s="90" t="n">
        <f aca="false">D1289</f>
        <v>3</v>
      </c>
      <c r="E1433" s="90" t="s">
        <v>403</v>
      </c>
      <c r="F1433" s="90" t="n">
        <v>1</v>
      </c>
      <c r="G1433" s="130" t="s">
        <v>321</v>
      </c>
      <c r="H1433" s="130" t="s">
        <v>322</v>
      </c>
      <c r="I1433" s="130" t="s">
        <v>322</v>
      </c>
      <c r="J1433" s="131" t="n">
        <v>41960</v>
      </c>
      <c r="K1433" s="132" t="s">
        <v>540</v>
      </c>
      <c r="L1433" s="131" t="n">
        <v>41962</v>
      </c>
      <c r="M1433" s="108" t="s">
        <v>805</v>
      </c>
      <c r="N1433" s="134" t="n">
        <v>45.9166666666667</v>
      </c>
      <c r="O1433" s="134" t="n">
        <v>40</v>
      </c>
      <c r="P1433" s="135" t="n">
        <v>0.0481666666666667</v>
      </c>
      <c r="Q1433" s="152" t="n">
        <v>563.653341538461</v>
      </c>
      <c r="R1433" s="152" t="n">
        <v>1981.28195576923</v>
      </c>
      <c r="S1433" s="136" t="n">
        <f aca="false">R1433-Q1433</f>
        <v>1417.62861423077</v>
      </c>
      <c r="T1433" s="137" t="n">
        <f aca="false">((S1433/1000000)*(0.473-P1433))*0.8/(0.08206*296)*1000000/(O1433*N1433)*12</f>
        <v>0.129598125802914</v>
      </c>
      <c r="U1433" s="138" t="n">
        <f aca="false">IF(N1433&lt;=48,T1433* 48,T1433* 72)</f>
        <v>6.22071003853989</v>
      </c>
      <c r="V1433" s="139" t="n">
        <v>-17.5602416894635</v>
      </c>
      <c r="W1433" s="150" t="n">
        <f aca="false">W1385</f>
        <v>-20.4524273330183</v>
      </c>
      <c r="X1433" s="141" t="s">
        <v>106</v>
      </c>
      <c r="Y1433" s="142" t="n">
        <f aca="false">((V1433/1000+1)*0.0112372)/((V1433/1000+1)*0.0112372+1)</f>
        <v>0.0109193241110064</v>
      </c>
      <c r="Z1433" s="142" t="n">
        <f aca="false">((W1433/1000+1)*0.0112372)/((W1433/1000+1)*0.0112372+1)</f>
        <v>0.0108875289029567</v>
      </c>
      <c r="AA1433" s="142" t="str">
        <f aca="false">IF(ISNUMBER(X1433),((X1433/1000+1)*0.0112372)/((X1433/1000+1)*0.0112372+1),"")</f>
        <v/>
      </c>
      <c r="AB1433" s="143" t="str">
        <f aca="false">IF(ISNUMBER(AA1433),(Y1433-Z1433)/(AA1433-Z1433),"")</f>
        <v/>
      </c>
      <c r="AC1433" s="143" t="str">
        <f aca="false">IF(ISNUMBER(AB1433),1-AB1433,"")</f>
        <v/>
      </c>
      <c r="AD1433" s="144" t="str">
        <f aca="false">IF(ISNUMBER(AB1433),AB1433*T1433,"")</f>
        <v/>
      </c>
      <c r="AE1433" s="144" t="n">
        <f aca="false">IF(ISNUMBER(AC1433),AC1433*T1433,T1433)</f>
        <v>0.129598125802914</v>
      </c>
      <c r="AF1433" s="102"/>
      <c r="AG1433" s="145" t="str">
        <f aca="false">IF(ISNUMBER(AD1433),U1433*AB1433,"")</f>
        <v/>
      </c>
      <c r="AH1433" s="146" t="n">
        <f aca="false">IF(ISNUMBER(AC1433),AC1433*U1433,U1433)</f>
        <v>6.22071003853989</v>
      </c>
      <c r="AI1433" s="102"/>
      <c r="AJ1433" s="103" t="s">
        <v>726</v>
      </c>
      <c r="AK1433" s="102"/>
      <c r="AL1433" s="102"/>
      <c r="AM1433" s="102"/>
      <c r="AN1433" s="147" t="s">
        <v>950</v>
      </c>
    </row>
    <row r="1434" customFormat="false" ht="15" hidden="false" customHeight="false" outlineLevel="0" collapsed="false">
      <c r="A1434" s="0" t="s">
        <v>652</v>
      </c>
      <c r="B1434" s="0" t="s">
        <v>647</v>
      </c>
      <c r="C1434" s="90" t="n">
        <f aca="false">C1290+1</f>
        <v>5</v>
      </c>
      <c r="D1434" s="90" t="n">
        <f aca="false">D1290</f>
        <v>3</v>
      </c>
      <c r="E1434" s="90" t="s">
        <v>403</v>
      </c>
      <c r="F1434" s="90" t="n">
        <v>2</v>
      </c>
      <c r="G1434" s="130" t="s">
        <v>321</v>
      </c>
      <c r="H1434" s="130" t="s">
        <v>322</v>
      </c>
      <c r="I1434" s="130" t="s">
        <v>322</v>
      </c>
      <c r="J1434" s="131" t="n">
        <v>41960</v>
      </c>
      <c r="K1434" s="132" t="s">
        <v>540</v>
      </c>
      <c r="L1434" s="131" t="n">
        <v>41962</v>
      </c>
      <c r="M1434" s="108" t="s">
        <v>805</v>
      </c>
      <c r="N1434" s="134" t="n">
        <v>45.9166666666667</v>
      </c>
      <c r="O1434" s="134" t="n">
        <v>40</v>
      </c>
      <c r="P1434" s="135" t="n">
        <v>0.0481666666666667</v>
      </c>
      <c r="Q1434" s="152" t="n">
        <v>563.653341538461</v>
      </c>
      <c r="R1434" s="152" t="n">
        <v>2503.84658576923</v>
      </c>
      <c r="S1434" s="136" t="n">
        <f aca="false">R1434-Q1434</f>
        <v>1940.19324423077</v>
      </c>
      <c r="T1434" s="137" t="n">
        <f aca="false">((S1434/1000000)*(0.473-P1434))*0.8/(0.08206*296)*1000000/(O1434*N1434)*12</f>
        <v>0.177370437943807</v>
      </c>
      <c r="U1434" s="138" t="n">
        <f aca="false">IF(N1434&lt;=48,T1434* 48,T1434* 72)</f>
        <v>8.51378102130274</v>
      </c>
      <c r="V1434" s="139" t="n">
        <v>-22.8764827267001</v>
      </c>
      <c r="W1434" s="150" t="n">
        <f aca="false">W1386</f>
        <v>-20.4524273330183</v>
      </c>
      <c r="X1434" s="141" t="s">
        <v>106</v>
      </c>
      <c r="Y1434" s="142" t="n">
        <f aca="false">((V1434/1000+1)*0.0112372)/((V1434/1000+1)*0.0112372+1)</f>
        <v>0.0108608785044712</v>
      </c>
      <c r="Z1434" s="142" t="n">
        <f aca="false">((W1434/1000+1)*0.0112372)/((W1434/1000+1)*0.0112372+1)</f>
        <v>0.0108875289029567</v>
      </c>
      <c r="AA1434" s="142" t="str">
        <f aca="false">IF(ISNUMBER(X1434),((X1434/1000+1)*0.0112372)/((X1434/1000+1)*0.0112372+1),"")</f>
        <v/>
      </c>
      <c r="AB1434" s="143" t="str">
        <f aca="false">IF(ISNUMBER(AA1434),(Y1434-Z1434)/(AA1434-Z1434),"")</f>
        <v/>
      </c>
      <c r="AC1434" s="143" t="str">
        <f aca="false">IF(ISNUMBER(AB1434),1-AB1434,"")</f>
        <v/>
      </c>
      <c r="AD1434" s="144" t="str">
        <f aca="false">IF(ISNUMBER(AB1434),AB1434*T1434,"")</f>
        <v/>
      </c>
      <c r="AE1434" s="144" t="n">
        <f aca="false">IF(ISNUMBER(AC1434),AC1434*T1434,T1434)</f>
        <v>0.177370437943807</v>
      </c>
      <c r="AF1434" s="102"/>
      <c r="AG1434" s="145" t="str">
        <f aca="false">IF(ISNUMBER(AD1434),U1434*AB1434,"")</f>
        <v/>
      </c>
      <c r="AH1434" s="146" t="n">
        <f aca="false">IF(ISNUMBER(AC1434),AC1434*U1434,U1434)</f>
        <v>8.51378102130274</v>
      </c>
      <c r="AI1434" s="102"/>
      <c r="AJ1434" s="103" t="s">
        <v>728</v>
      </c>
      <c r="AK1434" s="102"/>
      <c r="AL1434" s="102"/>
      <c r="AM1434" s="102"/>
      <c r="AN1434" s="147" t="s">
        <v>951</v>
      </c>
    </row>
    <row r="1435" customFormat="false" ht="15" hidden="false" customHeight="false" outlineLevel="0" collapsed="false">
      <c r="A1435" s="0" t="s">
        <v>652</v>
      </c>
      <c r="B1435" s="0" t="s">
        <v>647</v>
      </c>
      <c r="C1435" s="90" t="n">
        <f aca="false">C1291+1</f>
        <v>5</v>
      </c>
      <c r="D1435" s="90" t="n">
        <f aca="false">D1291</f>
        <v>3</v>
      </c>
      <c r="E1435" s="90" t="s">
        <v>403</v>
      </c>
      <c r="F1435" s="90" t="n">
        <v>3</v>
      </c>
      <c r="G1435" s="130" t="s">
        <v>321</v>
      </c>
      <c r="H1435" s="130" t="s">
        <v>322</v>
      </c>
      <c r="I1435" s="130" t="s">
        <v>322</v>
      </c>
      <c r="J1435" s="131" t="n">
        <v>41960</v>
      </c>
      <c r="K1435" s="132" t="s">
        <v>540</v>
      </c>
      <c r="L1435" s="131" t="n">
        <v>41962</v>
      </c>
      <c r="M1435" s="108" t="s">
        <v>805</v>
      </c>
      <c r="N1435" s="134" t="n">
        <v>45.9166666666667</v>
      </c>
      <c r="O1435" s="134" t="n">
        <v>40</v>
      </c>
      <c r="P1435" s="135" t="n">
        <v>0.0481666666666667</v>
      </c>
      <c r="Q1435" s="152" t="n">
        <v>563.653341538461</v>
      </c>
      <c r="R1435" s="152" t="n">
        <v>1609.98886576923</v>
      </c>
      <c r="S1435" s="136" t="n">
        <f aca="false">R1435-Q1435</f>
        <v>1046.33552423077</v>
      </c>
      <c r="T1435" s="137" t="n">
        <f aca="false">((S1435/1000000)*(0.473-P1435))*0.8/(0.08206*296)*1000000/(O1435*N1435)*12</f>
        <v>0.0956548996966307</v>
      </c>
      <c r="U1435" s="138" t="n">
        <f aca="false">IF(N1435&lt;=48,T1435* 48,T1435* 72)</f>
        <v>4.59143518543827</v>
      </c>
      <c r="V1435" s="139" t="n">
        <v>-16.5217452085993</v>
      </c>
      <c r="W1435" s="150" t="n">
        <f aca="false">W1387</f>
        <v>-20.4524273330183</v>
      </c>
      <c r="X1435" s="141" t="s">
        <v>106</v>
      </c>
      <c r="Y1435" s="142" t="n">
        <f aca="false">((V1435/1000+1)*0.0112372)/((V1435/1000+1)*0.0112372+1)</f>
        <v>0.0109307403108031</v>
      </c>
      <c r="Z1435" s="142" t="n">
        <f aca="false">((W1435/1000+1)*0.0112372)/((W1435/1000+1)*0.0112372+1)</f>
        <v>0.0108875289029567</v>
      </c>
      <c r="AA1435" s="142" t="str">
        <f aca="false">IF(ISNUMBER(X1435),((X1435/1000+1)*0.0112372)/((X1435/1000+1)*0.0112372+1),"")</f>
        <v/>
      </c>
      <c r="AB1435" s="143" t="str">
        <f aca="false">IF(ISNUMBER(AA1435),(Y1435-Z1435)/(AA1435-Z1435),"")</f>
        <v/>
      </c>
      <c r="AC1435" s="143" t="str">
        <f aca="false">IF(ISNUMBER(AB1435),1-AB1435,"")</f>
        <v/>
      </c>
      <c r="AD1435" s="144" t="str">
        <f aca="false">IF(ISNUMBER(AB1435),AB1435*T1435,"")</f>
        <v/>
      </c>
      <c r="AE1435" s="144" t="n">
        <f aca="false">IF(ISNUMBER(AC1435),AC1435*T1435,T1435)</f>
        <v>0.0956548996966307</v>
      </c>
      <c r="AF1435" s="102"/>
      <c r="AG1435" s="145" t="str">
        <f aca="false">IF(ISNUMBER(AD1435),U1435*AB1435,"")</f>
        <v/>
      </c>
      <c r="AH1435" s="146" t="n">
        <f aca="false">IF(ISNUMBER(AC1435),AC1435*U1435,U1435)</f>
        <v>4.59143518543827</v>
      </c>
      <c r="AI1435" s="102"/>
      <c r="AJ1435" s="103" t="s">
        <v>730</v>
      </c>
      <c r="AK1435" s="102"/>
      <c r="AL1435" s="102"/>
      <c r="AM1435" s="102"/>
      <c r="AN1435" s="147" t="s">
        <v>952</v>
      </c>
    </row>
    <row r="1436" customFormat="false" ht="15" hidden="false" customHeight="false" outlineLevel="0" collapsed="false">
      <c r="A1436" s="0" t="s">
        <v>652</v>
      </c>
      <c r="B1436" s="0" t="s">
        <v>647</v>
      </c>
      <c r="C1436" s="90" t="n">
        <f aca="false">C1292+1</f>
        <v>5</v>
      </c>
      <c r="D1436" s="90" t="n">
        <f aca="false">D1292</f>
        <v>3</v>
      </c>
      <c r="E1436" s="90" t="s">
        <v>403</v>
      </c>
      <c r="F1436" s="90" t="n">
        <v>4</v>
      </c>
      <c r="G1436" s="130" t="s">
        <v>321</v>
      </c>
      <c r="H1436" s="130" t="s">
        <v>322</v>
      </c>
      <c r="I1436" s="130" t="s">
        <v>322</v>
      </c>
      <c r="J1436" s="131" t="n">
        <v>41960</v>
      </c>
      <c r="K1436" s="132" t="s">
        <v>540</v>
      </c>
      <c r="L1436" s="131" t="n">
        <v>41962</v>
      </c>
      <c r="M1436" s="108" t="s">
        <v>805</v>
      </c>
      <c r="N1436" s="134" t="n">
        <v>45.9166666666667</v>
      </c>
      <c r="O1436" s="134" t="n">
        <v>40</v>
      </c>
      <c r="P1436" s="135" t="n">
        <v>0.0481666666666667</v>
      </c>
      <c r="Q1436" s="152" t="n">
        <v>563.653341538461</v>
      </c>
      <c r="R1436" s="152" t="n">
        <v>1358.01308576923</v>
      </c>
      <c r="S1436" s="136" t="n">
        <f aca="false">R1436-Q1436</f>
        <v>794.35974423077</v>
      </c>
      <c r="T1436" s="137" t="n">
        <f aca="false">((S1436/1000000)*(0.473-P1436))*0.8/(0.08206*296)*1000000/(O1436*N1436)*12</f>
        <v>0.0726195373260375</v>
      </c>
      <c r="U1436" s="138" t="n">
        <f aca="false">IF(N1436&lt;=48,T1436* 48,T1436* 72)</f>
        <v>3.4857377916498</v>
      </c>
      <c r="V1436" s="139" t="n">
        <v>-15.997162758206</v>
      </c>
      <c r="W1436" s="150" t="n">
        <f aca="false">W1388</f>
        <v>-20.4524273330183</v>
      </c>
      <c r="X1436" s="141" t="s">
        <v>106</v>
      </c>
      <c r="Y1436" s="142" t="n">
        <f aca="false">((V1436/1000+1)*0.0112372)/((V1436/1000+1)*0.0112372+1)</f>
        <v>0.0109365069495297</v>
      </c>
      <c r="Z1436" s="142" t="n">
        <f aca="false">((W1436/1000+1)*0.0112372)/((W1436/1000+1)*0.0112372+1)</f>
        <v>0.0108875289029567</v>
      </c>
      <c r="AA1436" s="142" t="str">
        <f aca="false">IF(ISNUMBER(X1436),((X1436/1000+1)*0.0112372)/((X1436/1000+1)*0.0112372+1),"")</f>
        <v/>
      </c>
      <c r="AB1436" s="143" t="str">
        <f aca="false">IF(ISNUMBER(AA1436),(Y1436-Z1436)/(AA1436-Z1436),"")</f>
        <v/>
      </c>
      <c r="AC1436" s="143" t="str">
        <f aca="false">IF(ISNUMBER(AB1436),1-AB1436,"")</f>
        <v/>
      </c>
      <c r="AD1436" s="144" t="str">
        <f aca="false">IF(ISNUMBER(AB1436),AB1436*T1436,"")</f>
        <v/>
      </c>
      <c r="AE1436" s="144" t="n">
        <f aca="false">IF(ISNUMBER(AC1436),AC1436*T1436,T1436)</f>
        <v>0.0726195373260375</v>
      </c>
      <c r="AF1436" s="102"/>
      <c r="AG1436" s="145" t="str">
        <f aca="false">IF(ISNUMBER(AD1436),U1436*AB1436,"")</f>
        <v/>
      </c>
      <c r="AH1436" s="146" t="n">
        <f aca="false">IF(ISNUMBER(AC1436),AC1436*U1436,U1436)</f>
        <v>3.4857377916498</v>
      </c>
      <c r="AI1436" s="102"/>
      <c r="AJ1436" s="103" t="s">
        <v>732</v>
      </c>
      <c r="AK1436" s="102"/>
      <c r="AL1436" s="102"/>
      <c r="AM1436" s="102"/>
      <c r="AN1436" s="147" t="s">
        <v>953</v>
      </c>
    </row>
    <row r="1437" customFormat="false" ht="15" hidden="false" customHeight="false" outlineLevel="0" collapsed="false">
      <c r="A1437" s="0" t="s">
        <v>652</v>
      </c>
      <c r="B1437" s="0" t="s">
        <v>647</v>
      </c>
      <c r="C1437" s="90" t="n">
        <f aca="false">C1293+1</f>
        <v>5</v>
      </c>
      <c r="D1437" s="90" t="n">
        <f aca="false">D1293</f>
        <v>3</v>
      </c>
      <c r="E1437" s="90" t="s">
        <v>403</v>
      </c>
      <c r="F1437" s="90" t="n">
        <v>1</v>
      </c>
      <c r="G1437" s="130" t="s">
        <v>659</v>
      </c>
      <c r="H1437" s="130" t="s">
        <v>660</v>
      </c>
      <c r="I1437" s="148" t="s">
        <v>335</v>
      </c>
      <c r="J1437" s="131" t="n">
        <v>41960</v>
      </c>
      <c r="K1437" s="132" t="s">
        <v>540</v>
      </c>
      <c r="L1437" s="131" t="n">
        <v>41962</v>
      </c>
      <c r="M1437" s="108" t="s">
        <v>805</v>
      </c>
      <c r="N1437" s="134" t="n">
        <v>45.9166666666667</v>
      </c>
      <c r="O1437" s="134" t="n">
        <v>40</v>
      </c>
      <c r="P1437" s="135" t="n">
        <v>0.0481666666666667</v>
      </c>
      <c r="Q1437" s="152" t="n">
        <v>563.653341538461</v>
      </c>
      <c r="R1437" s="152" t="n">
        <v>16250.2386576923</v>
      </c>
      <c r="S1437" s="136" t="n">
        <f aca="false">R1437-Q1437</f>
        <v>15686.5853161538</v>
      </c>
      <c r="T1437" s="137" t="n">
        <f aca="false">((S1437/1000000)*(0.473-P1437))*0.8/(0.08206*296)*1000000/(O1437*N1437)*12</f>
        <v>1.43405122950638</v>
      </c>
      <c r="U1437" s="138" t="n">
        <f aca="false">IF(N1437&lt;=48,T1437* 48,T1437* 72)</f>
        <v>68.8344590163061</v>
      </c>
      <c r="V1437" s="139" t="n">
        <v>906.263199951984</v>
      </c>
      <c r="W1437" s="150" t="n">
        <f aca="false">W1389</f>
        <v>-20.4524273330183</v>
      </c>
      <c r="X1437" s="141" t="n">
        <v>1356.9</v>
      </c>
      <c r="Y1437" s="142" t="n">
        <f aca="false">((V1437/1000+1)*0.0112372)/((V1437/1000+1)*0.0112372+1)</f>
        <v>0.0209718221524464</v>
      </c>
      <c r="Z1437" s="142" t="n">
        <f aca="false">((W1437/1000+1)*0.0112372)/((W1437/1000+1)*0.0112372+1)</f>
        <v>0.0108875289029567</v>
      </c>
      <c r="AA1437" s="142" t="n">
        <f aca="false">IF(ISNUMBER(X1437),((X1437/1000+1)*0.0112372)/((X1437/1000+1)*0.0112372+1),"")</f>
        <v>0.0258016023592409</v>
      </c>
      <c r="AB1437" s="143" t="n">
        <f aca="false">IF(ISNUMBER(AA1437),(Y1437-Y1433)/(AA1437-Y1433),"")</f>
        <v>0.675467685374891</v>
      </c>
      <c r="AC1437" s="143" t="n">
        <f aca="false">IF(ISNUMBER(AB1437),1-AB1437,"")</f>
        <v>0.324532314625109</v>
      </c>
      <c r="AD1437" s="144" t="n">
        <f aca="false">IF(ISNUMBER(AB1437),AB1437*T1437,"")</f>
        <v>0.968655264703689</v>
      </c>
      <c r="AE1437" s="144" t="n">
        <f aca="false">IF(ISNUMBER(AC1437),AC1437*T1437,T1437)</f>
        <v>0.465395964802688</v>
      </c>
      <c r="AF1437" s="149" t="n">
        <f aca="false">IF(ISNUMBER(AD1437),AE1437-AE1433,"")</f>
        <v>0.335797838999773</v>
      </c>
      <c r="AG1437" s="145" t="n">
        <f aca="false">IF(ISNUMBER(AD1437),U1437*AB1437,"")</f>
        <v>46.4954527057771</v>
      </c>
      <c r="AH1437" s="146" t="n">
        <f aca="false">IF(ISNUMBER(AC1437),AC1437*U1437,U1437)</f>
        <v>22.339006310529</v>
      </c>
      <c r="AI1437" s="145" t="n">
        <f aca="false">AH1437-AH1433</f>
        <v>16.1182962719891</v>
      </c>
      <c r="AJ1437" s="103" t="s">
        <v>734</v>
      </c>
      <c r="AK1437" s="102"/>
      <c r="AL1437" s="102"/>
      <c r="AM1437" s="102"/>
      <c r="AN1437" s="147" t="s">
        <v>954</v>
      </c>
    </row>
    <row r="1438" customFormat="false" ht="15" hidden="false" customHeight="false" outlineLevel="0" collapsed="false">
      <c r="A1438" s="0" t="s">
        <v>652</v>
      </c>
      <c r="B1438" s="0" t="s">
        <v>647</v>
      </c>
      <c r="C1438" s="90" t="n">
        <f aca="false">C1294+1</f>
        <v>5</v>
      </c>
      <c r="D1438" s="90" t="n">
        <f aca="false">D1294</f>
        <v>3</v>
      </c>
      <c r="E1438" s="90" t="s">
        <v>403</v>
      </c>
      <c r="F1438" s="90" t="n">
        <v>2</v>
      </c>
      <c r="G1438" s="130" t="s">
        <v>659</v>
      </c>
      <c r="H1438" s="130" t="s">
        <v>660</v>
      </c>
      <c r="I1438" s="148" t="s">
        <v>335</v>
      </c>
      <c r="J1438" s="131" t="n">
        <v>41960</v>
      </c>
      <c r="K1438" s="132" t="s">
        <v>540</v>
      </c>
      <c r="L1438" s="131" t="n">
        <v>41962</v>
      </c>
      <c r="M1438" s="108" t="s">
        <v>805</v>
      </c>
      <c r="N1438" s="134" t="n">
        <v>45.9166666666667</v>
      </c>
      <c r="O1438" s="134" t="n">
        <v>40</v>
      </c>
      <c r="P1438" s="135" t="n">
        <v>0.0481666666666667</v>
      </c>
      <c r="Q1438" s="152" t="n">
        <v>563.653341538461</v>
      </c>
      <c r="R1438" s="152" t="n">
        <v>13395.0676576923</v>
      </c>
      <c r="S1438" s="136" t="n">
        <f aca="false">R1438-Q1438</f>
        <v>12831.4143161538</v>
      </c>
      <c r="T1438" s="137" t="n">
        <f aca="false">((S1438/1000000)*(0.473-P1438))*0.8/(0.08206*296)*1000000/(O1438*N1438)*12</f>
        <v>1.17303448172606</v>
      </c>
      <c r="U1438" s="138" t="n">
        <f aca="false">IF(N1438&lt;=48,T1438* 48,T1438* 72)</f>
        <v>56.3056551228509</v>
      </c>
      <c r="V1438" s="139" t="n">
        <v>809.10151426594</v>
      </c>
      <c r="W1438" s="150" t="n">
        <f aca="false">W1390</f>
        <v>-20.4524273330183</v>
      </c>
      <c r="X1438" s="141" t="n">
        <v>1356.9</v>
      </c>
      <c r="Y1438" s="142" t="n">
        <f aca="false">((V1438/1000+1)*0.0112372)/((V1438/1000+1)*0.0112372+1)</f>
        <v>0.0199241919451888</v>
      </c>
      <c r="Z1438" s="142" t="n">
        <f aca="false">((W1438/1000+1)*0.0112372)/((W1438/1000+1)*0.0112372+1)</f>
        <v>0.0108875289029567</v>
      </c>
      <c r="AA1438" s="142" t="n">
        <f aca="false">IF(ISNUMBER(X1438),((X1438/1000+1)*0.0112372)/((X1438/1000+1)*0.0112372+1),"")</f>
        <v>0.0258016023592409</v>
      </c>
      <c r="AB1438" s="143" t="n">
        <f aca="false">IF(ISNUMBER(AA1438),(Y1438-Y1434)/(AA1438-Y1434),"")</f>
        <v>0.606618094867221</v>
      </c>
      <c r="AC1438" s="143" t="n">
        <f aca="false">IF(ISNUMBER(AB1438),1-AB1438,"")</f>
        <v>0.393381905132779</v>
      </c>
      <c r="AD1438" s="144" t="n">
        <f aca="false">IF(ISNUMBER(AB1438),AB1438*T1438,"")</f>
        <v>0.71158394251822</v>
      </c>
      <c r="AE1438" s="144" t="n">
        <f aca="false">IF(ISNUMBER(AC1438),AC1438*T1438,T1438)</f>
        <v>0.46145053920784</v>
      </c>
      <c r="AF1438" s="149" t="n">
        <f aca="false">IF(ISNUMBER(AD1438),AE1438-AE1434,"")</f>
        <v>0.284080101264033</v>
      </c>
      <c r="AG1438" s="145" t="n">
        <f aca="false">IF(ISNUMBER(AD1438),U1438*AB1438,"")</f>
        <v>34.1560292408745</v>
      </c>
      <c r="AH1438" s="146" t="n">
        <f aca="false">IF(ISNUMBER(AC1438),AC1438*U1438,U1438)</f>
        <v>22.1496258819763</v>
      </c>
      <c r="AI1438" s="145" t="n">
        <f aca="false">AH1438-AH1434</f>
        <v>13.6358448606736</v>
      </c>
      <c r="AJ1438" s="103" t="s">
        <v>736</v>
      </c>
      <c r="AK1438" s="102"/>
      <c r="AL1438" s="102"/>
      <c r="AM1438" s="102"/>
      <c r="AN1438" s="147" t="s">
        <v>955</v>
      </c>
    </row>
    <row r="1439" customFormat="false" ht="15" hidden="false" customHeight="false" outlineLevel="0" collapsed="false">
      <c r="A1439" s="0" t="s">
        <v>652</v>
      </c>
      <c r="B1439" s="0" t="s">
        <v>647</v>
      </c>
      <c r="C1439" s="90" t="n">
        <f aca="false">C1295+1</f>
        <v>5</v>
      </c>
      <c r="D1439" s="90" t="n">
        <f aca="false">D1295</f>
        <v>3</v>
      </c>
      <c r="E1439" s="90" t="s">
        <v>403</v>
      </c>
      <c r="F1439" s="90" t="n">
        <v>3</v>
      </c>
      <c r="G1439" s="130" t="s">
        <v>659</v>
      </c>
      <c r="H1439" s="130" t="s">
        <v>660</v>
      </c>
      <c r="I1439" s="148" t="s">
        <v>335</v>
      </c>
      <c r="J1439" s="131" t="n">
        <v>41960</v>
      </c>
      <c r="K1439" s="132" t="s">
        <v>540</v>
      </c>
      <c r="L1439" s="131" t="n">
        <v>41962</v>
      </c>
      <c r="M1439" s="108" t="s">
        <v>805</v>
      </c>
      <c r="N1439" s="134" t="n">
        <v>45.9166666666667</v>
      </c>
      <c r="O1439" s="134" t="n">
        <v>40</v>
      </c>
      <c r="P1439" s="135" t="n">
        <v>0.0481666666666667</v>
      </c>
      <c r="Q1439" s="152" t="n">
        <v>563.653341538461</v>
      </c>
      <c r="R1439" s="152" t="n">
        <v>13299.3566576923</v>
      </c>
      <c r="S1439" s="136" t="n">
        <f aca="false">R1439-Q1439</f>
        <v>12735.7033161538</v>
      </c>
      <c r="T1439" s="137" t="n">
        <f aca="false">((S1439/1000000)*(0.473-P1439))*0.8/(0.08206*296)*1000000/(O1439*N1439)*12</f>
        <v>1.16428468217052</v>
      </c>
      <c r="U1439" s="138" t="n">
        <f aca="false">IF(N1439&lt;=48,T1439* 48,T1439* 72)</f>
        <v>55.8856647441848</v>
      </c>
      <c r="V1439" s="139" t="n">
        <v>968.727570721945</v>
      </c>
      <c r="W1439" s="150" t="n">
        <f aca="false">W1391</f>
        <v>-20.4524273330183</v>
      </c>
      <c r="X1439" s="141" t="n">
        <v>1356.9</v>
      </c>
      <c r="Y1439" s="142" t="n">
        <f aca="false">((V1439/1000+1)*0.0112372)/((V1439/1000+1)*0.0112372+1)</f>
        <v>0.0216441521934953</v>
      </c>
      <c r="Z1439" s="142" t="n">
        <f aca="false">((W1439/1000+1)*0.0112372)/((W1439/1000+1)*0.0112372+1)</f>
        <v>0.0108875289029567</v>
      </c>
      <c r="AA1439" s="142" t="n">
        <f aca="false">IF(ISNUMBER(X1439),((X1439/1000+1)*0.0112372)/((X1439/1000+1)*0.0112372+1),"")</f>
        <v>0.0258016023592409</v>
      </c>
      <c r="AB1439" s="143" t="n">
        <f aca="false">IF(ISNUMBER(AA1439),(Y1439-Y1435)/(AA1439-Y1435),"")</f>
        <v>0.720429780586774</v>
      </c>
      <c r="AC1439" s="143" t="n">
        <f aca="false">IF(ISNUMBER(AB1439),1-AB1439,"")</f>
        <v>0.279570219413226</v>
      </c>
      <c r="AD1439" s="144" t="n">
        <f aca="false">IF(ISNUMBER(AB1439),AB1439*T1439,"")</f>
        <v>0.838785358116646</v>
      </c>
      <c r="AE1439" s="144" t="n">
        <f aca="false">IF(ISNUMBER(AC1439),AC1439*T1439,T1439)</f>
        <v>0.325499324053869</v>
      </c>
      <c r="AF1439" s="149" t="n">
        <f aca="false">IF(ISNUMBER(AD1439),AE1439-AE1435,"")</f>
        <v>0.229844424357239</v>
      </c>
      <c r="AG1439" s="145" t="n">
        <f aca="false">IF(ISNUMBER(AD1439),U1439*AB1439,"")</f>
        <v>40.261697189599</v>
      </c>
      <c r="AH1439" s="146" t="n">
        <f aca="false">IF(ISNUMBER(AC1439),AC1439*U1439,U1439)</f>
        <v>15.6239675545857</v>
      </c>
      <c r="AI1439" s="145" t="n">
        <f aca="false">AH1439-AH1435</f>
        <v>11.0325323691475</v>
      </c>
      <c r="AJ1439" s="103" t="s">
        <v>738</v>
      </c>
      <c r="AK1439" s="102"/>
      <c r="AL1439" s="102"/>
      <c r="AM1439" s="102"/>
      <c r="AN1439" s="147" t="s">
        <v>956</v>
      </c>
    </row>
    <row r="1440" customFormat="false" ht="15" hidden="false" customHeight="false" outlineLevel="0" collapsed="false">
      <c r="A1440" s="0" t="s">
        <v>652</v>
      </c>
      <c r="B1440" s="0" t="s">
        <v>647</v>
      </c>
      <c r="C1440" s="90" t="n">
        <f aca="false">C1296+1</f>
        <v>5</v>
      </c>
      <c r="D1440" s="90" t="n">
        <f aca="false">D1296</f>
        <v>3</v>
      </c>
      <c r="E1440" s="90" t="s">
        <v>403</v>
      </c>
      <c r="F1440" s="90" t="n">
        <v>4</v>
      </c>
      <c r="G1440" s="130" t="s">
        <v>659</v>
      </c>
      <c r="H1440" s="130" t="s">
        <v>660</v>
      </c>
      <c r="I1440" s="148" t="s">
        <v>335</v>
      </c>
      <c r="J1440" s="131" t="n">
        <v>41960</v>
      </c>
      <c r="K1440" s="132" t="s">
        <v>540</v>
      </c>
      <c r="L1440" s="131" t="n">
        <v>41962</v>
      </c>
      <c r="M1440" s="108" t="s">
        <v>805</v>
      </c>
      <c r="N1440" s="134" t="n">
        <v>45.9166666666667</v>
      </c>
      <c r="O1440" s="134" t="n">
        <v>40</v>
      </c>
      <c r="P1440" s="135" t="n">
        <v>0.0481666666666667</v>
      </c>
      <c r="Q1440" s="152" t="n">
        <v>563.653341538461</v>
      </c>
      <c r="R1440" s="152" t="n">
        <v>12912.7836576923</v>
      </c>
      <c r="S1440" s="136" t="n">
        <f aca="false">R1440-Q1440</f>
        <v>12349.1303161538</v>
      </c>
      <c r="T1440" s="137" t="n">
        <f aca="false">((S1440/1000000)*(0.473-P1440))*0.8/(0.08206*296)*1000000/(O1440*N1440)*12</f>
        <v>1.12894458266696</v>
      </c>
      <c r="U1440" s="138" t="n">
        <f aca="false">IF(N1440&lt;=48,T1440* 48,T1440* 72)</f>
        <v>54.1893399680139</v>
      </c>
      <c r="V1440" s="139" t="n">
        <v>1065.01740483892</v>
      </c>
      <c r="W1440" s="150" t="n">
        <f aca="false">W1392</f>
        <v>-20.4524273330183</v>
      </c>
      <c r="X1440" s="141" t="n">
        <v>1356.9</v>
      </c>
      <c r="Y1440" s="142" t="n">
        <f aca="false">((V1440/1000+1)*0.0112372)/((V1440/1000+1)*0.0112372+1)</f>
        <v>0.0226787528145786</v>
      </c>
      <c r="Z1440" s="142" t="n">
        <f aca="false">((W1440/1000+1)*0.0112372)/((W1440/1000+1)*0.0112372+1)</f>
        <v>0.0108875289029567</v>
      </c>
      <c r="AA1440" s="142" t="n">
        <f aca="false">IF(ISNUMBER(X1440),((X1440/1000+1)*0.0112372)/((X1440/1000+1)*0.0112372+1),"")</f>
        <v>0.0258016023592409</v>
      </c>
      <c r="AB1440" s="143" t="n">
        <f aca="false">IF(ISNUMBER(AA1440),(Y1440-Y1436)/(AA1440-Y1436),"")</f>
        <v>0.789920652468726</v>
      </c>
      <c r="AC1440" s="143" t="n">
        <f aca="false">IF(ISNUMBER(AB1440),1-AB1440,"")</f>
        <v>0.210079347531274</v>
      </c>
      <c r="AD1440" s="144" t="n">
        <f aca="false">IF(ISNUMBER(AB1440),AB1440*T1440,"")</f>
        <v>0.891776641341315</v>
      </c>
      <c r="AE1440" s="144" t="n">
        <f aca="false">IF(ISNUMBER(AC1440),AC1440*T1440,T1440)</f>
        <v>0.23716794132564</v>
      </c>
      <c r="AF1440" s="149" t="n">
        <f aca="false">IF(ISNUMBER(AD1440),AE1440-AE1436,"")</f>
        <v>0.164548403999602</v>
      </c>
      <c r="AG1440" s="145" t="n">
        <f aca="false">IF(ISNUMBER(AD1440),U1440*AB1440,"")</f>
        <v>42.8052787843831</v>
      </c>
      <c r="AH1440" s="146" t="n">
        <f aca="false">IF(ISNUMBER(AC1440),AC1440*U1440,U1440)</f>
        <v>11.3840611836307</v>
      </c>
      <c r="AI1440" s="145" t="n">
        <f aca="false">AH1440-AH1436</f>
        <v>7.89832339198092</v>
      </c>
      <c r="AJ1440" s="103" t="s">
        <v>740</v>
      </c>
      <c r="AK1440" s="102"/>
      <c r="AL1440" s="102"/>
      <c r="AM1440" s="102"/>
      <c r="AN1440" s="147" t="s">
        <v>957</v>
      </c>
    </row>
    <row r="1441" customFormat="false" ht="15" hidden="false" customHeight="false" outlineLevel="0" collapsed="false">
      <c r="A1441" s="0" t="s">
        <v>652</v>
      </c>
      <c r="B1441" s="0" t="s">
        <v>647</v>
      </c>
      <c r="C1441" s="90" t="n">
        <f aca="false">C1297+1</f>
        <v>5</v>
      </c>
      <c r="D1441" s="90" t="n">
        <f aca="false">D1297</f>
        <v>3</v>
      </c>
      <c r="E1441" s="90" t="s">
        <v>403</v>
      </c>
      <c r="F1441" s="90" t="n">
        <v>1</v>
      </c>
      <c r="G1441" s="130" t="s">
        <v>669</v>
      </c>
      <c r="H1441" s="130" t="s">
        <v>660</v>
      </c>
      <c r="I1441" s="130" t="n">
        <v>10</v>
      </c>
      <c r="J1441" s="131" t="n">
        <v>41960</v>
      </c>
      <c r="K1441" s="132" t="s">
        <v>540</v>
      </c>
      <c r="L1441" s="131" t="n">
        <v>41962</v>
      </c>
      <c r="M1441" s="108" t="s">
        <v>805</v>
      </c>
      <c r="N1441" s="134" t="n">
        <v>45.9166666666667</v>
      </c>
      <c r="O1441" s="134" t="n">
        <v>40</v>
      </c>
      <c r="P1441" s="135" t="n">
        <v>0.0481666666666667</v>
      </c>
      <c r="Q1441" s="152" t="n">
        <v>563.653341538461</v>
      </c>
      <c r="R1441" s="152" t="n">
        <v>10297.5116576923</v>
      </c>
      <c r="S1441" s="136" t="n">
        <f aca="false">R1441-Q1441</f>
        <v>9733.85831615385</v>
      </c>
      <c r="T1441" s="137" t="n">
        <f aca="false">((S1441/1000000)*(0.473-P1441))*0.8/(0.08206*296)*1000000/(O1441*N1441)*12</f>
        <v>0.889859150655729</v>
      </c>
      <c r="U1441" s="138" t="n">
        <f aca="false">IF(N1441&lt;=48,T1441* 48,T1441* 72)</f>
        <v>42.713239231475</v>
      </c>
      <c r="V1441" s="139" t="n">
        <v>1113.65047933501</v>
      </c>
      <c r="W1441" s="150" t="n">
        <f aca="false">W1393</f>
        <v>-20.4524273330183</v>
      </c>
      <c r="X1441" s="141" t="n">
        <v>1356.9</v>
      </c>
      <c r="Y1441" s="142" t="n">
        <f aca="false">((V1441/1000+1)*0.0112372)/((V1441/1000+1)*0.0112372+1)</f>
        <v>0.0232004669696866</v>
      </c>
      <c r="Z1441" s="142" t="n">
        <f aca="false">((W1441/1000+1)*0.0112372)/((W1441/1000+1)*0.0112372+1)</f>
        <v>0.0108875289029567</v>
      </c>
      <c r="AA1441" s="142" t="n">
        <f aca="false">IF(ISNUMBER(X1441),((X1441/1000+1)*0.0112372)/((X1441/1000+1)*0.0112372+1),"")</f>
        <v>0.0258016023592409</v>
      </c>
      <c r="AB1441" s="143" t="n">
        <f aca="false">IF(ISNUMBER(AA1441),(Y1441-Y1433)/(AA1441-Y1433),"")</f>
        <v>0.825219274484211</v>
      </c>
      <c r="AC1441" s="143" t="n">
        <f aca="false">IF(ISNUMBER(AB1441),1-AB1441,"")</f>
        <v>0.174780725515789</v>
      </c>
      <c r="AD1441" s="144" t="n">
        <f aca="false">IF(ISNUMBER(AB1441),AB1441*T1441,"")</f>
        <v>0.734328922697257</v>
      </c>
      <c r="AE1441" s="144" t="n">
        <f aca="false">IF(ISNUMBER(AC1441),AC1441*T1441,T1441)</f>
        <v>0.155530227958472</v>
      </c>
      <c r="AF1441" s="149" t="n">
        <f aca="false">IF(ISNUMBER(AD1441),AE1441-AE1433,"")</f>
        <v>0.0259321021555575</v>
      </c>
      <c r="AG1441" s="145" t="n">
        <f aca="false">IF(ISNUMBER(AD1441),U1441*AB1441,"")</f>
        <v>35.2477882894683</v>
      </c>
      <c r="AH1441" s="146" t="n">
        <f aca="false">IF(ISNUMBER(AC1441),AC1441*U1441,U1441)</f>
        <v>7.46545094200666</v>
      </c>
      <c r="AI1441" s="145" t="n">
        <f aca="false">AH1441-AH1433</f>
        <v>1.24474090346676</v>
      </c>
      <c r="AJ1441" s="103" t="s">
        <v>742</v>
      </c>
      <c r="AK1441" s="102"/>
      <c r="AL1441" s="102"/>
      <c r="AM1441" s="102"/>
      <c r="AN1441" s="147" t="s">
        <v>958</v>
      </c>
    </row>
    <row r="1442" customFormat="false" ht="15" hidden="false" customHeight="false" outlineLevel="0" collapsed="false">
      <c r="A1442" s="0" t="s">
        <v>652</v>
      </c>
      <c r="B1442" s="0" t="s">
        <v>647</v>
      </c>
      <c r="C1442" s="90" t="n">
        <f aca="false">C1298+1</f>
        <v>5</v>
      </c>
      <c r="D1442" s="90" t="n">
        <f aca="false">D1298</f>
        <v>3</v>
      </c>
      <c r="E1442" s="90" t="s">
        <v>403</v>
      </c>
      <c r="F1442" s="90" t="n">
        <v>2</v>
      </c>
      <c r="G1442" s="130" t="s">
        <v>669</v>
      </c>
      <c r="H1442" s="130" t="s">
        <v>660</v>
      </c>
      <c r="I1442" s="130" t="n">
        <v>10</v>
      </c>
      <c r="J1442" s="131" t="n">
        <v>41960</v>
      </c>
      <c r="K1442" s="132" t="s">
        <v>540</v>
      </c>
      <c r="L1442" s="131" t="n">
        <v>41962</v>
      </c>
      <c r="M1442" s="108" t="s">
        <v>805</v>
      </c>
      <c r="N1442" s="134" t="n">
        <v>45.9166666666667</v>
      </c>
      <c r="O1442" s="134" t="n">
        <v>40</v>
      </c>
      <c r="P1442" s="135" t="n">
        <v>0.0481666666666667</v>
      </c>
      <c r="Q1442" s="152" t="n">
        <v>563.653341538461</v>
      </c>
      <c r="R1442" s="152" t="n">
        <v>9463.45865769231</v>
      </c>
      <c r="S1442" s="136" t="n">
        <f aca="false">R1442-Q1442</f>
        <v>8899.80531615385</v>
      </c>
      <c r="T1442" s="137" t="n">
        <f aca="false">((S1442/1000000)*(0.473-P1442))*0.8/(0.08206*296)*1000000/(O1442*N1442)*12</f>
        <v>0.813610897385989</v>
      </c>
      <c r="U1442" s="138" t="n">
        <f aca="false">IF(N1442&lt;=48,T1442* 48,T1442* 72)</f>
        <v>39.0533230745275</v>
      </c>
      <c r="V1442" s="139" t="n">
        <v>985.74371788179</v>
      </c>
      <c r="W1442" s="150" t="n">
        <f aca="false">W1394</f>
        <v>-20.4524273330183</v>
      </c>
      <c r="X1442" s="141" t="n">
        <v>1356.9</v>
      </c>
      <c r="Y1442" s="142" t="n">
        <f aca="false">((V1442/1000+1)*0.0112372)/((V1442/1000+1)*0.0112372+1)</f>
        <v>0.0218271440636515</v>
      </c>
      <c r="Z1442" s="142" t="n">
        <f aca="false">((W1442/1000+1)*0.0112372)/((W1442/1000+1)*0.0112372+1)</f>
        <v>0.0108875289029567</v>
      </c>
      <c r="AA1442" s="142" t="n">
        <f aca="false">IF(ISNUMBER(X1442),((X1442/1000+1)*0.0112372)/((X1442/1000+1)*0.0112372+1),"")</f>
        <v>0.0258016023592409</v>
      </c>
      <c r="AB1442" s="143" t="n">
        <f aca="false">IF(ISNUMBER(AA1442),(Y1442-Y1434)/(AA1442-Y1434),"")</f>
        <v>0.733984890275539</v>
      </c>
      <c r="AC1442" s="143" t="n">
        <f aca="false">IF(ISNUMBER(AB1442),1-AB1442,"")</f>
        <v>0.266015109724461</v>
      </c>
      <c r="AD1442" s="144" t="n">
        <f aca="false">IF(ISNUMBER(AB1442),AB1442*T1442,"")</f>
        <v>0.597178105244838</v>
      </c>
      <c r="AE1442" s="144" t="n">
        <f aca="false">IF(ISNUMBER(AC1442),AC1442*T1442,T1442)</f>
        <v>0.216432792141151</v>
      </c>
      <c r="AF1442" s="149" t="n">
        <f aca="false">IF(ISNUMBER(AD1442),AE1442-AE1434,"")</f>
        <v>0.0390623541973439</v>
      </c>
      <c r="AG1442" s="145" t="n">
        <f aca="false">IF(ISNUMBER(AD1442),U1442*AB1442,"")</f>
        <v>28.6645490517522</v>
      </c>
      <c r="AH1442" s="146" t="n">
        <f aca="false">IF(ISNUMBER(AC1442),AC1442*U1442,U1442)</f>
        <v>10.3887740227752</v>
      </c>
      <c r="AI1442" s="145" t="n">
        <f aca="false">AH1442-AH1434</f>
        <v>1.87499300147251</v>
      </c>
      <c r="AJ1442" s="103" t="s">
        <v>744</v>
      </c>
      <c r="AK1442" s="102"/>
      <c r="AL1442" s="102"/>
      <c r="AM1442" s="102"/>
      <c r="AN1442" s="147" t="s">
        <v>959</v>
      </c>
    </row>
    <row r="1443" customFormat="false" ht="15" hidden="false" customHeight="false" outlineLevel="0" collapsed="false">
      <c r="A1443" s="0" t="s">
        <v>652</v>
      </c>
      <c r="B1443" s="0" t="s">
        <v>647</v>
      </c>
      <c r="C1443" s="90" t="n">
        <f aca="false">C1299+1</f>
        <v>5</v>
      </c>
      <c r="D1443" s="90" t="n">
        <f aca="false">D1299</f>
        <v>3</v>
      </c>
      <c r="E1443" s="90" t="s">
        <v>403</v>
      </c>
      <c r="F1443" s="90" t="n">
        <v>3</v>
      </c>
      <c r="G1443" s="130" t="s">
        <v>669</v>
      </c>
      <c r="H1443" s="130" t="s">
        <v>660</v>
      </c>
      <c r="I1443" s="130" t="n">
        <v>10</v>
      </c>
      <c r="J1443" s="131" t="n">
        <v>41960</v>
      </c>
      <c r="K1443" s="132" t="s">
        <v>540</v>
      </c>
      <c r="L1443" s="131" t="n">
        <v>41962</v>
      </c>
      <c r="M1443" s="108" t="s">
        <v>805</v>
      </c>
      <c r="N1443" s="134" t="n">
        <v>45.9166666666667</v>
      </c>
      <c r="O1443" s="134" t="n">
        <v>40</v>
      </c>
      <c r="P1443" s="135" t="n">
        <v>0.0481666666666667</v>
      </c>
      <c r="Q1443" s="152" t="n">
        <v>563.653341538461</v>
      </c>
      <c r="R1443" s="152" t="n">
        <v>10914.0396576923</v>
      </c>
      <c r="S1443" s="136" t="n">
        <f aca="false">R1443-Q1443</f>
        <v>10350.3863161538</v>
      </c>
      <c r="T1443" s="137" t="n">
        <f aca="false">((S1443/1000000)*(0.473-P1443))*0.8/(0.08206*296)*1000000/(O1443*N1443)*12</f>
        <v>0.946221495844687</v>
      </c>
      <c r="U1443" s="138" t="n">
        <f aca="false">IF(N1443&lt;=48,T1443* 48,T1443* 72)</f>
        <v>45.418631800545</v>
      </c>
      <c r="V1443" s="139" t="n">
        <v>1126.29163033092</v>
      </c>
      <c r="W1443" s="150" t="n">
        <f aca="false">W1395</f>
        <v>-20.4524273330183</v>
      </c>
      <c r="X1443" s="141" t="n">
        <v>1356.9</v>
      </c>
      <c r="Y1443" s="142" t="n">
        <f aca="false">((V1443/1000+1)*0.0112372)/((V1443/1000+1)*0.0112372+1)</f>
        <v>0.0233359844628917</v>
      </c>
      <c r="Z1443" s="142" t="n">
        <f aca="false">((W1443/1000+1)*0.0112372)/((W1443/1000+1)*0.0112372+1)</f>
        <v>0.0108875289029567</v>
      </c>
      <c r="AA1443" s="142" t="n">
        <f aca="false">IF(ISNUMBER(X1443),((X1443/1000+1)*0.0112372)/((X1443/1000+1)*0.0112372+1),"")</f>
        <v>0.0258016023592409</v>
      </c>
      <c r="AB1443" s="143" t="n">
        <f aca="false">IF(ISNUMBER(AA1443),(Y1443-Y1435)/(AA1443-Y1435),"")</f>
        <v>0.834198051981243</v>
      </c>
      <c r="AC1443" s="143" t="n">
        <f aca="false">IF(ISNUMBER(AB1443),1-AB1443,"")</f>
        <v>0.165801948018757</v>
      </c>
      <c r="AD1443" s="144" t="n">
        <f aca="false">IF(ISNUMBER(AB1443),AB1443*T1443,"")</f>
        <v>0.789336128576416</v>
      </c>
      <c r="AE1443" s="144" t="n">
        <f aca="false">IF(ISNUMBER(AC1443),AC1443*T1443,T1443)</f>
        <v>0.156885367268271</v>
      </c>
      <c r="AF1443" s="149" t="n">
        <f aca="false">IF(ISNUMBER(AD1443),AE1443-AE1435,"")</f>
        <v>0.0612304675716402</v>
      </c>
      <c r="AG1443" s="145" t="n">
        <f aca="false">IF(ISNUMBER(AD1443),U1443*AB1443,"")</f>
        <v>37.888134171668</v>
      </c>
      <c r="AH1443" s="146" t="n">
        <f aca="false">IF(ISNUMBER(AC1443),AC1443*U1443,U1443)</f>
        <v>7.530497628877</v>
      </c>
      <c r="AI1443" s="145" t="n">
        <f aca="false">AH1443-AH1435</f>
        <v>2.93906244343873</v>
      </c>
      <c r="AJ1443" s="103" t="s">
        <v>746</v>
      </c>
      <c r="AK1443" s="102"/>
      <c r="AL1443" s="102"/>
      <c r="AM1443" s="102"/>
      <c r="AN1443" s="147" t="s">
        <v>960</v>
      </c>
    </row>
    <row r="1444" customFormat="false" ht="15" hidden="false" customHeight="false" outlineLevel="0" collapsed="false">
      <c r="A1444" s="0" t="s">
        <v>652</v>
      </c>
      <c r="B1444" s="0" t="s">
        <v>647</v>
      </c>
      <c r="C1444" s="90" t="n">
        <f aca="false">C1300+1</f>
        <v>5</v>
      </c>
      <c r="D1444" s="90" t="n">
        <f aca="false">D1300</f>
        <v>3</v>
      </c>
      <c r="E1444" s="90" t="s">
        <v>403</v>
      </c>
      <c r="F1444" s="90" t="n">
        <v>4</v>
      </c>
      <c r="G1444" s="130" t="s">
        <v>669</v>
      </c>
      <c r="H1444" s="130" t="s">
        <v>660</v>
      </c>
      <c r="I1444" s="130" t="n">
        <v>10</v>
      </c>
      <c r="J1444" s="131" t="n">
        <v>41960</v>
      </c>
      <c r="K1444" s="132" t="s">
        <v>540</v>
      </c>
      <c r="L1444" s="131" t="n">
        <v>41962</v>
      </c>
      <c r="M1444" s="108" t="s">
        <v>805</v>
      </c>
      <c r="N1444" s="134" t="n">
        <v>45.9166666666667</v>
      </c>
      <c r="O1444" s="134" t="n">
        <v>40</v>
      </c>
      <c r="P1444" s="135" t="n">
        <v>0.0481666666666667</v>
      </c>
      <c r="Q1444" s="152" t="n">
        <v>563.653341538461</v>
      </c>
      <c r="R1444" s="152" t="n">
        <v>12679.0996576923</v>
      </c>
      <c r="S1444" s="136" t="n">
        <f aca="false">R1444-Q1444</f>
        <v>12115.4463161538</v>
      </c>
      <c r="T1444" s="137" t="n">
        <f aca="false">((S1444/1000000)*(0.473-P1444))*0.8/(0.08206*296)*1000000/(O1444*N1444)*12</f>
        <v>1.10758143570017</v>
      </c>
      <c r="U1444" s="138" t="n">
        <f aca="false">IF(N1444&lt;=48,T1444* 48,T1444* 72)</f>
        <v>53.1639089136083</v>
      </c>
      <c r="V1444" s="139" t="n">
        <v>1222.46808944673</v>
      </c>
      <c r="W1444" s="150" t="n">
        <f aca="false">W1396</f>
        <v>-20.4524273330183</v>
      </c>
      <c r="X1444" s="141" t="n">
        <v>1356.9</v>
      </c>
      <c r="Y1444" s="142" t="n">
        <f aca="false">((V1444/1000+1)*0.0112372)/((V1444/1000+1)*0.0112372+1)</f>
        <v>0.0243657991873954</v>
      </c>
      <c r="Z1444" s="142" t="n">
        <f aca="false">((W1444/1000+1)*0.0112372)/((W1444/1000+1)*0.0112372+1)</f>
        <v>0.0108875289029567</v>
      </c>
      <c r="AA1444" s="142" t="n">
        <f aca="false">IF(ISNUMBER(X1444),((X1444/1000+1)*0.0112372)/((X1444/1000+1)*0.0112372+1),"")</f>
        <v>0.0258016023592409</v>
      </c>
      <c r="AB1444" s="143" t="n">
        <f aca="false">IF(ISNUMBER(AA1444),(Y1444-Y1436)/(AA1444-Y1436),"")</f>
        <v>0.903411102837088</v>
      </c>
      <c r="AC1444" s="143" t="n">
        <f aca="false">IF(ISNUMBER(AB1444),1-AB1444,"")</f>
        <v>0.096588897162912</v>
      </c>
      <c r="AD1444" s="144" t="n">
        <f aca="false">IF(ISNUMBER(AB1444),AB1444*T1444,"")</f>
        <v>1.00060136630778</v>
      </c>
      <c r="AE1444" s="144" t="n">
        <f aca="false">IF(ISNUMBER(AC1444),AC1444*T1444,T1444)</f>
        <v>0.106980069392394</v>
      </c>
      <c r="AF1444" s="149" t="n">
        <f aca="false">IF(ISNUMBER(AD1444),AE1444-AE1436,"")</f>
        <v>0.0343605320663568</v>
      </c>
      <c r="AG1444" s="145" t="n">
        <f aca="false">IF(ISNUMBER(AD1444),U1444*AB1444,"")</f>
        <v>48.0288655827734</v>
      </c>
      <c r="AH1444" s="146" t="n">
        <f aca="false">IF(ISNUMBER(AC1444),AC1444*U1444,U1444)</f>
        <v>5.13504333083493</v>
      </c>
      <c r="AI1444" s="145" t="n">
        <f aca="false">AH1444-AH1436</f>
        <v>1.64930553918513</v>
      </c>
      <c r="AJ1444" s="103" t="s">
        <v>748</v>
      </c>
      <c r="AK1444" s="102"/>
      <c r="AL1444" s="102"/>
      <c r="AM1444" s="102"/>
      <c r="AN1444" s="147" t="s">
        <v>961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00B050"/>
    <pageSetUpPr fitToPage="false"/>
  </sheetPr>
  <dimension ref="A1:BI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L3" activeCellId="0" sqref="AL3"/>
    </sheetView>
  </sheetViews>
  <sheetFormatPr defaultRowHeight="15" zeroHeight="false" outlineLevelRow="0" outlineLevelCol="0"/>
  <cols>
    <col collapsed="false" customWidth="true" hidden="false" outlineLevel="0" max="1" min="1" style="0" width="10.67"/>
    <col collapsed="false" customWidth="true" hidden="false" outlineLevel="0" max="2" min="2" style="0" width="17.67"/>
    <col collapsed="false" customWidth="true" hidden="false" outlineLevel="0" max="3" min="3" style="90" width="10.84"/>
    <col collapsed="false" customWidth="true" hidden="false" outlineLevel="0" max="37" min="4" style="0" width="10.67"/>
    <col collapsed="false" customWidth="true" hidden="false" outlineLevel="0" max="45" min="38" style="96" width="10.5"/>
    <col collapsed="false" customWidth="true" hidden="false" outlineLevel="0" max="1025" min="46" style="0" width="10.67"/>
  </cols>
  <sheetData>
    <row r="1" customFormat="false" ht="15" hidden="false" customHeight="false" outlineLevel="0" collapsed="false">
      <c r="A1" s="0" t="s">
        <v>964</v>
      </c>
      <c r="B1" s="0" t="s">
        <v>965</v>
      </c>
      <c r="C1" s="90" t="s">
        <v>966</v>
      </c>
      <c r="D1" s="90" t="s">
        <v>967</v>
      </c>
      <c r="E1" s="90" t="s">
        <v>966</v>
      </c>
      <c r="F1" s="90" t="s">
        <v>966</v>
      </c>
      <c r="G1" s="90" t="s">
        <v>968</v>
      </c>
      <c r="H1" s="90" t="s">
        <v>969</v>
      </c>
      <c r="I1" s="90" t="s">
        <v>970</v>
      </c>
      <c r="J1" s="90" t="s">
        <v>971</v>
      </c>
      <c r="K1" s="90" t="s">
        <v>972</v>
      </c>
      <c r="L1" s="90" t="s">
        <v>973</v>
      </c>
      <c r="M1" s="90" t="s">
        <v>974</v>
      </c>
      <c r="N1" s="90" t="s">
        <v>975</v>
      </c>
      <c r="O1" s="90" t="s">
        <v>976</v>
      </c>
      <c r="P1" s="90" t="s">
        <v>977</v>
      </c>
      <c r="Q1" s="163" t="s">
        <v>978</v>
      </c>
      <c r="R1" s="163" t="s">
        <v>979</v>
      </c>
      <c r="S1" s="90" t="s">
        <v>980</v>
      </c>
      <c r="T1" s="90" t="s">
        <v>981</v>
      </c>
      <c r="U1" s="90" t="s">
        <v>982</v>
      </c>
      <c r="V1" s="163" t="s">
        <v>983</v>
      </c>
      <c r="W1" s="163" t="s">
        <v>984</v>
      </c>
      <c r="X1" s="90" t="s">
        <v>985</v>
      </c>
      <c r="Y1" s="90" t="s">
        <v>986</v>
      </c>
      <c r="Z1" s="90" t="s">
        <v>987</v>
      </c>
      <c r="AA1" s="163" t="s">
        <v>988</v>
      </c>
      <c r="AB1" s="163" t="s">
        <v>989</v>
      </c>
      <c r="AC1" s="90" t="s">
        <v>990</v>
      </c>
      <c r="AD1" s="90" t="s">
        <v>991</v>
      </c>
      <c r="AE1" s="90" t="s">
        <v>992</v>
      </c>
      <c r="AF1" s="163" t="s">
        <v>993</v>
      </c>
      <c r="AG1" s="163" t="s">
        <v>994</v>
      </c>
      <c r="AH1" s="90" t="s">
        <v>995</v>
      </c>
      <c r="AI1" s="90" t="s">
        <v>996</v>
      </c>
      <c r="AJ1" s="90" t="s">
        <v>997</v>
      </c>
      <c r="AK1" s="90" t="s">
        <v>998</v>
      </c>
      <c r="AL1" s="96" t="s">
        <v>999</v>
      </c>
      <c r="AM1" s="96" t="s">
        <v>1000</v>
      </c>
      <c r="AN1" s="96" t="s">
        <v>1001</v>
      </c>
      <c r="AO1" s="96" t="s">
        <v>1002</v>
      </c>
      <c r="AP1" s="96" t="s">
        <v>1003</v>
      </c>
      <c r="AQ1" s="96" t="s">
        <v>1004</v>
      </c>
      <c r="AR1" s="96" t="s">
        <v>1005</v>
      </c>
      <c r="AS1" s="96" t="s">
        <v>1006</v>
      </c>
      <c r="AT1" s="96" t="s">
        <v>1007</v>
      </c>
      <c r="AU1" s="96" t="s">
        <v>1008</v>
      </c>
      <c r="AV1" s="96" t="s">
        <v>1009</v>
      </c>
      <c r="AW1" s="96" t="s">
        <v>1010</v>
      </c>
      <c r="AX1" s="96" t="s">
        <v>1011</v>
      </c>
      <c r="AY1" s="96" t="s">
        <v>1012</v>
      </c>
      <c r="AZ1" s="0" t="s">
        <v>1013</v>
      </c>
      <c r="BA1" s="0" t="s">
        <v>1014</v>
      </c>
      <c r="BB1" s="0" t="s">
        <v>1015</v>
      </c>
      <c r="BC1" s="0" t="s">
        <v>1016</v>
      </c>
      <c r="BD1" s="0" t="s">
        <v>1017</v>
      </c>
      <c r="BE1" s="0" t="s">
        <v>1018</v>
      </c>
      <c r="BF1" s="0" t="s">
        <v>1019</v>
      </c>
      <c r="BG1" s="0" t="s">
        <v>1020</v>
      </c>
      <c r="BH1" s="0" t="s">
        <v>1021</v>
      </c>
      <c r="BI1" s="0" t="s">
        <v>1022</v>
      </c>
    </row>
    <row r="2" customFormat="false" ht="15" hidden="false" customHeight="false" outlineLevel="0" collapsed="false">
      <c r="A2" s="94" t="s">
        <v>213</v>
      </c>
      <c r="G2" s="0" t="s">
        <v>1023</v>
      </c>
      <c r="H2" s="0" t="s">
        <v>1024</v>
      </c>
      <c r="I2" s="0" t="s">
        <v>1025</v>
      </c>
      <c r="J2" s="0" t="s">
        <v>1024</v>
      </c>
      <c r="K2" s="0" t="s">
        <v>1026</v>
      </c>
      <c r="L2" s="0" t="s">
        <v>1027</v>
      </c>
      <c r="M2" s="0" t="s">
        <v>1027</v>
      </c>
      <c r="N2" s="0" t="s">
        <v>1028</v>
      </c>
      <c r="O2" s="0" t="s">
        <v>1029</v>
      </c>
      <c r="P2" s="0" t="s">
        <v>1030</v>
      </c>
      <c r="Q2" s="0" t="s">
        <v>1031</v>
      </c>
      <c r="R2" s="0" t="s">
        <v>1032</v>
      </c>
      <c r="S2" s="0" t="s">
        <v>1028</v>
      </c>
      <c r="T2" s="0" t="s">
        <v>1029</v>
      </c>
      <c r="U2" s="0" t="s">
        <v>1030</v>
      </c>
      <c r="V2" s="0" t="s">
        <v>1031</v>
      </c>
      <c r="W2" s="0" t="s">
        <v>1032</v>
      </c>
      <c r="X2" s="0" t="s">
        <v>1028</v>
      </c>
      <c r="Y2" s="0" t="s">
        <v>1029</v>
      </c>
      <c r="Z2" s="0" t="s">
        <v>1030</v>
      </c>
      <c r="AA2" s="0" t="s">
        <v>1031</v>
      </c>
      <c r="AB2" s="0" t="s">
        <v>1032</v>
      </c>
      <c r="AC2" s="0" t="s">
        <v>1028</v>
      </c>
      <c r="AD2" s="0" t="s">
        <v>1029</v>
      </c>
      <c r="AE2" s="0" t="s">
        <v>1030</v>
      </c>
      <c r="AF2" s="0" t="s">
        <v>1031</v>
      </c>
      <c r="AG2" s="0" t="s">
        <v>1032</v>
      </c>
      <c r="AH2" s="0" t="s">
        <v>1033</v>
      </c>
      <c r="AI2" s="0" t="s">
        <v>1033</v>
      </c>
      <c r="AJ2" s="0" t="s">
        <v>1033</v>
      </c>
      <c r="AK2" s="0" t="s">
        <v>1033</v>
      </c>
    </row>
    <row r="3" customFormat="false" ht="15" hidden="false" customHeight="false" outlineLevel="0" collapsed="false">
      <c r="A3" s="94" t="s">
        <v>223</v>
      </c>
      <c r="B3" s="0" t="s">
        <v>224</v>
      </c>
      <c r="C3" s="90" t="s">
        <v>227</v>
      </c>
      <c r="D3" s="0" t="s">
        <v>228</v>
      </c>
      <c r="E3" s="0" t="s">
        <v>230</v>
      </c>
      <c r="F3" s="0" t="s">
        <v>1034</v>
      </c>
      <c r="G3" s="0" t="s">
        <v>1035</v>
      </c>
      <c r="H3" s="0" t="s">
        <v>1035</v>
      </c>
      <c r="I3" s="0" t="s">
        <v>1035</v>
      </c>
      <c r="J3" s="0" t="s">
        <v>1035</v>
      </c>
      <c r="K3" s="0" t="s">
        <v>1036</v>
      </c>
      <c r="L3" s="0" t="s">
        <v>1037</v>
      </c>
      <c r="M3" s="0" t="s">
        <v>1038</v>
      </c>
      <c r="N3" s="0" t="s">
        <v>255</v>
      </c>
      <c r="O3" s="0" t="s">
        <v>255</v>
      </c>
      <c r="P3" s="0" t="s">
        <v>255</v>
      </c>
      <c r="Q3" s="0" t="s">
        <v>255</v>
      </c>
      <c r="R3" s="0" t="s">
        <v>255</v>
      </c>
      <c r="S3" s="0" t="s">
        <v>252</v>
      </c>
      <c r="T3" s="0" t="s">
        <v>252</v>
      </c>
      <c r="U3" s="0" t="s">
        <v>252</v>
      </c>
      <c r="V3" s="0" t="s">
        <v>252</v>
      </c>
      <c r="W3" s="0" t="s">
        <v>252</v>
      </c>
      <c r="X3" s="0" t="s">
        <v>253</v>
      </c>
      <c r="Y3" s="0" t="s">
        <v>253</v>
      </c>
      <c r="Z3" s="0" t="s">
        <v>253</v>
      </c>
      <c r="AA3" s="0" t="s">
        <v>253</v>
      </c>
      <c r="AB3" s="0" t="s">
        <v>253</v>
      </c>
      <c r="AC3" s="0" t="s">
        <v>1039</v>
      </c>
      <c r="AD3" s="0" t="s">
        <v>1039</v>
      </c>
      <c r="AE3" s="0" t="s">
        <v>1039</v>
      </c>
      <c r="AF3" s="0" t="s">
        <v>1039</v>
      </c>
      <c r="AG3" s="0" t="s">
        <v>1039</v>
      </c>
      <c r="AH3" s="0" t="s">
        <v>255</v>
      </c>
      <c r="AI3" s="0" t="s">
        <v>252</v>
      </c>
      <c r="AJ3" s="0" t="s">
        <v>253</v>
      </c>
      <c r="AK3" s="0" t="s">
        <v>1039</v>
      </c>
      <c r="AL3" s="96" t="s">
        <v>1040</v>
      </c>
      <c r="AM3" s="96" t="s">
        <v>1041</v>
      </c>
      <c r="AN3" s="96" t="s">
        <v>1042</v>
      </c>
      <c r="AO3" s="96" t="s">
        <v>1043</v>
      </c>
      <c r="AP3" s="96" t="s">
        <v>1044</v>
      </c>
      <c r="AQ3" s="96" t="s">
        <v>1045</v>
      </c>
      <c r="AR3" s="96" t="s">
        <v>1046</v>
      </c>
      <c r="AS3" s="96" t="s">
        <v>1047</v>
      </c>
      <c r="AX3" s="0" t="s">
        <v>1048</v>
      </c>
      <c r="AY3" s="0" t="s">
        <v>1048</v>
      </c>
      <c r="AZ3" s="0" t="s">
        <v>1049</v>
      </c>
      <c r="BA3" s="0" t="s">
        <v>1050</v>
      </c>
      <c r="BB3" s="0" t="s">
        <v>1051</v>
      </c>
      <c r="BC3" s="0" t="s">
        <v>1052</v>
      </c>
      <c r="BD3" s="0" t="s">
        <v>1053</v>
      </c>
      <c r="BE3" s="0" t="s">
        <v>1054</v>
      </c>
      <c r="BF3" s="0" t="s">
        <v>1055</v>
      </c>
      <c r="BG3" s="0" t="s">
        <v>1056</v>
      </c>
      <c r="BH3" s="0" t="s">
        <v>1037</v>
      </c>
    </row>
    <row r="4" customFormat="false" ht="15" hidden="false" customHeight="false" outlineLevel="0" collapsed="false">
      <c r="A4" s="94" t="s">
        <v>256</v>
      </c>
      <c r="B4" s="0" t="s">
        <v>106</v>
      </c>
      <c r="C4" s="90" t="s">
        <v>259</v>
      </c>
      <c r="D4" s="0" t="s">
        <v>259</v>
      </c>
      <c r="E4" s="0" t="s">
        <v>260</v>
      </c>
      <c r="F4" s="0" t="s">
        <v>261</v>
      </c>
      <c r="G4" s="0" t="s">
        <v>1035</v>
      </c>
      <c r="H4" s="0" t="s">
        <v>1035</v>
      </c>
      <c r="I4" s="0" t="s">
        <v>1057</v>
      </c>
      <c r="J4" s="0" t="s">
        <v>1035</v>
      </c>
      <c r="K4" s="0" t="s">
        <v>1057</v>
      </c>
      <c r="L4" s="0" t="s">
        <v>1058</v>
      </c>
      <c r="N4" s="0" t="s">
        <v>1059</v>
      </c>
      <c r="O4" s="0" t="s">
        <v>1059</v>
      </c>
      <c r="P4" s="0" t="s">
        <v>1059</v>
      </c>
      <c r="Q4" s="0" t="s">
        <v>1059</v>
      </c>
      <c r="R4" s="0" t="s">
        <v>1059</v>
      </c>
      <c r="S4" s="0" t="s">
        <v>1059</v>
      </c>
      <c r="T4" s="0" t="s">
        <v>1059</v>
      </c>
      <c r="U4" s="0" t="s">
        <v>1059</v>
      </c>
      <c r="V4" s="0" t="s">
        <v>1059</v>
      </c>
      <c r="W4" s="0" t="s">
        <v>1059</v>
      </c>
      <c r="X4" s="0" t="s">
        <v>1059</v>
      </c>
      <c r="Y4" s="0" t="s">
        <v>1059</v>
      </c>
      <c r="Z4" s="0" t="s">
        <v>1059</v>
      </c>
      <c r="AA4" s="0" t="s">
        <v>1059</v>
      </c>
      <c r="AB4" s="0" t="s">
        <v>1059</v>
      </c>
      <c r="AC4" s="0" t="s">
        <v>1059</v>
      </c>
      <c r="AD4" s="0" t="s">
        <v>1059</v>
      </c>
      <c r="AE4" s="0" t="s">
        <v>1059</v>
      </c>
      <c r="AF4" s="0" t="s">
        <v>1059</v>
      </c>
      <c r="AG4" s="0" t="s">
        <v>1059</v>
      </c>
      <c r="AH4" s="0" t="s">
        <v>1059</v>
      </c>
      <c r="AI4" s="0" t="s">
        <v>1059</v>
      </c>
      <c r="AJ4" s="0" t="s">
        <v>1059</v>
      </c>
      <c r="AK4" s="0" t="s">
        <v>1059</v>
      </c>
      <c r="AL4" s="115" t="s">
        <v>1060</v>
      </c>
      <c r="AM4" s="96" t="s">
        <v>1060</v>
      </c>
      <c r="AN4" s="96" t="s">
        <v>1060</v>
      </c>
      <c r="AO4" s="96" t="s">
        <v>1060</v>
      </c>
      <c r="AP4" s="115" t="s">
        <v>1061</v>
      </c>
      <c r="AQ4" s="96" t="s">
        <v>1061</v>
      </c>
      <c r="AR4" s="96" t="s">
        <v>1061</v>
      </c>
      <c r="AS4" s="96" t="s">
        <v>1061</v>
      </c>
      <c r="AX4" s="0" t="s">
        <v>1062</v>
      </c>
      <c r="AY4" s="0" t="s">
        <v>1063</v>
      </c>
      <c r="AZ4" s="0" t="s">
        <v>1064</v>
      </c>
      <c r="BG4" s="0" t="s">
        <v>1065</v>
      </c>
      <c r="BH4" s="0" t="s">
        <v>1058</v>
      </c>
    </row>
    <row r="5" customFormat="false" ht="15" hidden="false" customHeight="false" outlineLevel="0" collapsed="false">
      <c r="A5" s="94" t="s">
        <v>278</v>
      </c>
      <c r="B5" s="0" t="s">
        <v>279</v>
      </c>
      <c r="C5" s="90" t="s">
        <v>282</v>
      </c>
      <c r="D5" s="0" t="s">
        <v>283</v>
      </c>
      <c r="E5" s="0" t="s">
        <v>285</v>
      </c>
      <c r="F5" s="0" t="s">
        <v>286</v>
      </c>
      <c r="G5" s="0" t="s">
        <v>1066</v>
      </c>
      <c r="H5" s="0" t="s">
        <v>1067</v>
      </c>
      <c r="I5" s="0" t="s">
        <v>1068</v>
      </c>
      <c r="J5" s="0" t="s">
        <v>1069</v>
      </c>
      <c r="K5" s="0" t="s">
        <v>1070</v>
      </c>
      <c r="L5" s="0" t="s">
        <v>1071</v>
      </c>
      <c r="M5" s="0" t="s">
        <v>1072</v>
      </c>
      <c r="N5" s="0" t="s">
        <v>1073</v>
      </c>
      <c r="O5" s="0" t="s">
        <v>1073</v>
      </c>
      <c r="P5" s="0" t="s">
        <v>1073</v>
      </c>
      <c r="Q5" s="0" t="s">
        <v>1073</v>
      </c>
      <c r="R5" s="0" t="s">
        <v>1073</v>
      </c>
      <c r="S5" s="0" t="s">
        <v>1074</v>
      </c>
      <c r="T5" s="0" t="s">
        <v>1074</v>
      </c>
      <c r="U5" s="0" t="s">
        <v>1074</v>
      </c>
      <c r="V5" s="0" t="s">
        <v>1074</v>
      </c>
      <c r="W5" s="0" t="s">
        <v>1074</v>
      </c>
      <c r="X5" s="0" t="s">
        <v>1075</v>
      </c>
      <c r="Y5" s="0" t="s">
        <v>1075</v>
      </c>
      <c r="Z5" s="0" t="s">
        <v>1075</v>
      </c>
      <c r="AA5" s="0" t="s">
        <v>1075</v>
      </c>
      <c r="AB5" s="0" t="s">
        <v>1075</v>
      </c>
      <c r="AC5" s="0" t="s">
        <v>1076</v>
      </c>
      <c r="AD5" s="0" t="s">
        <v>1076</v>
      </c>
      <c r="AE5" s="0" t="s">
        <v>1076</v>
      </c>
      <c r="AF5" s="0" t="s">
        <v>1076</v>
      </c>
      <c r="AG5" s="0" t="s">
        <v>1076</v>
      </c>
      <c r="AH5" s="0" t="s">
        <v>1073</v>
      </c>
      <c r="AI5" s="0" t="s">
        <v>1074</v>
      </c>
      <c r="AJ5" s="0" t="s">
        <v>1075</v>
      </c>
      <c r="AK5" s="0" t="s">
        <v>1076</v>
      </c>
      <c r="AL5" s="96" t="s">
        <v>1077</v>
      </c>
      <c r="AM5" s="96" t="s">
        <v>1078</v>
      </c>
      <c r="AN5" s="96" t="s">
        <v>1079</v>
      </c>
      <c r="AO5" s="96" t="s">
        <v>1080</v>
      </c>
      <c r="AP5" s="96" t="s">
        <v>1081</v>
      </c>
      <c r="AQ5" s="96" t="s">
        <v>1082</v>
      </c>
      <c r="AR5" s="96" t="s">
        <v>1083</v>
      </c>
      <c r="AS5" s="96" t="s">
        <v>1084</v>
      </c>
      <c r="AT5" s="115" t="s">
        <v>1085</v>
      </c>
      <c r="AU5" s="115" t="s">
        <v>1086</v>
      </c>
      <c r="AV5" s="115" t="s">
        <v>1087</v>
      </c>
      <c r="AW5" s="115" t="s">
        <v>1088</v>
      </c>
      <c r="AX5" s="0" t="s">
        <v>1089</v>
      </c>
      <c r="AY5" s="0" t="s">
        <v>1090</v>
      </c>
      <c r="AZ5" s="0" t="s">
        <v>1013</v>
      </c>
      <c r="BA5" s="0" t="s">
        <v>1014</v>
      </c>
      <c r="BB5" s="0" t="s">
        <v>1015</v>
      </c>
      <c r="BC5" s="0" t="s">
        <v>1016</v>
      </c>
      <c r="BD5" s="0" t="s">
        <v>1017</v>
      </c>
      <c r="BE5" s="0" t="s">
        <v>1018</v>
      </c>
      <c r="BF5" s="0" t="s">
        <v>1019</v>
      </c>
      <c r="BG5" s="0" t="s">
        <v>1020</v>
      </c>
      <c r="BH5" s="0" t="s">
        <v>1021</v>
      </c>
      <c r="BI5" s="164" t="s">
        <v>1091</v>
      </c>
    </row>
    <row r="6" customFormat="false" ht="15" hidden="false" customHeight="false" outlineLevel="0" collapsed="false">
      <c r="B6" s="0" t="s">
        <v>647</v>
      </c>
      <c r="C6" s="165" t="s">
        <v>320</v>
      </c>
      <c r="D6" s="165" t="n">
        <v>1</v>
      </c>
      <c r="E6" s="165" t="s">
        <v>660</v>
      </c>
      <c r="F6" s="165" t="n">
        <v>10</v>
      </c>
      <c r="G6" s="166" t="n">
        <v>1.46782901730323</v>
      </c>
      <c r="H6" s="167" t="n">
        <v>1.36065775836712</v>
      </c>
      <c r="I6" s="168" t="n">
        <f aca="false">(G6-H6)/100*1000000</f>
        <v>1071.71258936107</v>
      </c>
      <c r="J6" s="169" t="n">
        <v>1.40346423262372</v>
      </c>
      <c r="K6" s="170" t="n">
        <f aca="false">(J6-H6)*10000</f>
        <v>428.064742565961</v>
      </c>
      <c r="L6" s="171" t="n">
        <v>1006.42013413496</v>
      </c>
      <c r="M6" s="171" t="n">
        <v>3993.57986586504</v>
      </c>
      <c r="N6" s="170" t="n">
        <v>-2.91712052842671</v>
      </c>
      <c r="O6" s="170" t="n">
        <v>10.1867680711277</v>
      </c>
      <c r="P6" s="170" t="n">
        <v>6.35368519867449</v>
      </c>
      <c r="Q6" s="170" t="n">
        <v>11.027069267458</v>
      </c>
      <c r="R6" s="170" t="n">
        <v>8.81058810738571</v>
      </c>
      <c r="S6" s="170" t="n">
        <v>494.968750115025</v>
      </c>
      <c r="T6" s="170" t="n">
        <v>537.571127246813</v>
      </c>
      <c r="U6" s="170" t="n">
        <v>304.647552639557</v>
      </c>
      <c r="V6" s="170" t="n">
        <v>290.622645271523</v>
      </c>
      <c r="W6" s="170" t="n">
        <v>312.960909736166</v>
      </c>
      <c r="X6" s="170" t="n">
        <v>13.2803038648418</v>
      </c>
      <c r="Y6" s="170" t="n">
        <v>32.607882919451</v>
      </c>
      <c r="Z6" s="170" t="n">
        <v>15.3710005008512</v>
      </c>
      <c r="AA6" s="170" t="n">
        <v>18.6442657689861</v>
      </c>
      <c r="AB6" s="170" t="n">
        <v>16.3832598096442</v>
      </c>
      <c r="AC6" s="170" t="n">
        <v>16.1974243932685</v>
      </c>
      <c r="AD6" s="170" t="n">
        <v>22.4211148483233</v>
      </c>
      <c r="AE6" s="170" t="n">
        <v>9.01731530217674</v>
      </c>
      <c r="AF6" s="170" t="n">
        <v>7.61719650152808</v>
      </c>
      <c r="AG6" s="170" t="n">
        <v>7.57267170225848</v>
      </c>
      <c r="AH6" s="170" t="n">
        <v>33.4609901162192</v>
      </c>
      <c r="AI6" s="170" t="n">
        <v>1940.77098500908</v>
      </c>
      <c r="AJ6" s="170" t="n">
        <v>96.2867128637743</v>
      </c>
      <c r="AK6" s="170" t="n">
        <v>62.8257227475551</v>
      </c>
      <c r="AL6" s="172" t="n">
        <v>560.210335058696</v>
      </c>
      <c r="AM6" s="172" t="n">
        <v>39.8732403706829</v>
      </c>
      <c r="AN6" s="172" t="n">
        <v>0.73708909651003</v>
      </c>
      <c r="AO6" s="172" t="n">
        <v>0.696410026808398</v>
      </c>
      <c r="AP6" s="172" t="n">
        <v>529.348567024364</v>
      </c>
      <c r="AQ6" s="172" t="n">
        <v>38.2618439914294</v>
      </c>
      <c r="AR6" s="172" t="n">
        <v>-0.252697010501148</v>
      </c>
      <c r="AS6" s="172" t="n">
        <v>-0.109893267879012</v>
      </c>
      <c r="AT6" s="172" t="n">
        <v>510.770553092143</v>
      </c>
      <c r="AU6" s="172" t="n">
        <v>37.8910890789702</v>
      </c>
      <c r="AV6" s="172" t="n">
        <v>-0.464813259560677</v>
      </c>
      <c r="AW6" s="172" t="n">
        <v>0.696953136774991</v>
      </c>
      <c r="AX6" s="170" t="n">
        <v>180.915284834874</v>
      </c>
      <c r="AY6" s="170" t="n">
        <v>16.4351378506605</v>
      </c>
      <c r="AZ6" s="170" t="n">
        <v>11.0078349496535</v>
      </c>
      <c r="BA6" s="173" t="n">
        <v>46.2958172131768</v>
      </c>
      <c r="BB6" s="173" t="n">
        <v>6.41175279599</v>
      </c>
      <c r="BC6" s="173" t="n">
        <v>-2.42270442276836</v>
      </c>
      <c r="BD6" s="173" t="n">
        <v>61.587044029895</v>
      </c>
      <c r="BE6" s="173" t="n">
        <v>3.39638310072708</v>
      </c>
      <c r="BF6" s="173" t="n">
        <v>1.85602228858722</v>
      </c>
      <c r="BG6" s="174" t="n">
        <v>0.333308856060155</v>
      </c>
      <c r="BH6" s="175" t="n">
        <v>0.60300666632109</v>
      </c>
      <c r="BI6" s="176" t="n">
        <v>0.417592258662133</v>
      </c>
    </row>
    <row r="7" customFormat="false" ht="15" hidden="false" customHeight="false" outlineLevel="0" collapsed="false">
      <c r="B7" s="0" t="s">
        <v>647</v>
      </c>
      <c r="C7" s="165" t="s">
        <v>320</v>
      </c>
      <c r="D7" s="165" t="n">
        <v>2</v>
      </c>
      <c r="E7" s="165" t="s">
        <v>660</v>
      </c>
      <c r="F7" s="165" t="n">
        <v>10</v>
      </c>
      <c r="G7" s="166" t="n">
        <v>1.25338536600357</v>
      </c>
      <c r="H7" s="167" t="n">
        <v>1.17344200367257</v>
      </c>
      <c r="I7" s="168" t="n">
        <f aca="false">(G7-H7)/100*1000000</f>
        <v>799.433623310017</v>
      </c>
      <c r="J7" s="169" t="n">
        <v>1.32073581803109</v>
      </c>
      <c r="K7" s="170" t="n">
        <f aca="false">(J7-H7)*10000</f>
        <v>1472.93814358519</v>
      </c>
      <c r="L7" s="171" t="n">
        <v>1013.113631686</v>
      </c>
      <c r="M7" s="171" t="n">
        <v>3986.886368314</v>
      </c>
      <c r="N7" s="170" t="n">
        <v>-0.29535300674601</v>
      </c>
      <c r="O7" s="170" t="n">
        <v>17.118208168676</v>
      </c>
      <c r="P7" s="170" t="n">
        <v>11.9091962520597</v>
      </c>
      <c r="Q7" s="170" t="n">
        <v>8.2001520401725</v>
      </c>
      <c r="R7" s="170" t="n">
        <v>7.31291782745404</v>
      </c>
      <c r="S7" s="170" t="n">
        <v>447.148354495979</v>
      </c>
      <c r="T7" s="170" t="n">
        <v>581.015939958179</v>
      </c>
      <c r="U7" s="170" t="n">
        <v>352.65307543695</v>
      </c>
      <c r="V7" s="170" t="n">
        <v>344.437208666438</v>
      </c>
      <c r="W7" s="170" t="n">
        <v>335.639827345785</v>
      </c>
      <c r="X7" s="170" t="n">
        <v>13.7295997167823</v>
      </c>
      <c r="Y7" s="170" t="n">
        <v>29.3603215062752</v>
      </c>
      <c r="Z7" s="170" t="n">
        <v>21.9334995191391</v>
      </c>
      <c r="AA7" s="170" t="n">
        <v>14.1459869641095</v>
      </c>
      <c r="AB7" s="170" t="n">
        <v>17.1224470126006</v>
      </c>
      <c r="AC7" s="170" t="n">
        <v>14.0249527235283</v>
      </c>
      <c r="AD7" s="170" t="n">
        <v>12.2421133375993</v>
      </c>
      <c r="AE7" s="170" t="n">
        <v>10.0243032670794</v>
      </c>
      <c r="AF7" s="170" t="n">
        <v>5.94583492393702</v>
      </c>
      <c r="AG7" s="170" t="n">
        <v>9.80952918514651</v>
      </c>
      <c r="AH7" s="170" t="n">
        <v>44.2451212816162</v>
      </c>
      <c r="AI7" s="170" t="n">
        <v>2060.89440590333</v>
      </c>
      <c r="AJ7" s="170" t="n">
        <v>96.2918547189067</v>
      </c>
      <c r="AK7" s="170" t="n">
        <v>52.0467334372905</v>
      </c>
      <c r="AL7" s="172" t="n">
        <v>102.148902049327</v>
      </c>
      <c r="AM7" s="172" t="n">
        <v>3.39966312915573</v>
      </c>
      <c r="AN7" s="172" t="n">
        <v>0.970201001078691</v>
      </c>
      <c r="AO7" s="172" t="n">
        <v>0.890236307618026</v>
      </c>
      <c r="AP7" s="172" t="n">
        <v>66.2733500715692</v>
      </c>
      <c r="AQ7" s="172" t="n">
        <v>-0.612539953444981</v>
      </c>
      <c r="AR7" s="172" t="n">
        <v>0.500556189581963</v>
      </c>
      <c r="AS7" s="172" t="n">
        <v>-0.0274640427897007</v>
      </c>
      <c r="AT7" s="172" t="n">
        <v>81.8039551037353</v>
      </c>
      <c r="AU7" s="172" t="n">
        <v>2.59329529266107</v>
      </c>
      <c r="AV7" s="172" t="n">
        <v>-0.234007712180827</v>
      </c>
      <c r="AW7" s="172" t="n">
        <v>0.890780459770425</v>
      </c>
      <c r="AX7" s="170" t="n">
        <v>106.649958323628</v>
      </c>
      <c r="AY7" s="170" t="n">
        <v>15.5687461036873</v>
      </c>
      <c r="AZ7" s="170" t="n">
        <v>6.8502599768371</v>
      </c>
      <c r="BA7" s="173" t="n">
        <v>-37.229238228657</v>
      </c>
      <c r="BB7" s="173" t="n">
        <v>4.29207931255643</v>
      </c>
      <c r="BC7" s="173" t="n">
        <v>-5.908758199123</v>
      </c>
      <c r="BD7" s="173" t="n">
        <v>2.56820542835599</v>
      </c>
      <c r="BE7" s="173" t="n">
        <v>4.20425332858959</v>
      </c>
      <c r="BF7" s="173" t="n">
        <v>-2.30824405453853</v>
      </c>
      <c r="BG7" s="174" t="n">
        <v>0.237102445069752</v>
      </c>
      <c r="BH7" s="175" t="n">
        <v>0.252869658851193</v>
      </c>
      <c r="BI7" s="176" t="n">
        <v>0.572946309351905</v>
      </c>
    </row>
    <row r="8" customFormat="false" ht="15" hidden="false" customHeight="false" outlineLevel="0" collapsed="false">
      <c r="B8" s="0" t="s">
        <v>647</v>
      </c>
      <c r="C8" s="165" t="s">
        <v>320</v>
      </c>
      <c r="D8" s="165" t="n">
        <v>3</v>
      </c>
      <c r="E8" s="165" t="s">
        <v>660</v>
      </c>
      <c r="F8" s="165" t="n">
        <v>10</v>
      </c>
      <c r="G8" s="166" t="n">
        <v>1.52587922976874</v>
      </c>
      <c r="H8" s="167" t="n">
        <v>1.36979719026014</v>
      </c>
      <c r="I8" s="168" t="n">
        <f aca="false">(G8-H8)/100*1000000</f>
        <v>1560.82039508598</v>
      </c>
      <c r="J8" s="169" t="n">
        <v>1.48550216771859</v>
      </c>
      <c r="K8" s="170" t="n">
        <f aca="false">(J8-H8)*10000</f>
        <v>1157.04977458456</v>
      </c>
      <c r="L8" s="171" t="n">
        <v>1387.73642882135</v>
      </c>
      <c r="M8" s="171" t="n">
        <v>3612.26357117865</v>
      </c>
      <c r="N8" s="170" t="n">
        <v>-15.5048250596628</v>
      </c>
      <c r="O8" s="170" t="n">
        <v>1.99606385295282</v>
      </c>
      <c r="P8" s="170" t="n">
        <v>-1.4271869036957</v>
      </c>
      <c r="Q8" s="170" t="n">
        <v>-2.94904653928491</v>
      </c>
      <c r="R8" s="170" t="n">
        <v>-1.14357434777953</v>
      </c>
      <c r="S8" s="170" t="n">
        <v>413.20781590652</v>
      </c>
      <c r="T8" s="170" t="n">
        <v>567.764578773998</v>
      </c>
      <c r="U8" s="170" t="n">
        <v>291.593940765653</v>
      </c>
      <c r="V8" s="170" t="n">
        <v>322.562638364348</v>
      </c>
      <c r="W8" s="170" t="n">
        <v>332.182317920489</v>
      </c>
      <c r="X8" s="170" t="n">
        <v>20.5221072415389</v>
      </c>
      <c r="Y8" s="170" t="n">
        <v>34.358492071423</v>
      </c>
      <c r="Z8" s="170" t="n">
        <v>16.5647774253295</v>
      </c>
      <c r="AA8" s="170" t="n">
        <v>13.5335471393798</v>
      </c>
      <c r="AB8" s="170" t="n">
        <v>17.8797115915241</v>
      </c>
      <c r="AC8" s="170" t="n">
        <v>36.0269323012016</v>
      </c>
      <c r="AD8" s="170" t="n">
        <v>32.3624282184702</v>
      </c>
      <c r="AE8" s="170" t="n">
        <v>17.9919643290252</v>
      </c>
      <c r="AF8" s="170" t="n">
        <v>16.4825936786647</v>
      </c>
      <c r="AG8" s="170" t="n">
        <v>19.0232859393036</v>
      </c>
      <c r="AH8" s="170" t="n">
        <v>-19.0285689974701</v>
      </c>
      <c r="AI8" s="170" t="n">
        <v>1927.31129173101</v>
      </c>
      <c r="AJ8" s="170" t="n">
        <v>102.858635469195</v>
      </c>
      <c r="AK8" s="170" t="n">
        <v>121.887204466665</v>
      </c>
      <c r="AL8" s="172" t="n">
        <v>468.73912787777</v>
      </c>
      <c r="AM8" s="172" t="n">
        <v>29.4003880384824</v>
      </c>
      <c r="AN8" s="172" t="n">
        <v>0.652708669973493</v>
      </c>
      <c r="AO8" s="172" t="n">
        <v>0.820503237294495</v>
      </c>
      <c r="AP8" s="172" t="n">
        <v>439.959350364009</v>
      </c>
      <c r="AQ8" s="172" t="n">
        <v>27.4944710693021</v>
      </c>
      <c r="AR8" s="172" t="n">
        <v>0.184988218228766</v>
      </c>
      <c r="AS8" s="172" t="n">
        <v>0.129891083824267</v>
      </c>
      <c r="AT8" s="172" t="n">
        <v>425.251036895005</v>
      </c>
      <c r="AU8" s="172" t="n">
        <v>27.5773016972492</v>
      </c>
      <c r="AV8" s="172" t="n">
        <v>-0.218097890110386</v>
      </c>
      <c r="AW8" s="172" t="n">
        <v>0.820896733254768</v>
      </c>
      <c r="AX8" s="170" t="n">
        <v>118.461090543858</v>
      </c>
      <c r="AY8" s="170" t="n">
        <v>13.5452174791555</v>
      </c>
      <c r="AZ8" s="170" t="n">
        <v>8.74560269897148</v>
      </c>
      <c r="BA8" s="173" t="n">
        <v>-15.2032521804907</v>
      </c>
      <c r="BB8" s="173" t="n">
        <v>9.03612436520587</v>
      </c>
      <c r="BC8" s="173" t="n">
        <v>-20.8976846198991</v>
      </c>
      <c r="BD8" s="173" t="n">
        <v>2.06316265842965</v>
      </c>
      <c r="BE8" s="173" t="n">
        <v>8.02528173082862</v>
      </c>
      <c r="BF8" s="173" t="n">
        <v>-12.3412238860498</v>
      </c>
      <c r="BG8" s="174" t="n">
        <v>0.0896179940009071</v>
      </c>
      <c r="BH8" s="175" t="n">
        <v>0.106162453017003</v>
      </c>
      <c r="BI8" s="176" t="n">
        <v>0.531321258187147</v>
      </c>
    </row>
    <row r="9" customFormat="false" ht="15" hidden="false" customHeight="false" outlineLevel="0" collapsed="false">
      <c r="B9" s="0" t="s">
        <v>647</v>
      </c>
      <c r="C9" s="165" t="s">
        <v>320</v>
      </c>
      <c r="D9" s="165" t="n">
        <v>4</v>
      </c>
      <c r="E9" s="165" t="s">
        <v>660</v>
      </c>
      <c r="F9" s="165" t="n">
        <v>10</v>
      </c>
      <c r="G9" s="166" t="n">
        <v>1.05966344548217</v>
      </c>
      <c r="H9" s="167" t="n">
        <v>1.01821337300269</v>
      </c>
      <c r="I9" s="168" t="n">
        <f aca="false">(G9-H9)/100*1000000</f>
        <v>414.50072479474</v>
      </c>
      <c r="J9" s="169" t="n">
        <v>1.13969604584738</v>
      </c>
      <c r="K9" s="170" t="n">
        <f aca="false">(J9-H9)*10000</f>
        <v>1214.82672844689</v>
      </c>
      <c r="L9" s="171" t="n">
        <v>1399.14622629221</v>
      </c>
      <c r="M9" s="171" t="n">
        <v>3600.85377370779</v>
      </c>
      <c r="N9" s="170" t="n">
        <v>-9.3912787407359</v>
      </c>
      <c r="O9" s="170" t="n">
        <v>13.9913695583011</v>
      </c>
      <c r="P9" s="170" t="n">
        <v>1.01693769505124</v>
      </c>
      <c r="Q9" s="170" t="n">
        <v>5.4520391010319</v>
      </c>
      <c r="R9" s="170" t="n">
        <v>7.93542316827336</v>
      </c>
      <c r="S9" s="170" t="n">
        <v>399.359977169818</v>
      </c>
      <c r="T9" s="170" t="n">
        <v>597.756618266246</v>
      </c>
      <c r="U9" s="170" t="n">
        <v>206.709198140416</v>
      </c>
      <c r="V9" s="170" t="n">
        <v>305.011973866226</v>
      </c>
      <c r="W9" s="170" t="n">
        <v>335.776010422198</v>
      </c>
      <c r="X9" s="170" t="n">
        <v>1.70020072273274</v>
      </c>
      <c r="Y9" s="170" t="n">
        <v>23.8719617632238</v>
      </c>
      <c r="Z9" s="170" t="n">
        <v>4.47492429800654</v>
      </c>
      <c r="AA9" s="170" t="n">
        <v>10.5501787975382</v>
      </c>
      <c r="AB9" s="170" t="n">
        <v>14.1555088152551</v>
      </c>
      <c r="AC9" s="170" t="n">
        <v>11.0914794634686</v>
      </c>
      <c r="AD9" s="170" t="n">
        <v>9.88059220492271</v>
      </c>
      <c r="AE9" s="170" t="n">
        <v>3.45798660295529</v>
      </c>
      <c r="AF9" s="170" t="n">
        <v>5.09813969650632</v>
      </c>
      <c r="AG9" s="170" t="n">
        <v>6.22008564698177</v>
      </c>
      <c r="AH9" s="170" t="n">
        <v>19.0044907819216</v>
      </c>
      <c r="AI9" s="170" t="n">
        <v>1844.6137778649</v>
      </c>
      <c r="AJ9" s="170" t="n">
        <v>54.7527743967564</v>
      </c>
      <c r="AK9" s="170" t="n">
        <v>35.7482836148347</v>
      </c>
      <c r="AL9" s="172" t="n">
        <v>1027.68090411106</v>
      </c>
      <c r="AM9" s="172" t="n">
        <v>70.1171701164531</v>
      </c>
      <c r="AN9" s="172" t="n">
        <v>0.741537719250125</v>
      </c>
      <c r="AO9" s="172" t="n">
        <v>0.707571592427329</v>
      </c>
      <c r="AP9" s="172" t="n">
        <v>996.780683496696</v>
      </c>
      <c r="AQ9" s="172" t="n">
        <v>73.4729350684001</v>
      </c>
      <c r="AR9" s="172" t="n">
        <v>0.328790534960839</v>
      </c>
      <c r="AS9" s="172" t="n">
        <v>-0.356397301529487</v>
      </c>
      <c r="AT9" s="172" t="n">
        <v>977.946659465997</v>
      </c>
      <c r="AU9" s="172" t="n">
        <v>66.968440372394</v>
      </c>
      <c r="AV9" s="172" t="n">
        <v>-0.232558158051369</v>
      </c>
      <c r="AW9" s="172" t="n">
        <v>-0.508231902963894</v>
      </c>
      <c r="AX9" s="170" t="n">
        <v>136.737667388399</v>
      </c>
      <c r="AY9" s="170" t="n">
        <v>9.47050356780182</v>
      </c>
      <c r="AZ9" s="170" t="n">
        <v>14.4382678713394</v>
      </c>
      <c r="BA9" s="173" t="n">
        <v>28.3904469263756</v>
      </c>
      <c r="BB9" s="173" t="n">
        <v>3.73986115613943</v>
      </c>
      <c r="BC9" s="173" t="n">
        <v>-4.46837691276474</v>
      </c>
      <c r="BD9" s="173" t="n">
        <v>64.5646402788386</v>
      </c>
      <c r="BE9" s="173" t="n">
        <v>2.54340751113592</v>
      </c>
      <c r="BF9" s="173" t="n">
        <v>4.01932369629682</v>
      </c>
      <c r="BG9" s="174" t="n">
        <v>0.345968045711799</v>
      </c>
      <c r="BH9" s="175" t="n">
        <v>0.473068635615542</v>
      </c>
      <c r="BI9" s="176" t="n">
        <v>0.466710978229153</v>
      </c>
    </row>
    <row r="10" customFormat="false" ht="15" hidden="false" customHeight="false" outlineLevel="0" collapsed="false">
      <c r="B10" s="0" t="s">
        <v>647</v>
      </c>
      <c r="C10" s="165" t="s">
        <v>320</v>
      </c>
      <c r="D10" s="165" t="n">
        <v>1</v>
      </c>
      <c r="E10" s="165" t="s">
        <v>660</v>
      </c>
      <c r="F10" s="177" t="s">
        <v>335</v>
      </c>
      <c r="G10" s="166" t="n">
        <f aca="false">G6</f>
        <v>1.46782901730323</v>
      </c>
      <c r="H10" s="167" t="n">
        <f aca="false">H6</f>
        <v>1.36065775836712</v>
      </c>
      <c r="I10" s="168" t="n">
        <f aca="false">(G10-H10)/100*1000000</f>
        <v>1071.71258936107</v>
      </c>
      <c r="J10" s="169" t="n">
        <v>1.53275836951923</v>
      </c>
      <c r="K10" s="170" t="n">
        <f aca="false">(J10-H10)*10000</f>
        <v>1721.00611152109</v>
      </c>
      <c r="L10" s="171" t="n">
        <v>1958.44298280922</v>
      </c>
      <c r="M10" s="171" t="n">
        <v>3041.55701719078</v>
      </c>
      <c r="N10" s="170" t="n">
        <v>31.6839732981338</v>
      </c>
      <c r="O10" s="170" t="n">
        <v>48.3098686532357</v>
      </c>
      <c r="P10" s="170" t="n">
        <v>39.5784599323367</v>
      </c>
      <c r="Q10" s="170" t="n">
        <v>27.6848574271926</v>
      </c>
      <c r="R10" s="170" t="n">
        <v>30.374986073569</v>
      </c>
      <c r="S10" s="170" t="n">
        <v>198.987643550346</v>
      </c>
      <c r="T10" s="170" t="n">
        <v>478.893082509944</v>
      </c>
      <c r="U10" s="170" t="n">
        <v>264.025562229446</v>
      </c>
      <c r="V10" s="170" t="n">
        <v>260.843020036286</v>
      </c>
      <c r="W10" s="170" t="n">
        <v>246.515562360831</v>
      </c>
      <c r="X10" s="170" t="n">
        <v>47.8813976914023</v>
      </c>
      <c r="Y10" s="170" t="n">
        <v>70.730983501559</v>
      </c>
      <c r="Z10" s="170" t="n">
        <v>48.5957752345135</v>
      </c>
      <c r="AA10" s="170" t="n">
        <v>35.3020539287207</v>
      </c>
      <c r="AB10" s="170" t="n">
        <v>37.9476577758275</v>
      </c>
      <c r="AC10" s="170" t="n">
        <v>16.1974243932685</v>
      </c>
      <c r="AD10" s="170" t="n">
        <v>22.4211148483233</v>
      </c>
      <c r="AE10" s="170" t="n">
        <v>9.01731530217674</v>
      </c>
      <c r="AF10" s="170" t="n">
        <v>7.61719650152808</v>
      </c>
      <c r="AG10" s="170" t="n">
        <v>7.57267170225848</v>
      </c>
      <c r="AH10" s="170" t="n">
        <v>177.632145384468</v>
      </c>
      <c r="AI10" s="170" t="n">
        <v>1449.26487068685</v>
      </c>
      <c r="AJ10" s="170" t="n">
        <v>240.457868132023</v>
      </c>
      <c r="AK10" s="170" t="n">
        <v>62.8257227475551</v>
      </c>
      <c r="AL10" s="172" t="n">
        <v>885.51791494079</v>
      </c>
      <c r="AM10" s="172" t="n">
        <v>81.430329608104</v>
      </c>
      <c r="AN10" s="172" t="n">
        <v>0.664461190987925</v>
      </c>
      <c r="AO10" s="172" t="n">
        <v>1.53832719485079</v>
      </c>
      <c r="AP10" s="172" t="n">
        <v>854.656146906457</v>
      </c>
      <c r="AQ10" s="172" t="n">
        <v>79.8189332288506</v>
      </c>
      <c r="AR10" s="172" t="n">
        <v>-0.325324916023253</v>
      </c>
      <c r="AS10" s="172" t="n">
        <v>0.73202390016338</v>
      </c>
      <c r="AT10" s="172" t="n">
        <v>836.078132974236</v>
      </c>
      <c r="AU10" s="172" t="n">
        <v>79.4481783163914</v>
      </c>
      <c r="AV10" s="172" t="n">
        <v>-0.537441165082782</v>
      </c>
      <c r="AW10" s="172" t="n">
        <v>1.53887030481738</v>
      </c>
      <c r="AX10" s="170" t="n">
        <v>49.4612470929428</v>
      </c>
      <c r="AY10" s="170" t="n">
        <v>19.8315209513876</v>
      </c>
      <c r="AZ10" s="170" t="n">
        <v>2.49407230106988</v>
      </c>
      <c r="BA10" s="173" t="n">
        <v>-85.1582205287544</v>
      </c>
      <c r="BB10" s="173" t="n">
        <v>9.80813589671708</v>
      </c>
      <c r="BC10" s="173" t="n">
        <v>-10.936467071352</v>
      </c>
      <c r="BD10" s="173" t="n">
        <v>-69.8669937120362</v>
      </c>
      <c r="BE10" s="173" t="n">
        <v>6.79276620145416</v>
      </c>
      <c r="BF10" s="173" t="n">
        <v>-6.65774035999642</v>
      </c>
      <c r="BG10" s="174" t="n">
        <v>0.100325414510193</v>
      </c>
      <c r="BH10" s="175" t="n">
        <v>0.0496222011679055</v>
      </c>
      <c r="BI10" s="176" t="n">
        <v>0.642498883479815</v>
      </c>
    </row>
    <row r="11" customFormat="false" ht="15" hidden="false" customHeight="false" outlineLevel="0" collapsed="false">
      <c r="B11" s="0" t="s">
        <v>647</v>
      </c>
      <c r="C11" s="165" t="s">
        <v>320</v>
      </c>
      <c r="D11" s="165" t="n">
        <v>2</v>
      </c>
      <c r="E11" s="165" t="s">
        <v>660</v>
      </c>
      <c r="F11" s="177" t="s">
        <v>335</v>
      </c>
      <c r="G11" s="166" t="n">
        <f aca="false">G7</f>
        <v>1.25338536600357</v>
      </c>
      <c r="H11" s="167" t="n">
        <f aca="false">H7</f>
        <v>1.17344200367257</v>
      </c>
      <c r="I11" s="168" t="n">
        <f aca="false">(G11-H11)/100*1000000</f>
        <v>799.433623310017</v>
      </c>
      <c r="J11" s="169" t="n">
        <v>1.36763474236051</v>
      </c>
      <c r="K11" s="170" t="n">
        <f aca="false">(J11-H11)*10000</f>
        <v>1941.9273868794</v>
      </c>
      <c r="L11" s="171" t="n">
        <v>1485.42351913211</v>
      </c>
      <c r="M11" s="171" t="n">
        <v>3514.57648086789</v>
      </c>
      <c r="N11" s="170" t="n">
        <v>27.4507583490065</v>
      </c>
      <c r="O11" s="170" t="n">
        <v>48.8100653364637</v>
      </c>
      <c r="P11" s="170" t="n">
        <v>24.6640130301507</v>
      </c>
      <c r="Q11" s="170" t="n">
        <v>26.5865511088523</v>
      </c>
      <c r="R11" s="170" t="n">
        <v>25.0119853513299</v>
      </c>
      <c r="S11" s="170" t="n">
        <v>198.504428011544</v>
      </c>
      <c r="T11" s="170" t="n">
        <v>455.377506177488</v>
      </c>
      <c r="U11" s="170" t="n">
        <v>279.671142146451</v>
      </c>
      <c r="V11" s="170" t="n">
        <v>265.962832577034</v>
      </c>
      <c r="W11" s="170" t="n">
        <v>288.174413599211</v>
      </c>
      <c r="X11" s="170" t="n">
        <v>41.4757110725348</v>
      </c>
      <c r="Y11" s="170" t="n">
        <v>61.0521786740629</v>
      </c>
      <c r="Z11" s="170" t="n">
        <v>34.6883162972302</v>
      </c>
      <c r="AA11" s="170" t="n">
        <v>32.5323860327893</v>
      </c>
      <c r="AB11" s="170" t="n">
        <v>34.8215145364764</v>
      </c>
      <c r="AC11" s="170" t="n">
        <v>14.0249527235283</v>
      </c>
      <c r="AD11" s="170" t="n">
        <v>12.2421133375993</v>
      </c>
      <c r="AE11" s="170" t="n">
        <v>10.0243032670794</v>
      </c>
      <c r="AF11" s="170" t="n">
        <v>5.94583492393702</v>
      </c>
      <c r="AG11" s="170" t="n">
        <v>9.80952918514651</v>
      </c>
      <c r="AH11" s="170" t="n">
        <v>152.523373175803</v>
      </c>
      <c r="AI11" s="170" t="n">
        <v>1487.69032251173</v>
      </c>
      <c r="AJ11" s="170" t="n">
        <v>204.570106613094</v>
      </c>
      <c r="AK11" s="170" t="n">
        <v>52.0467334372905</v>
      </c>
      <c r="AL11" s="172" t="n">
        <v>667.945716155017</v>
      </c>
      <c r="AM11" s="172" t="n">
        <v>56.444949013295</v>
      </c>
      <c r="AN11" s="172" t="n">
        <v>0.996847733371681</v>
      </c>
      <c r="AO11" s="172" t="n">
        <v>1.70038955031143</v>
      </c>
      <c r="AP11" s="172" t="n">
        <v>632.07016417726</v>
      </c>
      <c r="AQ11" s="172" t="n">
        <v>52.4327459306943</v>
      </c>
      <c r="AR11" s="172" t="n">
        <v>0.527202921874953</v>
      </c>
      <c r="AS11" s="172" t="n">
        <v>0.7826891999037</v>
      </c>
      <c r="AT11" s="172" t="n">
        <v>647.600769209426</v>
      </c>
      <c r="AU11" s="172" t="n">
        <v>55.6385811768004</v>
      </c>
      <c r="AV11" s="172" t="n">
        <v>-0.207360979887838</v>
      </c>
      <c r="AW11" s="172" t="n">
        <v>1.70093370246383</v>
      </c>
      <c r="AX11" s="170" t="n">
        <v>87.9234770637636</v>
      </c>
      <c r="AY11" s="170" t="n">
        <v>19.7729994322769</v>
      </c>
      <c r="AZ11" s="170" t="n">
        <v>4.44664338179465</v>
      </c>
      <c r="BA11" s="173" t="n">
        <v>-55.9557194885212</v>
      </c>
      <c r="BB11" s="173" t="n">
        <v>8.49633264114602</v>
      </c>
      <c r="BC11" s="173" t="n">
        <v>-8.31237479416544</v>
      </c>
      <c r="BD11" s="173" t="n">
        <v>-16.1582758315083</v>
      </c>
      <c r="BE11" s="173" t="n">
        <v>8.40850665717918</v>
      </c>
      <c r="BF11" s="173" t="n">
        <v>-4.71186064958097</v>
      </c>
      <c r="BG11" s="174" t="n">
        <v>0.0997988246536212</v>
      </c>
      <c r="BH11" s="175" t="n">
        <v>0.0877465967042323</v>
      </c>
      <c r="BI11" s="176" t="n">
        <v>0.515548933932369</v>
      </c>
    </row>
    <row r="12" customFormat="false" ht="15" hidden="false" customHeight="false" outlineLevel="0" collapsed="false">
      <c r="B12" s="0" t="s">
        <v>647</v>
      </c>
      <c r="C12" s="165" t="s">
        <v>320</v>
      </c>
      <c r="D12" s="165" t="n">
        <v>3</v>
      </c>
      <c r="E12" s="165" t="s">
        <v>660</v>
      </c>
      <c r="F12" s="177" t="s">
        <v>335</v>
      </c>
      <c r="G12" s="166" t="n">
        <f aca="false">G8</f>
        <v>1.52587922976874</v>
      </c>
      <c r="H12" s="167" t="n">
        <f aca="false">H8</f>
        <v>1.36979719026014</v>
      </c>
      <c r="I12" s="168" t="n">
        <f aca="false">(G12-H12)/100*1000000</f>
        <v>1560.82039508598</v>
      </c>
      <c r="J12" s="169" t="n">
        <v>1.54053072692168</v>
      </c>
      <c r="K12" s="170" t="n">
        <f aca="false">(J12-H12)*10000</f>
        <v>1707.33536661546</v>
      </c>
      <c r="L12" s="171" t="n">
        <v>1775.01795422833</v>
      </c>
      <c r="M12" s="171" t="n">
        <v>3224.98204577167</v>
      </c>
      <c r="N12" s="170" t="n">
        <v>18.4097698895467</v>
      </c>
      <c r="O12" s="170" t="n">
        <v>47.5578643624717</v>
      </c>
      <c r="P12" s="170" t="n">
        <v>24.1896355971075</v>
      </c>
      <c r="Q12" s="170" t="n">
        <v>26.4923032154951</v>
      </c>
      <c r="R12" s="170" t="n">
        <v>24.1478709128544</v>
      </c>
      <c r="S12" s="170" t="n">
        <v>213.204179092219</v>
      </c>
      <c r="T12" s="170" t="n">
        <v>450.420251972952</v>
      </c>
      <c r="U12" s="170" t="n">
        <v>269.807044088758</v>
      </c>
      <c r="V12" s="170" t="n">
        <v>279.19267879121</v>
      </c>
      <c r="W12" s="170" t="n">
        <v>284.333541770247</v>
      </c>
      <c r="X12" s="170" t="n">
        <v>54.4367021907483</v>
      </c>
      <c r="Y12" s="170" t="n">
        <v>79.9202925809419</v>
      </c>
      <c r="Z12" s="170" t="n">
        <v>42.1815999261326</v>
      </c>
      <c r="AA12" s="170" t="n">
        <v>42.9748968941598</v>
      </c>
      <c r="AB12" s="170" t="n">
        <v>43.171156852158</v>
      </c>
      <c r="AC12" s="170" t="n">
        <v>36.0269323012016</v>
      </c>
      <c r="AD12" s="170" t="n">
        <v>32.3624282184702</v>
      </c>
      <c r="AE12" s="170" t="n">
        <v>17.9919643290252</v>
      </c>
      <c r="AF12" s="170" t="n">
        <v>16.4825936786647</v>
      </c>
      <c r="AG12" s="170" t="n">
        <v>19.0232859393036</v>
      </c>
      <c r="AH12" s="170" t="n">
        <v>140.797443977475</v>
      </c>
      <c r="AI12" s="170" t="n">
        <v>1496.95769571539</v>
      </c>
      <c r="AJ12" s="170" t="n">
        <v>262.684648444141</v>
      </c>
      <c r="AK12" s="170" t="n">
        <v>121.887204466665</v>
      </c>
      <c r="AL12" s="172" t="n">
        <v>324.128697111616</v>
      </c>
      <c r="AM12" s="172" t="n">
        <v>13.3337822570527</v>
      </c>
      <c r="AN12" s="172" t="n">
        <v>0.799051552970507</v>
      </c>
      <c r="AO12" s="172" t="n">
        <v>1.43835256035923</v>
      </c>
      <c r="AP12" s="172" t="n">
        <v>295.348919597855</v>
      </c>
      <c r="AQ12" s="172" t="n">
        <v>11.4278652878724</v>
      </c>
      <c r="AR12" s="172" t="n">
        <v>0.33133110122578</v>
      </c>
      <c r="AS12" s="172" t="n">
        <v>0.747740406889001</v>
      </c>
      <c r="AT12" s="172" t="n">
        <v>280.640606128851</v>
      </c>
      <c r="AU12" s="172" t="n">
        <v>11.5106959158195</v>
      </c>
      <c r="AV12" s="172" t="n">
        <v>-0.0717550071133713</v>
      </c>
      <c r="AW12" s="172" t="n">
        <v>1.4387460563195</v>
      </c>
      <c r="AX12" s="170" t="n">
        <v>93.4167570511737</v>
      </c>
      <c r="AY12" s="170" t="n">
        <v>21.5704992099841</v>
      </c>
      <c r="AZ12" s="170" t="n">
        <v>4.33076472369888</v>
      </c>
      <c r="BA12" s="173" t="n">
        <v>-40.2475856731747</v>
      </c>
      <c r="BB12" s="173" t="n">
        <v>17.0614060960345</v>
      </c>
      <c r="BC12" s="173" t="n">
        <v>-25.3125225951717</v>
      </c>
      <c r="BD12" s="173" t="n">
        <v>-22.9811708342543</v>
      </c>
      <c r="BE12" s="173" t="n">
        <v>16.0505634616572</v>
      </c>
      <c r="BF12" s="173" t="n">
        <v>-16.7560618613224</v>
      </c>
      <c r="BG12" s="174" t="n">
        <v>0.15737598469716</v>
      </c>
      <c r="BH12" s="175" t="n">
        <v>0.147015541281438</v>
      </c>
      <c r="BI12" s="176" t="n">
        <v>0.543070176134282</v>
      </c>
    </row>
    <row r="13" customFormat="false" ht="15" hidden="false" customHeight="false" outlineLevel="0" collapsed="false">
      <c r="B13" s="0" t="s">
        <v>647</v>
      </c>
      <c r="C13" s="165" t="s">
        <v>320</v>
      </c>
      <c r="D13" s="165" t="n">
        <v>4</v>
      </c>
      <c r="E13" s="165" t="s">
        <v>660</v>
      </c>
      <c r="F13" s="177" t="s">
        <v>335</v>
      </c>
      <c r="G13" s="166" t="n">
        <f aca="false">G9</f>
        <v>1.05966344548217</v>
      </c>
      <c r="H13" s="167" t="n">
        <f aca="false">H9</f>
        <v>1.01821337300269</v>
      </c>
      <c r="I13" s="168" t="n">
        <f aca="false">(G13-H13)/100*1000000</f>
        <v>414.50072479474</v>
      </c>
      <c r="J13" s="169" t="n">
        <v>1.08787725209796</v>
      </c>
      <c r="K13" s="170" t="n">
        <f aca="false">(J13-H13)*10000</f>
        <v>696.638790952704</v>
      </c>
      <c r="L13" s="171" t="n">
        <v>1805.22467294334</v>
      </c>
      <c r="M13" s="171" t="n">
        <v>3194.77532705666</v>
      </c>
      <c r="N13" s="170" t="n">
        <v>26.4609525093597</v>
      </c>
      <c r="O13" s="170" t="n">
        <v>67.6435836950768</v>
      </c>
      <c r="P13" s="170" t="n">
        <v>27.2050263604131</v>
      </c>
      <c r="Q13" s="170" t="n">
        <v>27.2869487397599</v>
      </c>
      <c r="R13" s="170" t="n">
        <v>35.252405586372</v>
      </c>
      <c r="S13" s="170" t="n">
        <v>181.182322106995</v>
      </c>
      <c r="T13" s="170" t="n">
        <v>466.235302699827</v>
      </c>
      <c r="U13" s="170" t="n">
        <v>217.64734246795</v>
      </c>
      <c r="V13" s="170" t="n">
        <v>225.293800481796</v>
      </c>
      <c r="W13" s="170" t="n">
        <v>229.524801892745</v>
      </c>
      <c r="X13" s="170" t="n">
        <v>37.5524319728284</v>
      </c>
      <c r="Y13" s="170" t="n">
        <v>77.5241758999995</v>
      </c>
      <c r="Z13" s="170" t="n">
        <v>30.6630129633684</v>
      </c>
      <c r="AA13" s="170" t="n">
        <v>32.3850884362662</v>
      </c>
      <c r="AB13" s="170" t="n">
        <v>41.4724912333537</v>
      </c>
      <c r="AC13" s="170" t="n">
        <v>11.0914794634686</v>
      </c>
      <c r="AD13" s="170" t="n">
        <v>9.88059220492271</v>
      </c>
      <c r="AE13" s="170" t="n">
        <v>3.45798660295529</v>
      </c>
      <c r="AF13" s="170" t="n">
        <v>5.09813969650632</v>
      </c>
      <c r="AG13" s="170" t="n">
        <v>6.22008564698177</v>
      </c>
      <c r="AH13" s="170" t="n">
        <v>183.848916890982</v>
      </c>
      <c r="AI13" s="170" t="n">
        <v>1319.88356964931</v>
      </c>
      <c r="AJ13" s="170" t="n">
        <v>219.597200505816</v>
      </c>
      <c r="AK13" s="170" t="n">
        <v>35.7482836148347</v>
      </c>
      <c r="AL13" s="172" t="n">
        <v>443.755480739888</v>
      </c>
      <c r="AM13" s="172" t="n">
        <v>29.698179780271</v>
      </c>
      <c r="AN13" s="172" t="n">
        <v>0.984760257178604</v>
      </c>
      <c r="AO13" s="172" t="n">
        <v>1.62799129532477</v>
      </c>
      <c r="AP13" s="172" t="n">
        <v>412.855260125522</v>
      </c>
      <c r="AQ13" s="172" t="n">
        <v>33.053944732218</v>
      </c>
      <c r="AR13" s="172" t="n">
        <v>0.572013072889318</v>
      </c>
      <c r="AS13" s="172" t="n">
        <v>0.564022401367958</v>
      </c>
      <c r="AT13" s="172" t="n">
        <v>394.021236094822</v>
      </c>
      <c r="AU13" s="172" t="n">
        <v>26.5494500362119</v>
      </c>
      <c r="AV13" s="172" t="n">
        <v>0.0106643798771099</v>
      </c>
      <c r="AW13" s="172" t="n">
        <v>0.412187799933551</v>
      </c>
      <c r="AX13" s="170" t="n">
        <v>66.1691655459464</v>
      </c>
      <c r="AY13" s="170" t="n">
        <v>12.0139110789377</v>
      </c>
      <c r="AZ13" s="170" t="n">
        <v>5.50771227714107</v>
      </c>
      <c r="BA13" s="173" t="n">
        <v>-42.1780549160765</v>
      </c>
      <c r="BB13" s="173" t="n">
        <v>6.28326866727534</v>
      </c>
      <c r="BC13" s="173" t="n">
        <v>-13.3989325069631</v>
      </c>
      <c r="BD13" s="173" t="n">
        <v>-6.00386156361346</v>
      </c>
      <c r="BE13" s="173" t="n">
        <v>5.08681502227183</v>
      </c>
      <c r="BF13" s="173" t="n">
        <v>-4.91123189790156</v>
      </c>
      <c r="BG13" s="174" t="n">
        <v>0.0420054328935693</v>
      </c>
      <c r="BH13" s="175" t="n">
        <v>0.0277946444296373</v>
      </c>
      <c r="BI13" s="176" t="n">
        <v>0.597191647325532</v>
      </c>
    </row>
    <row r="14" customFormat="false" ht="15" hidden="false" customHeight="false" outlineLevel="0" collapsed="false">
      <c r="B14" s="96" t="s">
        <v>1092</v>
      </c>
      <c r="C14" s="165" t="s">
        <v>320</v>
      </c>
      <c r="D14" s="165" t="n">
        <v>1</v>
      </c>
      <c r="E14" s="165" t="s">
        <v>334</v>
      </c>
      <c r="F14" s="165" t="n">
        <v>10</v>
      </c>
      <c r="H14" s="167" t="n">
        <v>1.78172273927855</v>
      </c>
      <c r="J14" s="169" t="n">
        <v>1.97829424664495</v>
      </c>
      <c r="K14" s="170" t="n">
        <f aca="false">(J14-H14)*10000</f>
        <v>1965.71507366405</v>
      </c>
      <c r="L14" s="171" t="n">
        <v>933.010436226227</v>
      </c>
      <c r="M14" s="171" t="n">
        <v>816.989563773773</v>
      </c>
      <c r="N14" s="170" t="n">
        <v>-48.1975272786969</v>
      </c>
      <c r="O14" s="170" t="n">
        <v>-32.9679173613556</v>
      </c>
      <c r="P14" s="170" t="n">
        <v>-23.0351682886588</v>
      </c>
      <c r="Q14" s="170" t="n">
        <v>-17.9112321718926</v>
      </c>
      <c r="R14" s="170" t="n">
        <v>-32.5341003470323</v>
      </c>
      <c r="S14" s="170" t="n">
        <v>143.730733916697</v>
      </c>
      <c r="T14" s="170" t="n">
        <v>144.882335365385</v>
      </c>
      <c r="U14" s="170" t="n">
        <v>154.621014405663</v>
      </c>
      <c r="V14" s="170" t="n">
        <v>160.910858611183</v>
      </c>
      <c r="W14" s="170" t="n">
        <v>185.370972675551</v>
      </c>
      <c r="X14" s="170" t="n">
        <v>68.3923096610651</v>
      </c>
      <c r="Y14" s="170" t="n">
        <v>71.9443764508222</v>
      </c>
      <c r="Z14" s="170" t="n">
        <v>55.750638714544</v>
      </c>
      <c r="AA14" s="170" t="n">
        <v>43.6822783476847</v>
      </c>
      <c r="AB14" s="170" t="n">
        <v>34.7046639113158</v>
      </c>
      <c r="AC14" s="170" t="n">
        <v>116.589836939762</v>
      </c>
      <c r="AD14" s="170" t="n">
        <v>104.912293812178</v>
      </c>
      <c r="AE14" s="170" t="n">
        <v>78.7858070032029</v>
      </c>
      <c r="AF14" s="170" t="n">
        <v>61.5935105195772</v>
      </c>
      <c r="AG14" s="170" t="n">
        <v>67.2387642583481</v>
      </c>
      <c r="AH14" s="170" t="n">
        <v>-154.645945447636</v>
      </c>
      <c r="AI14" s="170" t="n">
        <v>789.515914974479</v>
      </c>
      <c r="AJ14" s="170" t="n">
        <v>274.474267085432</v>
      </c>
      <c r="AK14" s="170" t="n">
        <v>429.120212533068</v>
      </c>
      <c r="AL14" s="178" t="n">
        <v>204.754583867087</v>
      </c>
      <c r="AM14" s="178" t="n">
        <v>11.2218630202354</v>
      </c>
      <c r="AN14" s="178" t="n">
        <v>0.517972997233915</v>
      </c>
      <c r="AO14" s="178" t="n">
        <v>0.909113655801554</v>
      </c>
      <c r="AP14" s="166" t="n">
        <v>153.698208216478</v>
      </c>
      <c r="AQ14" s="166" t="n">
        <v>7.15042723062076</v>
      </c>
      <c r="AR14" s="166" t="n">
        <v>-0.250132504239989</v>
      </c>
      <c r="AS14" s="166" t="n">
        <v>-0.434015535587694</v>
      </c>
      <c r="AT14" s="172" t="n">
        <v>103.341641931807</v>
      </c>
      <c r="AU14" s="172" t="n">
        <v>2.92619843388826</v>
      </c>
      <c r="AV14" s="172" t="n">
        <v>-0.0362307936973606</v>
      </c>
      <c r="AW14" s="172" t="n">
        <v>-0.00739344657043539</v>
      </c>
      <c r="AX14" s="170" t="n">
        <v>284.901189960565</v>
      </c>
      <c r="AY14" s="170" t="n">
        <v>23.074664496268</v>
      </c>
      <c r="AZ14" s="170" t="n">
        <v>12.3469266479105</v>
      </c>
      <c r="BA14" s="173" t="n">
        <v>77.5516569850022</v>
      </c>
      <c r="BB14" s="173" t="n">
        <v>8.06449072094559</v>
      </c>
      <c r="BC14" s="173" t="n">
        <v>-1.46700622716774</v>
      </c>
      <c r="BD14" s="173" t="n">
        <v>110.947995899293</v>
      </c>
      <c r="BE14" s="173" t="n">
        <v>16.7207861336534</v>
      </c>
      <c r="BF14" s="173" t="n">
        <v>-15.0305559121574</v>
      </c>
      <c r="BG14" s="174" t="n">
        <v>0.414304471907845</v>
      </c>
      <c r="BH14" s="175" t="n">
        <v>1.18035837052529</v>
      </c>
      <c r="BI14" s="176" t="n">
        <v>0.086408749785935</v>
      </c>
    </row>
    <row r="15" customFormat="false" ht="15" hidden="false" customHeight="false" outlineLevel="0" collapsed="false">
      <c r="B15" s="96" t="s">
        <v>1092</v>
      </c>
      <c r="C15" s="165" t="s">
        <v>320</v>
      </c>
      <c r="D15" s="165" t="n">
        <v>2</v>
      </c>
      <c r="E15" s="165" t="s">
        <v>334</v>
      </c>
      <c r="F15" s="165" t="n">
        <v>10</v>
      </c>
      <c r="H15" s="167" t="n">
        <v>1.73657510610172</v>
      </c>
      <c r="J15" s="169" t="n">
        <v>1.87744353753596</v>
      </c>
      <c r="K15" s="170" t="n">
        <f aca="false">(J15-H15)*10000</f>
        <v>1408.68431434245</v>
      </c>
      <c r="L15" s="171" t="n">
        <v>973.526529572695</v>
      </c>
      <c r="M15" s="171" t="n">
        <v>776.473470427305</v>
      </c>
      <c r="N15" s="170" t="n">
        <v>-37.3584156560172</v>
      </c>
      <c r="O15" s="170" t="n">
        <v>-11.2711273001518</v>
      </c>
      <c r="P15" s="170" t="n">
        <v>-13.8420500958092</v>
      </c>
      <c r="Q15" s="170" t="n">
        <v>-12.3572073922962</v>
      </c>
      <c r="R15" s="170" t="n">
        <v>-7.67637958470337</v>
      </c>
      <c r="S15" s="170" t="n">
        <v>154.030156828633</v>
      </c>
      <c r="T15" s="170" t="n">
        <v>167.518819565602</v>
      </c>
      <c r="U15" s="170" t="n">
        <v>159.349272776997</v>
      </c>
      <c r="V15" s="170" t="n">
        <v>169.205673408226</v>
      </c>
      <c r="W15" s="170" t="n">
        <v>184.340416790354</v>
      </c>
      <c r="X15" s="170" t="n">
        <v>70.4976527804047</v>
      </c>
      <c r="Y15" s="170" t="n">
        <v>74.6978529390784</v>
      </c>
      <c r="Z15" s="170" t="n">
        <v>52.6017860842445</v>
      </c>
      <c r="AA15" s="170" t="n">
        <v>37.1333716367809</v>
      </c>
      <c r="AB15" s="170" t="n">
        <v>36.9554095422879</v>
      </c>
      <c r="AC15" s="170" t="n">
        <v>107.856068436422</v>
      </c>
      <c r="AD15" s="170" t="n">
        <v>85.9689802392302</v>
      </c>
      <c r="AE15" s="170" t="n">
        <v>66.4438361800537</v>
      </c>
      <c r="AF15" s="170" t="n">
        <v>49.4905790290771</v>
      </c>
      <c r="AG15" s="170" t="n">
        <v>44.6317891269912</v>
      </c>
      <c r="AH15" s="170" t="n">
        <v>-82.5051800289777</v>
      </c>
      <c r="AI15" s="170" t="n">
        <v>834.444339369811</v>
      </c>
      <c r="AJ15" s="170" t="n">
        <v>271.886072982796</v>
      </c>
      <c r="AK15" s="170" t="n">
        <v>354.391253011774</v>
      </c>
      <c r="AL15" s="179" t="n">
        <v>106.370254652405</v>
      </c>
      <c r="AM15" s="178" t="n">
        <v>6.23794856689238</v>
      </c>
      <c r="AN15" s="178" t="n">
        <v>0.559719079939668</v>
      </c>
      <c r="AO15" s="180" t="n">
        <v>0.989044449635399</v>
      </c>
      <c r="AP15" s="166" t="n">
        <v>69.4130496193928</v>
      </c>
      <c r="AQ15" s="166" t="n">
        <v>2.510055416716</v>
      </c>
      <c r="AR15" s="166" t="n">
        <v>-0.192592141662057</v>
      </c>
      <c r="AS15" s="166" t="n">
        <v>-0.482421989261875</v>
      </c>
      <c r="AT15" s="172" t="n">
        <v>-41.4480071673899</v>
      </c>
      <c r="AU15" s="172" t="n">
        <v>-7.12346137761912</v>
      </c>
      <c r="AV15" s="172" t="n">
        <v>-0.177085022852895</v>
      </c>
      <c r="AW15" s="172" t="n">
        <v>0.0741675455366526</v>
      </c>
      <c r="AX15" s="170" t="n">
        <v>262.31566348628</v>
      </c>
      <c r="AY15" s="170" t="n">
        <v>23.6214916211302</v>
      </c>
      <c r="AZ15" s="170" t="n">
        <v>11.1049576247602</v>
      </c>
      <c r="BA15" s="173" t="n">
        <v>39.5426763635724</v>
      </c>
      <c r="BB15" s="173" t="n">
        <v>7.92460041028497</v>
      </c>
      <c r="BC15" s="173" t="n">
        <v>-3.08721483348996</v>
      </c>
      <c r="BD15" s="173" t="n">
        <v>94.1282293427432</v>
      </c>
      <c r="BE15" s="173" t="n">
        <v>17.2676132585157</v>
      </c>
      <c r="BF15" s="173" t="n">
        <v>-15.3650854804291</v>
      </c>
      <c r="BG15" s="174" t="n">
        <v>0.406712282464311</v>
      </c>
      <c r="BH15" s="175" t="n">
        <v>1.06687002222645</v>
      </c>
      <c r="BI15" s="176" t="n">
        <v>0.0925292958927307</v>
      </c>
    </row>
    <row r="16" customFormat="false" ht="15" hidden="false" customHeight="false" outlineLevel="0" collapsed="false">
      <c r="B16" s="96" t="s">
        <v>1092</v>
      </c>
      <c r="C16" s="165" t="s">
        <v>320</v>
      </c>
      <c r="D16" s="165" t="n">
        <v>3</v>
      </c>
      <c r="E16" s="165" t="s">
        <v>334</v>
      </c>
      <c r="F16" s="165" t="n">
        <v>10</v>
      </c>
      <c r="H16" s="167" t="n">
        <v>1.4813102126121</v>
      </c>
      <c r="J16" s="169" t="n">
        <v>1.62170468466317</v>
      </c>
      <c r="K16" s="170" t="n">
        <f aca="false">(J16-H16)*10000</f>
        <v>1403.94472051075</v>
      </c>
      <c r="L16" s="171" t="n">
        <v>881.19111107444</v>
      </c>
      <c r="M16" s="171" t="n">
        <v>868.80888892556</v>
      </c>
      <c r="N16" s="170" t="n">
        <v>-23.9192872058351</v>
      </c>
      <c r="O16" s="170" t="n">
        <v>-16.7777846317022</v>
      </c>
      <c r="P16" s="170" t="n">
        <v>-20.7497824898522</v>
      </c>
      <c r="Q16" s="170" t="n">
        <v>-16.8873941840806</v>
      </c>
      <c r="R16" s="170" t="n">
        <v>-17.8586405426461</v>
      </c>
      <c r="S16" s="170" t="n">
        <v>148.951098484052</v>
      </c>
      <c r="T16" s="170" t="n">
        <v>156.82525430086</v>
      </c>
      <c r="U16" s="170" t="n">
        <v>162.025662159998</v>
      </c>
      <c r="V16" s="170" t="n">
        <v>165.276780407196</v>
      </c>
      <c r="W16" s="170" t="n">
        <v>179.957794673391</v>
      </c>
      <c r="X16" s="170" t="n">
        <v>48.9495168948902</v>
      </c>
      <c r="Y16" s="170" t="n">
        <v>57.947711358161</v>
      </c>
      <c r="Z16" s="170" t="n">
        <v>44.0696956066587</v>
      </c>
      <c r="AA16" s="170" t="n">
        <v>31.9238664823186</v>
      </c>
      <c r="AB16" s="170" t="n">
        <v>29.5951664473698</v>
      </c>
      <c r="AC16" s="170" t="n">
        <v>72.8688041007252</v>
      </c>
      <c r="AD16" s="170" t="n">
        <v>74.7254959898632</v>
      </c>
      <c r="AE16" s="170" t="n">
        <v>64.8194780965109</v>
      </c>
      <c r="AF16" s="170" t="n">
        <v>48.8112606663991</v>
      </c>
      <c r="AG16" s="170" t="n">
        <v>47.4538069900159</v>
      </c>
      <c r="AH16" s="170" t="n">
        <v>-96.1928890541162</v>
      </c>
      <c r="AI16" s="170" t="n">
        <v>813.036590025496</v>
      </c>
      <c r="AJ16" s="170" t="n">
        <v>212.485956789398</v>
      </c>
      <c r="AK16" s="170" t="n">
        <v>308.678845843514</v>
      </c>
      <c r="AL16" s="178" t="n">
        <v>121.79579072776</v>
      </c>
      <c r="AM16" s="178" t="n">
        <v>8.23011213826225</v>
      </c>
      <c r="AN16" s="178" t="n">
        <v>0.444762229885666</v>
      </c>
      <c r="AO16" s="180" t="n">
        <v>1.03504025225469</v>
      </c>
      <c r="AP16" s="166" t="n">
        <v>84.8850737103874</v>
      </c>
      <c r="AQ16" s="166" t="n">
        <v>6.39109149253535</v>
      </c>
      <c r="AR16" s="166" t="n">
        <v>-0.444462475722925</v>
      </c>
      <c r="AS16" s="166" t="n">
        <v>-0.659055968556603</v>
      </c>
      <c r="AT16" s="172" t="n">
        <v>29.7016410179323</v>
      </c>
      <c r="AU16" s="172" t="n">
        <v>2.44800975820798</v>
      </c>
      <c r="AV16" s="172" t="n">
        <v>-0.35554188326496</v>
      </c>
      <c r="AW16" s="172" t="n">
        <v>0.00761215437280161</v>
      </c>
      <c r="AX16" s="170" t="n">
        <v>221.275471791877</v>
      </c>
      <c r="AY16" s="170" t="n">
        <v>20.1286006932986</v>
      </c>
      <c r="AZ16" s="170" t="n">
        <v>10.9930876548982</v>
      </c>
      <c r="BA16" s="173" t="n">
        <v>78.4012271702555</v>
      </c>
      <c r="BB16" s="173" t="n">
        <v>8.48967084062527</v>
      </c>
      <c r="BC16" s="173" t="n">
        <v>-1.2824605638931</v>
      </c>
      <c r="BD16" s="173" t="n">
        <v>57.4233405824659</v>
      </c>
      <c r="BE16" s="173" t="n">
        <v>13.1575945752849</v>
      </c>
      <c r="BF16" s="173" t="n">
        <v>-12.5117161618712</v>
      </c>
      <c r="BG16" s="174" t="n">
        <v>0.435605967895378</v>
      </c>
      <c r="BH16" s="175" t="n">
        <v>0.963889160614067</v>
      </c>
      <c r="BI16" s="176" t="n">
        <v>0.112422188348415</v>
      </c>
    </row>
    <row r="17" customFormat="false" ht="15" hidden="false" customHeight="false" outlineLevel="0" collapsed="false">
      <c r="B17" s="96" t="s">
        <v>1092</v>
      </c>
      <c r="C17" s="165" t="s">
        <v>320</v>
      </c>
      <c r="D17" s="165" t="n">
        <v>4</v>
      </c>
      <c r="E17" s="165" t="s">
        <v>334</v>
      </c>
      <c r="F17" s="165" t="n">
        <v>10</v>
      </c>
      <c r="H17" s="167" t="n">
        <v>1.59516554382762</v>
      </c>
      <c r="J17" s="169" t="n">
        <v>1.50902777261359</v>
      </c>
      <c r="K17" s="170" t="n">
        <f aca="false">(J17-H17)*10000</f>
        <v>-861.377712140294</v>
      </c>
      <c r="L17" s="171" t="n">
        <v>839.528316548344</v>
      </c>
      <c r="M17" s="171" t="n">
        <v>910.471683451656</v>
      </c>
      <c r="N17" s="170" t="n">
        <v>-19.6758794468864</v>
      </c>
      <c r="O17" s="170" t="n">
        <v>-16.5088184953856</v>
      </c>
      <c r="P17" s="170" t="n">
        <v>-17.5774368103527</v>
      </c>
      <c r="Q17" s="170" t="n">
        <v>-18.1412814653156</v>
      </c>
      <c r="R17" s="170" t="n">
        <v>-20.220367735068</v>
      </c>
      <c r="S17" s="170" t="n">
        <v>161.126504352515</v>
      </c>
      <c r="T17" s="170" t="n">
        <v>177.853377721638</v>
      </c>
      <c r="U17" s="170" t="n">
        <v>170.088466621438</v>
      </c>
      <c r="V17" s="170" t="n">
        <v>173.308910864481</v>
      </c>
      <c r="W17" s="170" t="n">
        <v>190.507573147896</v>
      </c>
      <c r="X17" s="170" t="n">
        <v>56.8886308631053</v>
      </c>
      <c r="Y17" s="170" t="n">
        <v>62.128777866947</v>
      </c>
      <c r="Z17" s="170" t="n">
        <v>46.1430391174581</v>
      </c>
      <c r="AA17" s="170" t="n">
        <v>33.0243997811686</v>
      </c>
      <c r="AB17" s="170" t="n">
        <v>30.9734512843332</v>
      </c>
      <c r="AC17" s="170" t="n">
        <v>76.5645103099917</v>
      </c>
      <c r="AD17" s="170" t="n">
        <v>78.6375963623326</v>
      </c>
      <c r="AE17" s="170" t="n">
        <v>63.7204759278108</v>
      </c>
      <c r="AF17" s="170" t="n">
        <v>51.1656812464843</v>
      </c>
      <c r="AG17" s="170" t="n">
        <v>51.1938190194012</v>
      </c>
      <c r="AH17" s="170" t="n">
        <v>-92.1237839530084</v>
      </c>
      <c r="AI17" s="170" t="n">
        <v>872.884832707968</v>
      </c>
      <c r="AJ17" s="170" t="n">
        <v>229.158298913012</v>
      </c>
      <c r="AK17" s="170" t="n">
        <v>321.282082866021</v>
      </c>
      <c r="AL17" s="178" t="n">
        <v>32.7732438391653</v>
      </c>
      <c r="AM17" s="178" t="n">
        <v>1.1320125833254</v>
      </c>
      <c r="AN17" s="178" t="n">
        <v>0.728145859179659</v>
      </c>
      <c r="AO17" s="180" t="n">
        <v>1.14128113132327</v>
      </c>
      <c r="AP17" s="166" t="n">
        <v>-8.86818872783282</v>
      </c>
      <c r="AQ17" s="166" t="n">
        <v>-2.08077061184722</v>
      </c>
      <c r="AR17" s="166" t="n">
        <v>-0.0750679503817477</v>
      </c>
      <c r="AS17" s="166" t="n">
        <v>-0.361616152376001</v>
      </c>
      <c r="AT17" s="172" t="n">
        <v>-45.2225686373281</v>
      </c>
      <c r="AU17" s="172" t="n">
        <v>-7.1319646760255</v>
      </c>
      <c r="AV17" s="172" t="n">
        <v>0.203156697420918</v>
      </c>
      <c r="AW17" s="172" t="n">
        <v>0.0579231357451322</v>
      </c>
      <c r="AX17" s="170" t="n">
        <v>209.972064039411</v>
      </c>
      <c r="AY17" s="170" t="n">
        <v>16.5151058684466</v>
      </c>
      <c r="AZ17" s="170" t="n">
        <v>12.7139399354732</v>
      </c>
      <c r="BA17" s="173" t="n">
        <v>88.8485556905684</v>
      </c>
      <c r="BB17" s="173" t="n">
        <v>6.72964525930101</v>
      </c>
      <c r="BC17" s="173" t="n">
        <v>0.336034266358393</v>
      </c>
      <c r="BD17" s="173" t="n">
        <v>57.8234786177138</v>
      </c>
      <c r="BE17" s="173" t="n">
        <v>10.7783552612312</v>
      </c>
      <c r="BF17" s="173" t="n">
        <v>-13.8077961201838</v>
      </c>
      <c r="BG17" s="174" t="n">
        <v>0.407849527173824</v>
      </c>
      <c r="BH17" s="175" t="n">
        <v>0.856370070381857</v>
      </c>
      <c r="BI17" s="176" t="n">
        <v>0.132649391599227</v>
      </c>
    </row>
    <row r="18" customFormat="false" ht="15" hidden="false" customHeight="false" outlineLevel="0" collapsed="false">
      <c r="B18" s="96" t="s">
        <v>1092</v>
      </c>
      <c r="C18" s="165" t="s">
        <v>320</v>
      </c>
      <c r="D18" s="165" t="n">
        <v>1</v>
      </c>
      <c r="E18" s="165" t="s">
        <v>334</v>
      </c>
      <c r="F18" s="177" t="s">
        <v>335</v>
      </c>
      <c r="H18" s="167" t="n">
        <f aca="false">H14</f>
        <v>1.78172273927855</v>
      </c>
      <c r="J18" s="169" t="n">
        <v>1.70851730791863</v>
      </c>
      <c r="K18" s="170" t="n">
        <f aca="false">(J18-H18)*10000</f>
        <v>-732.054313599182</v>
      </c>
      <c r="L18" s="171" t="n">
        <v>938.769851014033</v>
      </c>
      <c r="M18" s="171" t="n">
        <v>811.230148985967</v>
      </c>
      <c r="N18" s="170" t="n">
        <v>-33.7411361202414</v>
      </c>
      <c r="O18" s="170" t="n">
        <v>-18.497395020436</v>
      </c>
      <c r="P18" s="170" t="n">
        <v>-6.51354840919186</v>
      </c>
      <c r="Q18" s="170" t="n">
        <v>-5.26119050708027</v>
      </c>
      <c r="R18" s="170" t="n">
        <v>-13.9999742002927</v>
      </c>
      <c r="S18" s="170" t="n">
        <v>155.977337877192</v>
      </c>
      <c r="T18" s="170" t="n">
        <v>169.578037114252</v>
      </c>
      <c r="U18" s="170" t="n">
        <v>165.289318708549</v>
      </c>
      <c r="V18" s="170" t="n">
        <v>175.137422706607</v>
      </c>
      <c r="W18" s="170" t="n">
        <v>182.984917621412</v>
      </c>
      <c r="X18" s="170" t="n">
        <v>82.8487008195206</v>
      </c>
      <c r="Y18" s="170" t="n">
        <v>86.4148987917419</v>
      </c>
      <c r="Z18" s="170" t="n">
        <v>72.272258594011</v>
      </c>
      <c r="AA18" s="170" t="n">
        <v>56.332320012497</v>
      </c>
      <c r="AB18" s="170" t="n">
        <v>53.2387900580554</v>
      </c>
      <c r="AC18" s="170" t="n">
        <v>116.589836939762</v>
      </c>
      <c r="AD18" s="170" t="n">
        <v>104.912293812178</v>
      </c>
      <c r="AE18" s="170" t="n">
        <v>78.7858070032029</v>
      </c>
      <c r="AF18" s="170" t="n">
        <v>61.5935105195772</v>
      </c>
      <c r="AG18" s="170" t="n">
        <v>67.2387642583481</v>
      </c>
      <c r="AH18" s="170" t="n">
        <v>-78.0132442572422</v>
      </c>
      <c r="AI18" s="170" t="n">
        <v>848.967034028012</v>
      </c>
      <c r="AJ18" s="170" t="n">
        <v>351.106968275826</v>
      </c>
      <c r="AK18" s="170" t="n">
        <v>429.120212533068</v>
      </c>
      <c r="AL18" s="178" t="n">
        <v>93.6606461372287</v>
      </c>
      <c r="AM18" s="178" t="n">
        <v>5.64765891270721</v>
      </c>
      <c r="AN18" s="178" t="n">
        <v>0.816126784048783</v>
      </c>
      <c r="AO18" s="180" t="n">
        <v>1.08881779591029</v>
      </c>
      <c r="AP18" s="166" t="n">
        <v>42.6042704866189</v>
      </c>
      <c r="AQ18" s="166" t="n">
        <v>1.57622312309262</v>
      </c>
      <c r="AR18" s="166" t="n">
        <v>0.0480212825748787</v>
      </c>
      <c r="AS18" s="166" t="n">
        <v>-0.254311395478954</v>
      </c>
      <c r="AT18" s="172" t="n">
        <v>-7.75229579805163</v>
      </c>
      <c r="AU18" s="172" t="n">
        <v>-2.64800567363988</v>
      </c>
      <c r="AV18" s="172" t="n">
        <v>0.261922993117507</v>
      </c>
      <c r="AW18" s="172" t="n">
        <v>0.172310693538304</v>
      </c>
      <c r="AX18" s="170" t="n">
        <v>320.776920406545</v>
      </c>
      <c r="AY18" s="170" t="n">
        <v>39.7954506299214</v>
      </c>
      <c r="AZ18" s="170" t="n">
        <v>8.06064299634692</v>
      </c>
      <c r="BA18" s="173" t="n">
        <v>113.427387430983</v>
      </c>
      <c r="BB18" s="173" t="n">
        <v>24.785276854599</v>
      </c>
      <c r="BC18" s="173" t="n">
        <v>-5.75328987873131</v>
      </c>
      <c r="BD18" s="173" t="n">
        <v>146.823726345273</v>
      </c>
      <c r="BE18" s="173" t="n">
        <v>33.4415722673068</v>
      </c>
      <c r="BF18" s="173" t="n">
        <v>-19.316839563721</v>
      </c>
      <c r="BG18" s="174" t="n">
        <v>0.410503326276545</v>
      </c>
      <c r="BH18" s="175" t="n">
        <v>1.31679992819633</v>
      </c>
      <c r="BI18" s="176" t="n">
        <v>0.0900534989947525</v>
      </c>
    </row>
    <row r="19" customFormat="false" ht="15" hidden="false" customHeight="false" outlineLevel="0" collapsed="false">
      <c r="B19" s="96" t="s">
        <v>1092</v>
      </c>
      <c r="C19" s="165" t="s">
        <v>320</v>
      </c>
      <c r="D19" s="165" t="n">
        <v>2</v>
      </c>
      <c r="E19" s="165" t="s">
        <v>334</v>
      </c>
      <c r="F19" s="177" t="s">
        <v>335</v>
      </c>
      <c r="H19" s="167" t="n">
        <f aca="false">H15</f>
        <v>1.73657510610172</v>
      </c>
      <c r="J19" s="169" t="n">
        <v>1.62230764068983</v>
      </c>
      <c r="K19" s="170" t="n">
        <f aca="false">(J19-H19)*10000</f>
        <v>-1142.67465411888</v>
      </c>
      <c r="L19" s="171" t="n">
        <v>819.812608467064</v>
      </c>
      <c r="M19" s="171" t="n">
        <v>930.187391532936</v>
      </c>
      <c r="N19" s="170" t="n">
        <v>-33.4458117496745</v>
      </c>
      <c r="O19" s="170" t="n">
        <v>2.46242228414837</v>
      </c>
      <c r="P19" s="170" t="n">
        <v>4.07033303414782</v>
      </c>
      <c r="Q19" s="170" t="n">
        <v>8.18872228659218</v>
      </c>
      <c r="R19" s="170" t="n">
        <v>11.0909878695588</v>
      </c>
      <c r="S19" s="170" t="n">
        <v>155.009184713207</v>
      </c>
      <c r="T19" s="170" t="n">
        <v>157.168532640417</v>
      </c>
      <c r="U19" s="170" t="n">
        <v>172.417615347045</v>
      </c>
      <c r="V19" s="170" t="n">
        <v>171.816445811955</v>
      </c>
      <c r="W19" s="170" t="n">
        <v>187.994942066095</v>
      </c>
      <c r="X19" s="170" t="n">
        <v>74.4102566867475</v>
      </c>
      <c r="Y19" s="170" t="n">
        <v>88.4314025233786</v>
      </c>
      <c r="Z19" s="170" t="n">
        <v>70.5141692142015</v>
      </c>
      <c r="AA19" s="170" t="n">
        <v>57.6793013156693</v>
      </c>
      <c r="AB19" s="170" t="n">
        <v>55.72277699655</v>
      </c>
      <c r="AC19" s="170" t="n">
        <v>107.856068436422</v>
      </c>
      <c r="AD19" s="170" t="n">
        <v>85.9689802392302</v>
      </c>
      <c r="AE19" s="170" t="n">
        <v>66.4438361800537</v>
      </c>
      <c r="AF19" s="170" t="n">
        <v>49.4905790290771</v>
      </c>
      <c r="AG19" s="170" t="n">
        <v>44.6317891269912</v>
      </c>
      <c r="AH19" s="170" t="n">
        <v>-7.63334627522735</v>
      </c>
      <c r="AI19" s="170" t="n">
        <v>844.406720578719</v>
      </c>
      <c r="AJ19" s="170" t="n">
        <v>346.757906736547</v>
      </c>
      <c r="AK19" s="170" t="n">
        <v>354.391253011774</v>
      </c>
      <c r="AL19" s="178" t="n">
        <v>111.875452758559</v>
      </c>
      <c r="AM19" s="178" t="n">
        <v>5.19484878307472</v>
      </c>
      <c r="AN19" s="178" t="n">
        <v>0.640996423658929</v>
      </c>
      <c r="AO19" s="180" t="n">
        <v>0.845770378644121</v>
      </c>
      <c r="AP19" s="166" t="n">
        <v>74.9182477255464</v>
      </c>
      <c r="AQ19" s="166" t="n">
        <v>1.46695563289835</v>
      </c>
      <c r="AR19" s="166" t="n">
        <v>-0.111314797942796</v>
      </c>
      <c r="AS19" s="166" t="n">
        <v>-0.625696060253153</v>
      </c>
      <c r="AT19" s="172" t="n">
        <v>-35.9428090612363</v>
      </c>
      <c r="AU19" s="172" t="n">
        <v>-8.16656116143678</v>
      </c>
      <c r="AV19" s="172" t="n">
        <v>-0.0958076791336339</v>
      </c>
      <c r="AW19" s="172" t="n">
        <v>-0.0691065254546256</v>
      </c>
      <c r="AX19" s="170" t="n">
        <v>333.234027093708</v>
      </c>
      <c r="AY19" s="170" t="n">
        <v>40.8891048796459</v>
      </c>
      <c r="AZ19" s="170" t="n">
        <v>8.14970217798991</v>
      </c>
      <c r="BA19" s="173" t="n">
        <v>110.461039971001</v>
      </c>
      <c r="BB19" s="173" t="n">
        <v>25.1922136688007</v>
      </c>
      <c r="BC19" s="173" t="n">
        <v>-6.04247028026027</v>
      </c>
      <c r="BD19" s="173" t="n">
        <v>165.046592950172</v>
      </c>
      <c r="BE19" s="173" t="n">
        <v>34.5352265170314</v>
      </c>
      <c r="BF19" s="173" t="n">
        <v>-18.3203409271994</v>
      </c>
      <c r="BG19" s="174" t="n">
        <v>0.408953471312899</v>
      </c>
      <c r="BH19" s="175" t="n">
        <v>1.36277212139549</v>
      </c>
      <c r="BI19" s="176" t="n">
        <v>0.0849639271588993</v>
      </c>
    </row>
    <row r="20" customFormat="false" ht="15" hidden="false" customHeight="false" outlineLevel="0" collapsed="false">
      <c r="B20" s="96" t="s">
        <v>1092</v>
      </c>
      <c r="C20" s="165" t="s">
        <v>320</v>
      </c>
      <c r="D20" s="165" t="n">
        <v>3</v>
      </c>
      <c r="E20" s="165" t="s">
        <v>334</v>
      </c>
      <c r="F20" s="177" t="s">
        <v>335</v>
      </c>
      <c r="H20" s="167" t="n">
        <f aca="false">H16</f>
        <v>1.4813102126121</v>
      </c>
      <c r="J20" s="169" t="n">
        <v>1.5493049020616</v>
      </c>
      <c r="K20" s="170" t="n">
        <f aca="false">(J20-H20)*10000</f>
        <v>679.946894495096</v>
      </c>
      <c r="L20" s="171" t="n">
        <v>844.128880270054</v>
      </c>
      <c r="M20" s="171" t="n">
        <v>905.871119729946</v>
      </c>
      <c r="N20" s="170" t="n">
        <v>-13.6366201970662</v>
      </c>
      <c r="O20" s="170" t="n">
        <v>5.75608369590839</v>
      </c>
      <c r="P20" s="170" t="n">
        <v>-5.88309467190456</v>
      </c>
      <c r="Q20" s="170" t="n">
        <v>-2.60004527993244</v>
      </c>
      <c r="R20" s="170" t="n">
        <v>-4.10932740766382</v>
      </c>
      <c r="S20" s="170" t="n">
        <v>157.811583721161</v>
      </c>
      <c r="T20" s="170" t="n">
        <v>151.272839716574</v>
      </c>
      <c r="U20" s="170" t="n">
        <v>164.927730875356</v>
      </c>
      <c r="V20" s="170" t="n">
        <v>183.1862315867</v>
      </c>
      <c r="W20" s="170" t="n">
        <v>207.822729176555</v>
      </c>
      <c r="X20" s="170" t="n">
        <v>59.2321839036591</v>
      </c>
      <c r="Y20" s="170" t="n">
        <v>80.4815796857715</v>
      </c>
      <c r="Z20" s="170" t="n">
        <v>58.9363834246063</v>
      </c>
      <c r="AA20" s="170" t="n">
        <v>46.2112153864667</v>
      </c>
      <c r="AB20" s="170" t="n">
        <v>43.3444795823521</v>
      </c>
      <c r="AC20" s="170" t="n">
        <v>72.8688041007252</v>
      </c>
      <c r="AD20" s="170" t="n">
        <v>74.7254959898632</v>
      </c>
      <c r="AE20" s="170" t="n">
        <v>64.8194780965109</v>
      </c>
      <c r="AF20" s="170" t="n">
        <v>48.8112606663991</v>
      </c>
      <c r="AG20" s="170" t="n">
        <v>47.4538069900159</v>
      </c>
      <c r="AH20" s="170" t="n">
        <v>-20.4730038606586</v>
      </c>
      <c r="AI20" s="170" t="n">
        <v>865.021115076346</v>
      </c>
      <c r="AJ20" s="170" t="n">
        <v>288.205841982856</v>
      </c>
      <c r="AK20" s="170" t="n">
        <v>308.678845843514</v>
      </c>
      <c r="AL20" s="178" t="n">
        <v>85.9641375693193</v>
      </c>
      <c r="AM20" s="178" t="n">
        <v>4.78857081808642</v>
      </c>
      <c r="AN20" s="178" t="n">
        <v>0.580050317053684</v>
      </c>
      <c r="AO20" s="180" t="n">
        <v>1.11938012521912</v>
      </c>
      <c r="AP20" s="166" t="n">
        <v>49.0534205519471</v>
      </c>
      <c r="AQ20" s="166" t="n">
        <v>2.94955017235951</v>
      </c>
      <c r="AR20" s="166" t="n">
        <v>-0.309174388554906</v>
      </c>
      <c r="AS20" s="166" t="n">
        <v>-0.574716095592175</v>
      </c>
      <c r="AT20" s="172" t="n">
        <v>-6.13001214050797</v>
      </c>
      <c r="AU20" s="172" t="n">
        <v>-0.993531561967853</v>
      </c>
      <c r="AV20" s="172" t="n">
        <v>-0.220253796096942</v>
      </c>
      <c r="AW20" s="172" t="n">
        <v>0.0919520273372299</v>
      </c>
      <c r="AX20" s="170" t="n">
        <v>338.920360329931</v>
      </c>
      <c r="AY20" s="170" t="n">
        <v>33.2861952685835</v>
      </c>
      <c r="AZ20" s="170" t="n">
        <v>10.1820096167559</v>
      </c>
      <c r="BA20" s="173" t="n">
        <v>196.046115708309</v>
      </c>
      <c r="BB20" s="173" t="n">
        <v>21.6472654159102</v>
      </c>
      <c r="BC20" s="173" t="n">
        <v>-2.09353860203547</v>
      </c>
      <c r="BD20" s="173" t="n">
        <v>175.06822912052</v>
      </c>
      <c r="BE20" s="173" t="n">
        <v>26.3151891505699</v>
      </c>
      <c r="BF20" s="173" t="n">
        <v>-13.3227942000136</v>
      </c>
      <c r="BG20" s="174" t="n">
        <v>0.430302629353835</v>
      </c>
      <c r="BH20" s="175" t="n">
        <v>1.45838322191518</v>
      </c>
      <c r="BI20" s="176" t="n">
        <v>0.0919693031861604</v>
      </c>
    </row>
    <row r="21" customFormat="false" ht="15" hidden="false" customHeight="false" outlineLevel="0" collapsed="false">
      <c r="B21" s="96" t="s">
        <v>1092</v>
      </c>
      <c r="C21" s="165" t="s">
        <v>320</v>
      </c>
      <c r="D21" s="165" t="n">
        <v>4</v>
      </c>
      <c r="E21" s="165" t="s">
        <v>334</v>
      </c>
      <c r="F21" s="177" t="s">
        <v>335</v>
      </c>
      <c r="H21" s="167" t="n">
        <f aca="false">H17</f>
        <v>1.59516554382762</v>
      </c>
      <c r="J21" s="169" t="n">
        <v>1.60428240016206</v>
      </c>
      <c r="K21" s="170" t="n">
        <f aca="false">(J21-H21)*10000</f>
        <v>91.1685633444348</v>
      </c>
      <c r="L21" s="171" t="n">
        <v>899.894651089518</v>
      </c>
      <c r="M21" s="171" t="n">
        <v>850.105348910482</v>
      </c>
      <c r="N21" s="170" t="n">
        <v>1.52729027753104</v>
      </c>
      <c r="O21" s="170" t="n">
        <v>-6.11104663886914</v>
      </c>
      <c r="P21" s="170" t="n">
        <v>-13.1091428862298</v>
      </c>
      <c r="Q21" s="170" t="n">
        <v>-9.44109135263145</v>
      </c>
      <c r="R21" s="170" t="n">
        <v>-15.6124485899056</v>
      </c>
      <c r="S21" s="170" t="n">
        <v>178.586091567496</v>
      </c>
      <c r="T21" s="170" t="n">
        <v>163.018702265966</v>
      </c>
      <c r="U21" s="170" t="n">
        <v>171.926051096465</v>
      </c>
      <c r="V21" s="170" t="n">
        <v>168.601599238648</v>
      </c>
      <c r="W21" s="170" t="n">
        <v>179.607588444744</v>
      </c>
      <c r="X21" s="170" t="n">
        <v>78.0918005875227</v>
      </c>
      <c r="Y21" s="170" t="n">
        <v>72.5265497234635</v>
      </c>
      <c r="Z21" s="170" t="n">
        <v>50.6113330415811</v>
      </c>
      <c r="AA21" s="170" t="n">
        <v>41.7245898938528</v>
      </c>
      <c r="AB21" s="170" t="n">
        <v>35.5813704294956</v>
      </c>
      <c r="AC21" s="170" t="n">
        <v>76.5645103099917</v>
      </c>
      <c r="AD21" s="170" t="n">
        <v>78.6375963623326</v>
      </c>
      <c r="AE21" s="170" t="n">
        <v>63.7204759278108</v>
      </c>
      <c r="AF21" s="170" t="n">
        <v>51.1656812464843</v>
      </c>
      <c r="AG21" s="170" t="n">
        <v>51.1938190194012</v>
      </c>
      <c r="AH21" s="170" t="n">
        <v>-42.7464391901049</v>
      </c>
      <c r="AI21" s="170" t="n">
        <v>861.74003261332</v>
      </c>
      <c r="AJ21" s="170" t="n">
        <v>278.535643675916</v>
      </c>
      <c r="AK21" s="170" t="n">
        <v>321.282082866021</v>
      </c>
      <c r="AL21" s="178" t="n">
        <v>61.3069643683901</v>
      </c>
      <c r="AM21" s="178" t="n">
        <v>2.83832620509944</v>
      </c>
      <c r="AN21" s="178" t="n">
        <v>0.710302526709945</v>
      </c>
      <c r="AO21" s="180" t="n">
        <v>0.886522556215654</v>
      </c>
      <c r="AP21" s="166" t="n">
        <v>19.665531801392</v>
      </c>
      <c r="AQ21" s="166" t="n">
        <v>-0.374456990073179</v>
      </c>
      <c r="AR21" s="166" t="n">
        <v>-0.0929112828514612</v>
      </c>
      <c r="AS21" s="166" t="n">
        <v>-0.616374727483618</v>
      </c>
      <c r="AT21" s="172" t="n">
        <v>-16.6888481081032</v>
      </c>
      <c r="AU21" s="172" t="n">
        <v>-5.42565105425146</v>
      </c>
      <c r="AV21" s="172" t="n">
        <v>0.185313364951204</v>
      </c>
      <c r="AW21" s="172" t="n">
        <v>-0.196835439362485</v>
      </c>
      <c r="AX21" s="170" t="n">
        <v>220.17025120004</v>
      </c>
      <c r="AY21" s="170" t="n">
        <v>27.2934611296777</v>
      </c>
      <c r="AZ21" s="170" t="n">
        <v>8.06677651302482</v>
      </c>
      <c r="BA21" s="173" t="n">
        <v>99.0467428511974</v>
      </c>
      <c r="BB21" s="173" t="n">
        <v>17.5080005205322</v>
      </c>
      <c r="BC21" s="173" t="n">
        <v>-4.31112915609001</v>
      </c>
      <c r="BD21" s="173" t="n">
        <v>68.0216657783429</v>
      </c>
      <c r="BE21" s="173" t="n">
        <v>21.5567105224623</v>
      </c>
      <c r="BF21" s="173" t="n">
        <v>-18.4549595426322</v>
      </c>
      <c r="BG21" s="174" t="n">
        <v>0.444350727059106</v>
      </c>
      <c r="BH21" s="175" t="n">
        <v>0.97832811197524</v>
      </c>
      <c r="BI21" s="176" t="n">
        <v>0.132816525644475</v>
      </c>
    </row>
    <row r="22" customFormat="false" ht="15" hidden="false" customHeight="false" outlineLevel="0" collapsed="false">
      <c r="B22" s="0" t="s">
        <v>647</v>
      </c>
      <c r="C22" s="165" t="s">
        <v>353</v>
      </c>
      <c r="D22" s="165" t="n">
        <v>1</v>
      </c>
      <c r="E22" s="165" t="s">
        <v>660</v>
      </c>
      <c r="F22" s="165" t="n">
        <v>10</v>
      </c>
      <c r="G22" s="166" t="n">
        <v>4.29843725056031</v>
      </c>
      <c r="H22" s="167" t="n">
        <v>4.19831411166884</v>
      </c>
      <c r="I22" s="168" t="n">
        <f aca="false">(G22-H22)/100*1000000</f>
        <v>1001.2313889147</v>
      </c>
      <c r="J22" s="169" t="n">
        <v>4.68442796337316</v>
      </c>
      <c r="K22" s="170" t="n">
        <f aca="false">(J22-H22)*10000</f>
        <v>4861.13851704312</v>
      </c>
      <c r="L22" s="171" t="n">
        <v>1554.38752656116</v>
      </c>
      <c r="M22" s="171" t="n">
        <v>3445.61247343884</v>
      </c>
      <c r="N22" s="170" t="n">
        <v>0.553891217551804</v>
      </c>
      <c r="O22" s="170" t="n">
        <v>31.6663428541283</v>
      </c>
      <c r="P22" s="170" t="n">
        <v>9.65796988213839</v>
      </c>
      <c r="Q22" s="170" t="n">
        <v>18.8740343575214</v>
      </c>
      <c r="R22" s="170" t="n">
        <v>20.6772931295908</v>
      </c>
      <c r="S22" s="170" t="n">
        <v>415.502144151823</v>
      </c>
      <c r="T22" s="170" t="n">
        <v>460.750002288326</v>
      </c>
      <c r="U22" s="170" t="n">
        <v>275.144322283667</v>
      </c>
      <c r="V22" s="170" t="n">
        <v>291.76493269218</v>
      </c>
      <c r="W22" s="170" t="n">
        <v>298.062835933951</v>
      </c>
      <c r="X22" s="170" t="n">
        <v>56.3850393201478</v>
      </c>
      <c r="Y22" s="170" t="n">
        <v>68.0855190242457</v>
      </c>
      <c r="Z22" s="170" t="n">
        <v>32.7959832088979</v>
      </c>
      <c r="AA22" s="170" t="n">
        <v>37.1296006958757</v>
      </c>
      <c r="AB22" s="170" t="n">
        <v>39.1227257784069</v>
      </c>
      <c r="AC22" s="170" t="n">
        <v>55.831148102596</v>
      </c>
      <c r="AD22" s="170" t="n">
        <v>36.4191761701174</v>
      </c>
      <c r="AE22" s="170" t="n">
        <v>23.1380133267595</v>
      </c>
      <c r="AF22" s="170" t="n">
        <v>18.2555663383543</v>
      </c>
      <c r="AG22" s="170" t="n">
        <v>18.4454326488162</v>
      </c>
      <c r="AH22" s="170" t="n">
        <v>81.4295314409307</v>
      </c>
      <c r="AI22" s="170" t="n">
        <v>1741.22423734995</v>
      </c>
      <c r="AJ22" s="170" t="n">
        <v>233.518868027574</v>
      </c>
      <c r="AK22" s="170" t="n">
        <v>152.089336586643</v>
      </c>
      <c r="AL22" s="172" t="n">
        <v>58.4609221901352</v>
      </c>
      <c r="AM22" s="172" t="n">
        <v>2.19769267535493</v>
      </c>
      <c r="AN22" s="172" t="n">
        <v>0.611982868997623</v>
      </c>
      <c r="AO22" s="172" t="n">
        <v>0.741824330694665</v>
      </c>
      <c r="AP22" s="172" t="n">
        <v>20.4353720622252</v>
      </c>
      <c r="AQ22" s="172" t="n">
        <v>1.17976681262895</v>
      </c>
      <c r="AR22" s="172" t="n">
        <v>-0.321320110987378</v>
      </c>
      <c r="AS22" s="172" t="n">
        <v>-0.133200182570052</v>
      </c>
      <c r="AT22" s="172" t="n">
        <v>9.54834950762094</v>
      </c>
      <c r="AU22" s="172" t="n">
        <v>-0.482572503049802</v>
      </c>
      <c r="AV22" s="172" t="n">
        <v>-0.2664213125928</v>
      </c>
      <c r="AW22" s="172" t="n">
        <v>0.252773597325725</v>
      </c>
      <c r="AX22" s="170" t="n">
        <v>269.030921790318</v>
      </c>
      <c r="AY22" s="170" t="n">
        <v>24.9483107780151</v>
      </c>
      <c r="AZ22" s="170" t="n">
        <v>10.7835325679602</v>
      </c>
      <c r="BA22" s="173" t="n">
        <v>107.011563607628</v>
      </c>
      <c r="BB22" s="173" t="n">
        <v>6.913454282095</v>
      </c>
      <c r="BC22" s="173" t="n">
        <v>1.79985375580316</v>
      </c>
      <c r="BD22" s="173" t="n">
        <v>127.602821595654</v>
      </c>
      <c r="BE22" s="173" t="n">
        <v>-1.8774201245517</v>
      </c>
      <c r="BF22" s="173" t="n">
        <v>5.51142644312271</v>
      </c>
      <c r="BG22" s="174" t="n">
        <v>0.280128386429911</v>
      </c>
      <c r="BH22" s="175" t="n">
        <v>0.753631980208734</v>
      </c>
      <c r="BI22" s="176" t="n">
        <v>0.305713237072064</v>
      </c>
    </row>
    <row r="23" customFormat="false" ht="15" hidden="false" customHeight="false" outlineLevel="0" collapsed="false">
      <c r="B23" s="0" t="s">
        <v>647</v>
      </c>
      <c r="C23" s="165" t="s">
        <v>353</v>
      </c>
      <c r="D23" s="165" t="n">
        <v>2</v>
      </c>
      <c r="E23" s="165" t="s">
        <v>660</v>
      </c>
      <c r="F23" s="165" t="n">
        <v>10</v>
      </c>
      <c r="G23" s="166" t="n">
        <v>4.25933488793365</v>
      </c>
      <c r="H23" s="167" t="n">
        <v>4.0930070602873</v>
      </c>
      <c r="I23" s="168" t="n">
        <f aca="false">(G23-H23)/100*1000000</f>
        <v>1663.2782764635</v>
      </c>
      <c r="J23" s="169" t="n">
        <v>4.10817471931142</v>
      </c>
      <c r="K23" s="170" t="n">
        <f aca="false">(J23-H23)*10000</f>
        <v>151.676590241196</v>
      </c>
      <c r="L23" s="171" t="n">
        <v>1433.60492360847</v>
      </c>
      <c r="M23" s="171" t="n">
        <v>3566.39507639153</v>
      </c>
      <c r="N23" s="170" t="n">
        <v>22.9658810619954</v>
      </c>
      <c r="O23" s="170" t="n">
        <v>26.2363127801354</v>
      </c>
      <c r="P23" s="170" t="n">
        <v>18.6005267863912</v>
      </c>
      <c r="Q23" s="170" t="n">
        <v>12.7294911871701</v>
      </c>
      <c r="R23" s="170" t="n">
        <v>7.02745629185781</v>
      </c>
      <c r="S23" s="170" t="n">
        <v>508.181015888501</v>
      </c>
      <c r="T23" s="170" t="n">
        <v>494.520024722044</v>
      </c>
      <c r="U23" s="170" t="n">
        <v>269.500502054838</v>
      </c>
      <c r="V23" s="170" t="n">
        <v>284.077384792425</v>
      </c>
      <c r="W23" s="170" t="n">
        <v>279.463685789831</v>
      </c>
      <c r="X23" s="170" t="n">
        <v>93.2771483867704</v>
      </c>
      <c r="Y23" s="170" t="n">
        <v>81.1120950596714</v>
      </c>
      <c r="Z23" s="170" t="n">
        <v>37.8351974326703</v>
      </c>
      <c r="AA23" s="170" t="n">
        <v>40.0323809009858</v>
      </c>
      <c r="AB23" s="170" t="n">
        <v>37.6288495280984</v>
      </c>
      <c r="AC23" s="170" t="n">
        <v>70.311267324775</v>
      </c>
      <c r="AD23" s="170" t="n">
        <v>54.875782279536</v>
      </c>
      <c r="AE23" s="170" t="n">
        <v>19.2346706462791</v>
      </c>
      <c r="AF23" s="170" t="n">
        <v>27.3028897138156</v>
      </c>
      <c r="AG23" s="170" t="n">
        <v>30.6013932362406</v>
      </c>
      <c r="AH23" s="170" t="n">
        <v>87.5596681075499</v>
      </c>
      <c r="AI23" s="170" t="n">
        <v>1835.74261324764</v>
      </c>
      <c r="AJ23" s="170" t="n">
        <v>289.885671308196</v>
      </c>
      <c r="AK23" s="170" t="n">
        <v>202.326003200646</v>
      </c>
      <c r="AL23" s="172" t="n">
        <v>68.4697520058249</v>
      </c>
      <c r="AM23" s="172" t="n">
        <v>3.05841299673488</v>
      </c>
      <c r="AN23" s="172" t="n">
        <v>0.408391152422182</v>
      </c>
      <c r="AO23" s="172" t="n">
        <v>0.525066425031171</v>
      </c>
      <c r="AP23" s="172" t="n">
        <v>-34.9079748724047</v>
      </c>
      <c r="AQ23" s="172" t="n">
        <v>-2.00451480567889</v>
      </c>
      <c r="AR23" s="172" t="n">
        <v>-0.372554921740955</v>
      </c>
      <c r="AS23" s="172" t="n">
        <v>0.047256230775579</v>
      </c>
      <c r="AT23" s="172" t="n">
        <v>8.33549192982905</v>
      </c>
      <c r="AU23" s="172" t="n">
        <v>0.645675988573002</v>
      </c>
      <c r="AV23" s="172" t="n">
        <v>-0.496856557313599</v>
      </c>
      <c r="AW23" s="172" t="n">
        <v>-0.141679924275264</v>
      </c>
      <c r="AX23" s="170" t="n">
        <v>315.940411948905</v>
      </c>
      <c r="AY23" s="170" t="n">
        <v>37.6802025921276</v>
      </c>
      <c r="AZ23" s="170" t="n">
        <v>8.38478538368882</v>
      </c>
      <c r="BA23" s="173" t="n">
        <v>98.6102869882977</v>
      </c>
      <c r="BB23" s="173" t="n">
        <v>15.5792883917783</v>
      </c>
      <c r="BC23" s="173" t="n">
        <v>-1.4487501429625</v>
      </c>
      <c r="BD23" s="173" t="n">
        <v>174.981278208665</v>
      </c>
      <c r="BE23" s="173" t="n">
        <v>4.97000432969526</v>
      </c>
      <c r="BF23" s="173" t="n">
        <v>4.07545247750061</v>
      </c>
      <c r="BG23" s="174" t="n">
        <v>0.339022063679558</v>
      </c>
      <c r="BH23" s="175" t="n">
        <v>1.07110770458687</v>
      </c>
      <c r="BI23" s="176" t="n">
        <v>0.256813317440604</v>
      </c>
    </row>
    <row r="24" customFormat="false" ht="15" hidden="false" customHeight="false" outlineLevel="0" collapsed="false">
      <c r="B24" s="0" t="s">
        <v>647</v>
      </c>
      <c r="C24" s="165" t="s">
        <v>353</v>
      </c>
      <c r="D24" s="165" t="n">
        <v>3</v>
      </c>
      <c r="E24" s="165" t="s">
        <v>660</v>
      </c>
      <c r="F24" s="165" t="n">
        <v>10</v>
      </c>
      <c r="G24" s="166" t="n">
        <v>4.61942606737884</v>
      </c>
      <c r="H24" s="167" t="n">
        <v>4.67090190546172</v>
      </c>
      <c r="I24" s="168" t="n">
        <f aca="false">(G24-H24)/100*1000000</f>
        <v>-514.75838082883</v>
      </c>
      <c r="J24" s="169" t="n">
        <v>4.73774791904069</v>
      </c>
      <c r="K24" s="170" t="n">
        <f aca="false">(J24-H24)*10000</f>
        <v>668.460135789646</v>
      </c>
      <c r="L24" s="171" t="n">
        <v>1640.37753635409</v>
      </c>
      <c r="M24" s="171" t="n">
        <v>3359.62246364591</v>
      </c>
      <c r="N24" s="170" t="n">
        <v>12.6520271918258</v>
      </c>
      <c r="O24" s="170" t="n">
        <v>24.3777975847158</v>
      </c>
      <c r="P24" s="170" t="n">
        <v>23.5566617481199</v>
      </c>
      <c r="Q24" s="170" t="n">
        <v>10.4798056315259</v>
      </c>
      <c r="R24" s="170" t="n">
        <v>6.19443251878049</v>
      </c>
      <c r="S24" s="170" t="n">
        <v>444.421740642969</v>
      </c>
      <c r="T24" s="170" t="n">
        <v>504.602733064844</v>
      </c>
      <c r="U24" s="170" t="n">
        <v>288.37583703143</v>
      </c>
      <c r="V24" s="170" t="n">
        <v>305.123148168809</v>
      </c>
      <c r="W24" s="170" t="n">
        <v>308.808062811388</v>
      </c>
      <c r="X24" s="170" t="n">
        <v>98.6762669697213</v>
      </c>
      <c r="Y24" s="170" t="n">
        <v>94.485368794682</v>
      </c>
      <c r="Z24" s="170" t="n">
        <v>55.0344572046209</v>
      </c>
      <c r="AA24" s="170" t="n">
        <v>43.3334987521348</v>
      </c>
      <c r="AB24" s="170" t="n">
        <v>41.8148674685582</v>
      </c>
      <c r="AC24" s="170" t="n">
        <v>86.0242397778955</v>
      </c>
      <c r="AD24" s="170" t="n">
        <v>70.1075712099661</v>
      </c>
      <c r="AE24" s="170" t="n">
        <v>31.477795456501</v>
      </c>
      <c r="AF24" s="170" t="n">
        <v>32.8536931206089</v>
      </c>
      <c r="AG24" s="170" t="n">
        <v>35.6204349497777</v>
      </c>
      <c r="AH24" s="170" t="n">
        <v>77.260724674968</v>
      </c>
      <c r="AI24" s="170" t="n">
        <v>1851.33152171944</v>
      </c>
      <c r="AJ24" s="170" t="n">
        <v>333.344459189717</v>
      </c>
      <c r="AK24" s="170" t="n">
        <v>256.083734514749</v>
      </c>
      <c r="AL24" s="167" t="n">
        <v>146.517340816904</v>
      </c>
      <c r="AM24" s="167" t="n">
        <v>5.40163296684863</v>
      </c>
      <c r="AN24" s="167" t="n">
        <v>0.736637230617511</v>
      </c>
      <c r="AO24" s="167" t="n">
        <v>0.652782361628984</v>
      </c>
      <c r="AP24" s="167" t="n">
        <v>66.3885114358968</v>
      </c>
      <c r="AQ24" s="167" t="n">
        <v>2.18404436682041</v>
      </c>
      <c r="AR24" s="167" t="n">
        <v>0.198477727978105</v>
      </c>
      <c r="AS24" s="167" t="n">
        <v>0.139602702454128</v>
      </c>
      <c r="AT24" s="172" t="n">
        <v>92.2281582017946</v>
      </c>
      <c r="AU24" s="172" t="n">
        <v>2.25019365652403</v>
      </c>
      <c r="AV24" s="172" t="n">
        <v>-0.107537462621251</v>
      </c>
      <c r="AW24" s="172" t="n">
        <v>-0.0893984122854113</v>
      </c>
      <c r="AX24" s="170" t="n">
        <v>317.253392911164</v>
      </c>
      <c r="AY24" s="170" t="n">
        <v>26.8777509709394</v>
      </c>
      <c r="AZ24" s="170" t="n">
        <v>11.8035691771303</v>
      </c>
      <c r="BA24" s="173" t="n">
        <v>25.972342119749</v>
      </c>
      <c r="BB24" s="173" t="n">
        <v>-10.0841065898747</v>
      </c>
      <c r="BC24" s="173" t="n">
        <v>3.92298443346137</v>
      </c>
      <c r="BD24" s="173" t="n">
        <v>151.919795224785</v>
      </c>
      <c r="BE24" s="173" t="n">
        <v>-7.76929708357878</v>
      </c>
      <c r="BF24" s="173" t="n">
        <v>7.03163023946893</v>
      </c>
      <c r="BG24" s="174" t="n">
        <v>0.257303258428656</v>
      </c>
      <c r="BH24" s="175" t="n">
        <v>0.816303317435893</v>
      </c>
      <c r="BI24" s="176" t="n">
        <v>0.237520906961479</v>
      </c>
    </row>
    <row r="25" customFormat="false" ht="15" hidden="false" customHeight="false" outlineLevel="0" collapsed="false">
      <c r="B25" s="0" t="s">
        <v>647</v>
      </c>
      <c r="C25" s="165" t="s">
        <v>353</v>
      </c>
      <c r="D25" s="165" t="n">
        <v>4</v>
      </c>
      <c r="E25" s="165" t="s">
        <v>660</v>
      </c>
      <c r="F25" s="165" t="n">
        <v>10</v>
      </c>
      <c r="G25" s="166" t="n">
        <v>3.9958762570553</v>
      </c>
      <c r="H25" s="167" t="n">
        <v>3.92883436815828</v>
      </c>
      <c r="I25" s="168" t="n">
        <f aca="false">(G25-H25)/100*1000000</f>
        <v>670.418888970143</v>
      </c>
      <c r="J25" s="169" t="n">
        <v>4.10315249322537</v>
      </c>
      <c r="K25" s="170" t="n">
        <f aca="false">(J25-H25)*10000</f>
        <v>1743.18125067085</v>
      </c>
      <c r="L25" s="171" t="n">
        <v>1546.25857102163</v>
      </c>
      <c r="M25" s="171" t="n">
        <v>3453.74142897837</v>
      </c>
      <c r="N25" s="170" t="n">
        <v>-19.2114392441348</v>
      </c>
      <c r="O25" s="170" t="n">
        <v>32.0414478484327</v>
      </c>
      <c r="P25" s="170" t="n">
        <v>17.9272885245076</v>
      </c>
      <c r="Q25" s="170" t="n">
        <v>13.239384793005</v>
      </c>
      <c r="R25" s="170" t="n">
        <v>12.2688760136636</v>
      </c>
      <c r="S25" s="170" t="n">
        <v>445.629381066973</v>
      </c>
      <c r="T25" s="170" t="n">
        <v>679.092061012365</v>
      </c>
      <c r="U25" s="170" t="n">
        <v>351.164005837111</v>
      </c>
      <c r="V25" s="170" t="n">
        <v>338.768064463465</v>
      </c>
      <c r="W25" s="170" t="n">
        <v>318.996528968279</v>
      </c>
      <c r="X25" s="170" t="n">
        <v>70.6068454237045</v>
      </c>
      <c r="Y25" s="170" t="n">
        <v>93.1192600417027</v>
      </c>
      <c r="Z25" s="170" t="n">
        <v>43.7662006751695</v>
      </c>
      <c r="AA25" s="170" t="n">
        <v>40.7853884157997</v>
      </c>
      <c r="AB25" s="170" t="n">
        <v>40.1928296750313</v>
      </c>
      <c r="AC25" s="170" t="n">
        <v>89.8182846678393</v>
      </c>
      <c r="AD25" s="170" t="n">
        <v>61.07781219327</v>
      </c>
      <c r="AE25" s="170" t="n">
        <v>25.8389121506619</v>
      </c>
      <c r="AF25" s="170" t="n">
        <v>27.5460036227948</v>
      </c>
      <c r="AG25" s="170" t="n">
        <v>27.9239536613676</v>
      </c>
      <c r="AH25" s="170" t="n">
        <v>56.2655579354741</v>
      </c>
      <c r="AI25" s="170" t="n">
        <v>2133.65004134819</v>
      </c>
      <c r="AJ25" s="170" t="n">
        <v>288.470524231408</v>
      </c>
      <c r="AK25" s="170" t="n">
        <v>232.204966295934</v>
      </c>
      <c r="AL25" s="167" t="n">
        <v>364.548867574918</v>
      </c>
      <c r="AM25" s="167" t="n">
        <v>52.3302199114285</v>
      </c>
      <c r="AN25" s="167" t="n">
        <v>0.555532725615253</v>
      </c>
      <c r="AO25" s="167" t="n">
        <v>0.31596918433014</v>
      </c>
      <c r="AP25" s="167" t="n">
        <v>294.352165743722</v>
      </c>
      <c r="AQ25" s="167" t="n">
        <v>57.7188298297635</v>
      </c>
      <c r="AR25" s="167" t="n">
        <v>0.114689885969542</v>
      </c>
      <c r="AS25" s="167" t="n">
        <v>-0.221498879204129</v>
      </c>
      <c r="AT25" s="172" t="n">
        <v>325.300850410068</v>
      </c>
      <c r="AU25" s="172" t="n">
        <v>50.3675649347066</v>
      </c>
      <c r="AV25" s="172" t="n">
        <v>-0.107321459775901</v>
      </c>
      <c r="AW25" s="172" t="n">
        <v>-0.491865137211949</v>
      </c>
      <c r="AX25" s="170" t="n">
        <v>321.619552907015</v>
      </c>
      <c r="AY25" s="170" t="n">
        <v>34.3287281839282</v>
      </c>
      <c r="AZ25" s="170" t="n">
        <v>9.3688164380523</v>
      </c>
      <c r="BA25" s="173" t="n">
        <v>77.7632469716049</v>
      </c>
      <c r="BB25" s="173" t="n">
        <v>1.67975663712806</v>
      </c>
      <c r="BC25" s="173" t="n">
        <v>1.89978159921032</v>
      </c>
      <c r="BD25" s="173" t="n">
        <v>182.633678508797</v>
      </c>
      <c r="BE25" s="173" t="n">
        <v>6.95805203504075</v>
      </c>
      <c r="BF25" s="173" t="n">
        <v>4.29090482044443</v>
      </c>
      <c r="BG25" s="174" t="n">
        <v>0.297011459369109</v>
      </c>
      <c r="BH25" s="175" t="n">
        <v>0.95524692770553</v>
      </c>
      <c r="BI25" s="176" t="n">
        <v>0.279492105816866</v>
      </c>
    </row>
    <row r="26" customFormat="false" ht="15" hidden="false" customHeight="false" outlineLevel="0" collapsed="false">
      <c r="B26" s="0" t="s">
        <v>647</v>
      </c>
      <c r="C26" s="165" t="s">
        <v>353</v>
      </c>
      <c r="D26" s="165" t="n">
        <v>1</v>
      </c>
      <c r="E26" s="165" t="s">
        <v>660</v>
      </c>
      <c r="F26" s="177" t="s">
        <v>335</v>
      </c>
      <c r="G26" s="166" t="n">
        <f aca="false">G22</f>
        <v>4.29843725056031</v>
      </c>
      <c r="H26" s="167" t="n">
        <f aca="false">H22</f>
        <v>4.19831411166884</v>
      </c>
      <c r="I26" s="168" t="n">
        <f aca="false">(G26-H26)/100*1000000</f>
        <v>1001.2313889147</v>
      </c>
      <c r="J26" s="169" t="n">
        <v>3.98368173759138</v>
      </c>
      <c r="K26" s="170" t="n">
        <f aca="false">(J26-H26)*10000</f>
        <v>-2146.32374077466</v>
      </c>
      <c r="L26" s="171" t="n">
        <v>1500.27652607368</v>
      </c>
      <c r="M26" s="171" t="n">
        <v>3499.72347392632</v>
      </c>
      <c r="N26" s="170" t="n">
        <v>44.1232354175815</v>
      </c>
      <c r="O26" s="170" t="n">
        <v>80.1792169782684</v>
      </c>
      <c r="P26" s="170" t="n">
        <v>37.2950489478065</v>
      </c>
      <c r="Q26" s="170" t="n">
        <v>46.1217876132083</v>
      </c>
      <c r="R26" s="170" t="n">
        <v>54.7191543138748</v>
      </c>
      <c r="S26" s="170" t="n">
        <v>309.216204228181</v>
      </c>
      <c r="T26" s="170" t="n">
        <v>420.996548434187</v>
      </c>
      <c r="U26" s="170" t="n">
        <v>248.547669067843</v>
      </c>
      <c r="V26" s="170" t="n">
        <v>268.410660300139</v>
      </c>
      <c r="W26" s="170" t="n">
        <v>276.991736971851</v>
      </c>
      <c r="X26" s="170" t="n">
        <v>99.9543835201775</v>
      </c>
      <c r="Y26" s="170" t="n">
        <v>116.598393148386</v>
      </c>
      <c r="Z26" s="170" t="n">
        <v>60.4330622745661</v>
      </c>
      <c r="AA26" s="170" t="n">
        <v>64.3773539515626</v>
      </c>
      <c r="AB26" s="170" t="n">
        <v>73.164586962691</v>
      </c>
      <c r="AC26" s="170" t="n">
        <v>55.831148102596</v>
      </c>
      <c r="AD26" s="170" t="n">
        <v>36.4191761701174</v>
      </c>
      <c r="AE26" s="170" t="n">
        <v>23.1380133267595</v>
      </c>
      <c r="AF26" s="170" t="n">
        <v>18.2555663383543</v>
      </c>
      <c r="AG26" s="170" t="n">
        <v>18.4454326488162</v>
      </c>
      <c r="AH26" s="170" t="n">
        <v>262.43844327074</v>
      </c>
      <c r="AI26" s="170" t="n">
        <v>1524.1628190022</v>
      </c>
      <c r="AJ26" s="170" t="n">
        <v>414.527779857383</v>
      </c>
      <c r="AK26" s="170" t="n">
        <v>152.089336586643</v>
      </c>
      <c r="AL26" s="172" t="n">
        <v>869.82618517544</v>
      </c>
      <c r="AM26" s="172" t="n">
        <v>67.4046163882513</v>
      </c>
      <c r="AN26" s="172" t="n">
        <v>0.657810492485992</v>
      </c>
      <c r="AO26" s="172" t="n">
        <v>0.890354689391859</v>
      </c>
      <c r="AP26" s="172" t="n">
        <v>831.80063504753</v>
      </c>
      <c r="AQ26" s="172" t="n">
        <v>66.3866905255253</v>
      </c>
      <c r="AR26" s="172" t="n">
        <v>-0.275492487499009</v>
      </c>
      <c r="AS26" s="172" t="n">
        <v>0.0153301761271414</v>
      </c>
      <c r="AT26" s="172" t="n">
        <v>820.913612492926</v>
      </c>
      <c r="AU26" s="172" t="n">
        <v>64.7243512098465</v>
      </c>
      <c r="AV26" s="172" t="n">
        <v>-0.220593689104431</v>
      </c>
      <c r="AW26" s="172" t="n">
        <v>0.401303956022919</v>
      </c>
      <c r="AX26" s="170" t="n">
        <v>155.577054429338</v>
      </c>
      <c r="AY26" s="170" t="n">
        <v>31.3040399171981</v>
      </c>
      <c r="AZ26" s="170" t="n">
        <v>4.96987145559654</v>
      </c>
      <c r="BA26" s="173" t="n">
        <v>-6.44230375335218</v>
      </c>
      <c r="BB26" s="173" t="n">
        <v>13.269183421278</v>
      </c>
      <c r="BC26" s="173" t="n">
        <v>-4.01380735656046</v>
      </c>
      <c r="BD26" s="173" t="n">
        <v>14.1489542346737</v>
      </c>
      <c r="BE26" s="173" t="n">
        <v>4.47830901463126</v>
      </c>
      <c r="BF26" s="173" t="n">
        <v>-0.302234669240906</v>
      </c>
      <c r="BG26" s="174" t="n">
        <v>0.073487084586491</v>
      </c>
      <c r="BH26" s="175" t="n">
        <v>0.114329041585658</v>
      </c>
      <c r="BI26" s="176" t="n">
        <v>0.418179819300475</v>
      </c>
    </row>
    <row r="27" customFormat="false" ht="15" hidden="false" customHeight="false" outlineLevel="0" collapsed="false">
      <c r="B27" s="0" t="s">
        <v>647</v>
      </c>
      <c r="C27" s="165" t="s">
        <v>353</v>
      </c>
      <c r="D27" s="165" t="n">
        <v>2</v>
      </c>
      <c r="E27" s="165" t="s">
        <v>660</v>
      </c>
      <c r="F27" s="177" t="s">
        <v>335</v>
      </c>
      <c r="G27" s="166" t="n">
        <f aca="false">G23</f>
        <v>4.25933488793365</v>
      </c>
      <c r="H27" s="167" t="n">
        <f aca="false">H23</f>
        <v>4.0930070602873</v>
      </c>
      <c r="I27" s="168" t="n">
        <f aca="false">(G27-H27)/100*1000000</f>
        <v>1663.2782764635</v>
      </c>
      <c r="J27" s="169" t="n">
        <v>4.09481859531029</v>
      </c>
      <c r="K27" s="170" t="n">
        <f aca="false">(J27-H27)*10000</f>
        <v>18.1153502298947</v>
      </c>
      <c r="L27" s="171" t="n">
        <v>1342.27644307656</v>
      </c>
      <c r="M27" s="171" t="n">
        <v>3657.72355692344</v>
      </c>
      <c r="N27" s="170" t="n">
        <v>89.6080005193888</v>
      </c>
      <c r="O27" s="170" t="n">
        <v>62.6440058362631</v>
      </c>
      <c r="P27" s="170" t="n">
        <v>49.2796021679442</v>
      </c>
      <c r="Q27" s="170" t="n">
        <v>38.6856179150789</v>
      </c>
      <c r="R27" s="170" t="n">
        <v>34.6501324593404</v>
      </c>
      <c r="S27" s="170" t="n">
        <v>484.48811126841</v>
      </c>
      <c r="T27" s="170" t="n">
        <v>430.776498481641</v>
      </c>
      <c r="U27" s="170" t="n">
        <v>254.18058359688</v>
      </c>
      <c r="V27" s="170" t="n">
        <v>287.037421523991</v>
      </c>
      <c r="W27" s="170" t="n">
        <v>292.240158504915</v>
      </c>
      <c r="X27" s="170" t="n">
        <v>159.919267844164</v>
      </c>
      <c r="Y27" s="170" t="n">
        <v>117.519788115799</v>
      </c>
      <c r="Z27" s="170" t="n">
        <v>68.5142728142233</v>
      </c>
      <c r="AA27" s="170" t="n">
        <v>65.9885076288946</v>
      </c>
      <c r="AB27" s="170" t="n">
        <v>65.251525695581</v>
      </c>
      <c r="AC27" s="170" t="n">
        <v>70.311267324775</v>
      </c>
      <c r="AD27" s="170" t="n">
        <v>54.875782279536</v>
      </c>
      <c r="AE27" s="170" t="n">
        <v>19.2346706462791</v>
      </c>
      <c r="AF27" s="170" t="n">
        <v>27.3028897138156</v>
      </c>
      <c r="AG27" s="170" t="n">
        <v>30.6013932362406</v>
      </c>
      <c r="AH27" s="170" t="n">
        <v>274.867358898015</v>
      </c>
      <c r="AI27" s="170" t="n">
        <v>1748.72277337584</v>
      </c>
      <c r="AJ27" s="170" t="n">
        <v>477.193362098662</v>
      </c>
      <c r="AK27" s="170" t="n">
        <v>202.326003200646</v>
      </c>
      <c r="AL27" s="172" t="n">
        <v>183.332398846154</v>
      </c>
      <c r="AM27" s="172" t="n">
        <v>15.2243293798852</v>
      </c>
      <c r="AN27" s="172" t="n">
        <v>1.00876170243079</v>
      </c>
      <c r="AO27" s="172" t="n">
        <v>0.522864212901318</v>
      </c>
      <c r="AP27" s="172" t="n">
        <v>79.9546719679243</v>
      </c>
      <c r="AQ27" s="172" t="n">
        <v>10.1614015774714</v>
      </c>
      <c r="AR27" s="172" t="n">
        <v>0.227815628267654</v>
      </c>
      <c r="AS27" s="172" t="n">
        <v>0.045054018645725</v>
      </c>
      <c r="AT27" s="172" t="n">
        <v>123.198138770158</v>
      </c>
      <c r="AU27" s="172" t="n">
        <v>12.8115923717233</v>
      </c>
      <c r="AV27" s="172" t="n">
        <v>0.103513992695011</v>
      </c>
      <c r="AW27" s="172" t="n">
        <v>-0.143882136405118</v>
      </c>
      <c r="AX27" s="170" t="n">
        <v>245.004025724041</v>
      </c>
      <c r="AY27" s="170" t="n">
        <v>42.6502069218228</v>
      </c>
      <c r="AZ27" s="170" t="n">
        <v>5.74449793814904</v>
      </c>
      <c r="BA27" s="173" t="n">
        <v>27.6739007634338</v>
      </c>
      <c r="BB27" s="173" t="n">
        <v>20.5492927214736</v>
      </c>
      <c r="BC27" s="173" t="n">
        <v>-4.08903758850228</v>
      </c>
      <c r="BD27" s="173" t="n">
        <v>104.044891983801</v>
      </c>
      <c r="BE27" s="173" t="n">
        <v>9.94000865939051</v>
      </c>
      <c r="BF27" s="173" t="n">
        <v>1.43516503196082</v>
      </c>
      <c r="BG27" s="174" t="n">
        <v>0.177469821023197</v>
      </c>
      <c r="BH27" s="175" t="n">
        <v>0.434808205952083</v>
      </c>
      <c r="BI27" s="176" t="n">
        <v>0.316078881309713</v>
      </c>
    </row>
    <row r="28" customFormat="false" ht="15" hidden="false" customHeight="false" outlineLevel="0" collapsed="false">
      <c r="B28" s="0" t="s">
        <v>647</v>
      </c>
      <c r="C28" s="165" t="s">
        <v>353</v>
      </c>
      <c r="D28" s="165" t="n">
        <v>3</v>
      </c>
      <c r="E28" s="165" t="s">
        <v>660</v>
      </c>
      <c r="F28" s="177" t="s">
        <v>335</v>
      </c>
      <c r="G28" s="166" t="n">
        <f aca="false">G24</f>
        <v>4.61942606737884</v>
      </c>
      <c r="H28" s="167" t="n">
        <f aca="false">H24</f>
        <v>4.67090190546172</v>
      </c>
      <c r="I28" s="168" t="n">
        <f aca="false">(G28-H28)/100*1000000</f>
        <v>-514.75838082883</v>
      </c>
      <c r="J28" s="169" t="n">
        <v>4.75318624413191</v>
      </c>
      <c r="K28" s="170" t="n">
        <f aca="false">(J28-H28)*10000</f>
        <v>822.843386701884</v>
      </c>
      <c r="L28" s="171" t="n">
        <v>1358.58283360431</v>
      </c>
      <c r="M28" s="171" t="n">
        <v>3641.41716639569</v>
      </c>
      <c r="N28" s="170" t="n">
        <v>17.3192032699073</v>
      </c>
      <c r="O28" s="170" t="n">
        <v>70.5324397527304</v>
      </c>
      <c r="P28" s="170" t="n">
        <v>42.8454259946868</v>
      </c>
      <c r="Q28" s="170" t="n">
        <v>48.5529893186469</v>
      </c>
      <c r="R28" s="170" t="n">
        <v>48.1536535665729</v>
      </c>
      <c r="S28" s="170" t="n">
        <v>337.422615219795</v>
      </c>
      <c r="T28" s="170" t="n">
        <v>447.292695551076</v>
      </c>
      <c r="U28" s="170" t="n">
        <v>254.023631853615</v>
      </c>
      <c r="V28" s="170" t="n">
        <v>275.373573214564</v>
      </c>
      <c r="W28" s="170" t="n">
        <v>301.113842812264</v>
      </c>
      <c r="X28" s="170" t="n">
        <v>103.343443047803</v>
      </c>
      <c r="Y28" s="170" t="n">
        <v>140.640010962697</v>
      </c>
      <c r="Z28" s="170" t="n">
        <v>74.3232214511878</v>
      </c>
      <c r="AA28" s="170" t="n">
        <v>81.4066824392557</v>
      </c>
      <c r="AB28" s="170" t="n">
        <v>83.7740885163505</v>
      </c>
      <c r="AC28" s="170" t="n">
        <v>86.0242397778955</v>
      </c>
      <c r="AD28" s="170" t="n">
        <v>70.1075712099661</v>
      </c>
      <c r="AE28" s="170" t="n">
        <v>31.477795456501</v>
      </c>
      <c r="AF28" s="170" t="n">
        <v>32.8536931206089</v>
      </c>
      <c r="AG28" s="170" t="n">
        <v>35.6204349497777</v>
      </c>
      <c r="AH28" s="170" t="n">
        <v>227.403711902544</v>
      </c>
      <c r="AI28" s="170" t="n">
        <v>1615.22635865132</v>
      </c>
      <c r="AJ28" s="170" t="n">
        <v>483.487446417293</v>
      </c>
      <c r="AK28" s="170" t="n">
        <v>256.083734514749</v>
      </c>
      <c r="AL28" s="167" t="n">
        <v>247.462448284659</v>
      </c>
      <c r="AM28" s="167" t="n">
        <v>16.1407456808214</v>
      </c>
      <c r="AN28" s="167" t="n">
        <v>1.08075354461651</v>
      </c>
      <c r="AO28" s="167" t="n">
        <v>0.377060578392828</v>
      </c>
      <c r="AP28" s="167" t="n">
        <v>167.333618903651</v>
      </c>
      <c r="AQ28" s="167" t="n">
        <v>12.9231570807932</v>
      </c>
      <c r="AR28" s="167" t="n">
        <v>0.542594041977108</v>
      </c>
      <c r="AS28" s="167" t="n">
        <v>-0.136119080782028</v>
      </c>
      <c r="AT28" s="172" t="n">
        <v>193.173265669549</v>
      </c>
      <c r="AU28" s="172" t="n">
        <v>12.9893063704968</v>
      </c>
      <c r="AV28" s="172" t="n">
        <v>0.236578851377752</v>
      </c>
      <c r="AW28" s="172" t="n">
        <v>-0.365120195521568</v>
      </c>
      <c r="AX28" s="170" t="n">
        <v>345.307603241744</v>
      </c>
      <c r="AY28" s="170" t="n">
        <v>47.512873935438</v>
      </c>
      <c r="AZ28" s="170" t="n">
        <v>7.26766399588791</v>
      </c>
      <c r="BA28" s="173" t="n">
        <v>54.0265524503287</v>
      </c>
      <c r="BB28" s="173" t="n">
        <v>10.5510163746239</v>
      </c>
      <c r="BC28" s="173" t="n">
        <v>-0.612920747781003</v>
      </c>
      <c r="BD28" s="173" t="n">
        <v>179.974005555364</v>
      </c>
      <c r="BE28" s="173" t="n">
        <v>12.8658258809198</v>
      </c>
      <c r="BF28" s="173" t="n">
        <v>2.49572505822655</v>
      </c>
      <c r="BG28" s="174" t="n">
        <v>0.187216633147913</v>
      </c>
      <c r="BH28" s="175" t="n">
        <v>0.646473268792948</v>
      </c>
      <c r="BI28" s="176" t="n">
        <v>0.222572402974843</v>
      </c>
    </row>
    <row r="29" customFormat="false" ht="15" hidden="false" customHeight="false" outlineLevel="0" collapsed="false">
      <c r="B29" s="0" t="s">
        <v>647</v>
      </c>
      <c r="C29" s="165" t="s">
        <v>353</v>
      </c>
      <c r="D29" s="165" t="n">
        <v>4</v>
      </c>
      <c r="E29" s="165" t="s">
        <v>660</v>
      </c>
      <c r="F29" s="177" t="s">
        <v>335</v>
      </c>
      <c r="G29" s="166" t="n">
        <f aca="false">G25</f>
        <v>3.9958762570553</v>
      </c>
      <c r="H29" s="167" t="n">
        <f aca="false">H25</f>
        <v>3.92883436815828</v>
      </c>
      <c r="I29" s="168" t="n">
        <f aca="false">(G29-H29)/100*1000000</f>
        <v>670.418888970143</v>
      </c>
      <c r="J29" s="169" t="n">
        <v>3.81452141828537</v>
      </c>
      <c r="K29" s="170" t="n">
        <f aca="false">(J29-H29)*10000</f>
        <v>-1143.12949872915</v>
      </c>
      <c r="L29" s="171" t="n">
        <v>1486.94297379121</v>
      </c>
      <c r="M29" s="171" t="n">
        <v>3513.05702620879</v>
      </c>
      <c r="N29" s="170" t="n">
        <v>16.5729078415722</v>
      </c>
      <c r="O29" s="170" t="n">
        <v>68.2960311200098</v>
      </c>
      <c r="P29" s="170" t="n">
        <v>44.2910129650494</v>
      </c>
      <c r="Q29" s="170" t="n">
        <v>51.8867849389983</v>
      </c>
      <c r="R29" s="170" t="n">
        <v>50.6041200711362</v>
      </c>
      <c r="S29" s="170" t="n">
        <v>250.426995383074</v>
      </c>
      <c r="T29" s="170" t="n">
        <v>550.276557698582</v>
      </c>
      <c r="U29" s="170" t="n">
        <v>279.216462590268</v>
      </c>
      <c r="V29" s="170" t="n">
        <v>316.959342929654</v>
      </c>
      <c r="W29" s="170" t="n">
        <v>327.658630683085</v>
      </c>
      <c r="X29" s="170" t="n">
        <v>106.391192509412</v>
      </c>
      <c r="Y29" s="170" t="n">
        <v>129.37384331328</v>
      </c>
      <c r="Z29" s="170" t="n">
        <v>70.1299251157113</v>
      </c>
      <c r="AA29" s="170" t="n">
        <v>79.4327885617931</v>
      </c>
      <c r="AB29" s="170" t="n">
        <v>78.5280737325038</v>
      </c>
      <c r="AC29" s="170" t="n">
        <v>89.8182846678393</v>
      </c>
      <c r="AD29" s="170" t="n">
        <v>61.07781219327</v>
      </c>
      <c r="AE29" s="170" t="n">
        <v>25.8389121506619</v>
      </c>
      <c r="AF29" s="170" t="n">
        <v>27.5460036227948</v>
      </c>
      <c r="AG29" s="170" t="n">
        <v>27.9239536613676</v>
      </c>
      <c r="AH29" s="170" t="n">
        <v>231.650856936766</v>
      </c>
      <c r="AI29" s="170" t="n">
        <v>1724.53798928466</v>
      </c>
      <c r="AJ29" s="170" t="n">
        <v>463.8558232327</v>
      </c>
      <c r="AK29" s="170" t="n">
        <v>232.204966295934</v>
      </c>
      <c r="AL29" s="167" t="n">
        <v>1132.40037346358</v>
      </c>
      <c r="AM29" s="167" t="n">
        <v>116.329294781229</v>
      </c>
      <c r="AN29" s="167" t="n">
        <v>0.953741462993624</v>
      </c>
      <c r="AO29" s="167" t="n">
        <v>0.657124888595052</v>
      </c>
      <c r="AP29" s="167" t="n">
        <v>1062.20367163238</v>
      </c>
      <c r="AQ29" s="167" t="n">
        <v>121.717904699564</v>
      </c>
      <c r="AR29" s="167" t="n">
        <v>0.512898623347914</v>
      </c>
      <c r="AS29" s="167" t="n">
        <v>0.119656825060782</v>
      </c>
      <c r="AT29" s="172" t="n">
        <v>1093.15235629873</v>
      </c>
      <c r="AU29" s="172" t="n">
        <v>114.366639804507</v>
      </c>
      <c r="AV29" s="172" t="n">
        <v>0.29088727760247</v>
      </c>
      <c r="AW29" s="172" t="n">
        <v>-0.150709432947037</v>
      </c>
      <c r="AX29" s="170" t="n">
        <v>194.740505365845</v>
      </c>
      <c r="AY29" s="170" t="n">
        <v>38.6870593154043</v>
      </c>
      <c r="AZ29" s="170" t="n">
        <v>5.03373760662919</v>
      </c>
      <c r="BA29" s="173" t="n">
        <v>-49.1158005695657</v>
      </c>
      <c r="BB29" s="173" t="n">
        <v>6.03808776860419</v>
      </c>
      <c r="BC29" s="173" t="n">
        <v>-2.43529723221279</v>
      </c>
      <c r="BD29" s="173" t="n">
        <v>55.7546309676267</v>
      </c>
      <c r="BE29" s="173" t="n">
        <v>11.3163831665169</v>
      </c>
      <c r="BF29" s="173" t="n">
        <v>-0.0441740109786792</v>
      </c>
      <c r="BG29" s="174" t="n">
        <v>0.180751168087056</v>
      </c>
      <c r="BH29" s="175" t="n">
        <v>0.3519957381874</v>
      </c>
      <c r="BI29" s="176" t="n">
        <v>0.345659533744485</v>
      </c>
    </row>
    <row r="30" customFormat="false" ht="15" hidden="false" customHeight="false" outlineLevel="0" collapsed="false">
      <c r="B30" s="96" t="s">
        <v>1092</v>
      </c>
      <c r="C30" s="165" t="s">
        <v>353</v>
      </c>
      <c r="D30" s="165" t="n">
        <v>1</v>
      </c>
      <c r="E30" s="165" t="s">
        <v>334</v>
      </c>
      <c r="F30" s="165" t="n">
        <v>10</v>
      </c>
      <c r="H30" s="167" t="n">
        <v>5.21126986754923</v>
      </c>
      <c r="J30" s="169" t="n">
        <v>5.26911289243097</v>
      </c>
      <c r="K30" s="170" t="n">
        <f aca="false">(J30-H30)*10000</f>
        <v>578.430248817448</v>
      </c>
      <c r="L30" s="171" t="n">
        <v>1181.90424797869</v>
      </c>
      <c r="M30" s="171" t="n">
        <v>568.095752021308</v>
      </c>
      <c r="N30" s="170" t="n">
        <v>-6.95656984531155</v>
      </c>
      <c r="O30" s="170" t="n">
        <v>-6.31069933765067</v>
      </c>
      <c r="P30" s="170" t="n">
        <v>-8.80950231969657</v>
      </c>
      <c r="Q30" s="170" t="n">
        <v>-4.41116815032797</v>
      </c>
      <c r="R30" s="170" t="n">
        <v>3.26598991840565</v>
      </c>
      <c r="S30" s="170" t="n">
        <v>103.219279907045</v>
      </c>
      <c r="T30" s="170" t="n">
        <v>93.7332231065868</v>
      </c>
      <c r="U30" s="170" t="n">
        <v>101.562240291399</v>
      </c>
      <c r="V30" s="170" t="n">
        <v>94.566103750407</v>
      </c>
      <c r="W30" s="170" t="n">
        <v>115.539488321384</v>
      </c>
      <c r="X30" s="170" t="n">
        <v>114.861024791935</v>
      </c>
      <c r="Y30" s="170" t="n">
        <v>98.8742667651585</v>
      </c>
      <c r="Z30" s="170" t="n">
        <v>83.3822790626934</v>
      </c>
      <c r="AA30" s="170" t="n">
        <v>76.793680358369</v>
      </c>
      <c r="AB30" s="170" t="n">
        <v>67.0275479002115</v>
      </c>
      <c r="AC30" s="170" t="n">
        <v>121.817594637247</v>
      </c>
      <c r="AD30" s="170" t="n">
        <v>105.184966102809</v>
      </c>
      <c r="AE30" s="170" t="n">
        <v>92.19178138239</v>
      </c>
      <c r="AF30" s="170" t="n">
        <v>81.204848508697</v>
      </c>
      <c r="AG30" s="170" t="n">
        <v>63.7615579818058</v>
      </c>
      <c r="AH30" s="170" t="n">
        <v>-23.2219497345811</v>
      </c>
      <c r="AI30" s="170" t="n">
        <v>508.620335376821</v>
      </c>
      <c r="AJ30" s="170" t="n">
        <v>440.938798878368</v>
      </c>
      <c r="AK30" s="170" t="n">
        <v>464.160748612949</v>
      </c>
      <c r="AL30" s="178" t="n">
        <v>73.096074811171</v>
      </c>
      <c r="AM30" s="178" t="n">
        <v>2.92761828007002</v>
      </c>
      <c r="AN30" s="178" t="n">
        <v>0.4741028919618</v>
      </c>
      <c r="AO30" s="180" t="n">
        <v>0.778726204386857</v>
      </c>
      <c r="AP30" s="166" t="n">
        <v>29.010341831492</v>
      </c>
      <c r="AQ30" s="166" t="n">
        <v>0.590266730606121</v>
      </c>
      <c r="AR30" s="166" t="n">
        <v>-0.212654070122504</v>
      </c>
      <c r="AS30" s="166" t="n">
        <v>-0.581702442187955</v>
      </c>
      <c r="AT30" s="172" t="n">
        <v>-26.2815901079399</v>
      </c>
      <c r="AU30" s="172" t="n">
        <v>-4.07160623221659</v>
      </c>
      <c r="AV30" s="172" t="n">
        <v>-0.158625329584973</v>
      </c>
      <c r="AW30" s="172" t="n">
        <v>0.166286236344585</v>
      </c>
      <c r="AX30" s="170" t="n">
        <v>511.548551579588</v>
      </c>
      <c r="AY30" s="170" t="n">
        <v>26.1052395353969</v>
      </c>
      <c r="AZ30" s="170" t="n">
        <v>19.5956275707014</v>
      </c>
      <c r="BA30" s="173" t="n">
        <v>189.280269030946</v>
      </c>
      <c r="BB30" s="173" t="n">
        <v>-31.2408822477702</v>
      </c>
      <c r="BC30" s="173" t="n">
        <v>13.9759226538252</v>
      </c>
      <c r="BD30" s="173" t="n">
        <v>223.764666417317</v>
      </c>
      <c r="BE30" s="173" t="n">
        <v>-4.25835762131576</v>
      </c>
      <c r="BF30" s="173" t="n">
        <v>10.1177029467855</v>
      </c>
      <c r="BG30" s="174" t="n">
        <v>0.438483700782227</v>
      </c>
      <c r="BH30" s="175" t="n">
        <v>2.24305702026405</v>
      </c>
      <c r="BI30" s="176" t="n">
        <v>0.0432218324574134</v>
      </c>
    </row>
    <row r="31" customFormat="false" ht="15" hidden="false" customHeight="false" outlineLevel="0" collapsed="false">
      <c r="B31" s="96" t="s">
        <v>1092</v>
      </c>
      <c r="C31" s="165" t="s">
        <v>353</v>
      </c>
      <c r="D31" s="165" t="n">
        <v>2</v>
      </c>
      <c r="E31" s="165" t="s">
        <v>334</v>
      </c>
      <c r="F31" s="165" t="n">
        <v>10</v>
      </c>
      <c r="H31" s="167" t="n">
        <v>4.22523923598625</v>
      </c>
      <c r="J31" s="169" t="n">
        <v>4.32163620834567</v>
      </c>
      <c r="K31" s="170" t="n">
        <f aca="false">(J31-H31)*10000</f>
        <v>963.9697235942</v>
      </c>
      <c r="L31" s="171" t="n">
        <v>1063.813636312</v>
      </c>
      <c r="M31" s="171" t="n">
        <v>686.186363688</v>
      </c>
      <c r="N31" s="170" t="n">
        <v>-2.47976631252619</v>
      </c>
      <c r="O31" s="170" t="n">
        <v>4.25890069169556</v>
      </c>
      <c r="P31" s="170" t="n">
        <v>-6.89850208648748</v>
      </c>
      <c r="Q31" s="170" t="n">
        <v>0.536373231195697</v>
      </c>
      <c r="R31" s="170" t="n">
        <v>4.19525473797245</v>
      </c>
      <c r="S31" s="170" t="n">
        <v>97.0962882488499</v>
      </c>
      <c r="T31" s="170" t="n">
        <v>110.252189405223</v>
      </c>
      <c r="U31" s="170" t="n">
        <v>108.70832514306</v>
      </c>
      <c r="V31" s="170" t="n">
        <v>113.446057627715</v>
      </c>
      <c r="W31" s="170" t="n">
        <v>118.355177766173</v>
      </c>
      <c r="X31" s="170" t="n">
        <v>65.7968102630784</v>
      </c>
      <c r="Y31" s="170" t="n">
        <v>69.8847089823518</v>
      </c>
      <c r="Z31" s="170" t="n">
        <v>54.0987966948179</v>
      </c>
      <c r="AA31" s="170" t="n">
        <v>53.6929925371419</v>
      </c>
      <c r="AB31" s="170" t="n">
        <v>43.0353613516817</v>
      </c>
      <c r="AC31" s="170" t="n">
        <v>68.2765765756046</v>
      </c>
      <c r="AD31" s="170" t="n">
        <v>65.6258082906563</v>
      </c>
      <c r="AE31" s="170" t="n">
        <v>60.9972987813054</v>
      </c>
      <c r="AF31" s="170" t="n">
        <v>53.1566193059462</v>
      </c>
      <c r="AG31" s="170" t="n">
        <v>38.8401066137092</v>
      </c>
      <c r="AH31" s="170" t="n">
        <v>-0.387739738149969</v>
      </c>
      <c r="AI31" s="170" t="n">
        <v>547.858038191021</v>
      </c>
      <c r="AJ31" s="170" t="n">
        <v>286.508669829072</v>
      </c>
      <c r="AK31" s="170" t="n">
        <v>286.896409567222</v>
      </c>
      <c r="AL31" s="178" t="n">
        <v>94.534192337496</v>
      </c>
      <c r="AM31" s="178" t="n">
        <v>4.66573627554773</v>
      </c>
      <c r="AN31" s="178" t="n">
        <v>0.398359713040261</v>
      </c>
      <c r="AO31" s="180" t="n">
        <v>0.682393831576253</v>
      </c>
      <c r="AP31" s="166" t="n">
        <v>59.4660844362673</v>
      </c>
      <c r="AQ31" s="166" t="n">
        <v>3.2022771408173</v>
      </c>
      <c r="AR31" s="166" t="n">
        <v>-0.202394768862727</v>
      </c>
      <c r="AS31" s="166" t="n">
        <v>-0.575889044738877</v>
      </c>
      <c r="AT31" s="172" t="n">
        <v>54.7955524500879</v>
      </c>
      <c r="AU31" s="172" t="n">
        <v>3.18193006420915</v>
      </c>
      <c r="AV31" s="172" t="n">
        <v>-0.143654854762374</v>
      </c>
      <c r="AW31" s="172" t="n">
        <v>0.114236529223558</v>
      </c>
      <c r="AX31" s="170" t="n">
        <v>396.507224457818</v>
      </c>
      <c r="AY31" s="170" t="n">
        <v>35.9955196295774</v>
      </c>
      <c r="AZ31" s="170" t="n">
        <v>11.015460494478</v>
      </c>
      <c r="BA31" s="173" t="n">
        <v>119.964718185322</v>
      </c>
      <c r="BB31" s="173" t="n">
        <v>-17.762360647281</v>
      </c>
      <c r="BC31" s="173" t="n">
        <v>5.87123782706117</v>
      </c>
      <c r="BD31" s="173" t="n">
        <v>173.859729089038</v>
      </c>
      <c r="BE31" s="173" t="n">
        <v>0.840924469661672</v>
      </c>
      <c r="BF31" s="173" t="n">
        <v>4.6820780630783</v>
      </c>
      <c r="BG31" s="174" t="n">
        <v>0.480798465315107</v>
      </c>
      <c r="BH31" s="175" t="n">
        <v>1.90640065005671</v>
      </c>
      <c r="BI31" s="176" t="n">
        <v>0.0481521547400299</v>
      </c>
    </row>
    <row r="32" customFormat="false" ht="15" hidden="false" customHeight="false" outlineLevel="0" collapsed="false">
      <c r="B32" s="96" t="s">
        <v>1092</v>
      </c>
      <c r="C32" s="165" t="s">
        <v>353</v>
      </c>
      <c r="D32" s="165" t="n">
        <v>3</v>
      </c>
      <c r="E32" s="165" t="s">
        <v>334</v>
      </c>
      <c r="F32" s="165" t="n">
        <v>10</v>
      </c>
      <c r="H32" s="167" t="n">
        <v>4.33505877663732</v>
      </c>
      <c r="J32" s="169" t="n">
        <v>4.42544135473763</v>
      </c>
      <c r="K32" s="170" t="n">
        <f aca="false">(J32-H32)*10000</f>
        <v>903.82578100316</v>
      </c>
      <c r="L32" s="171" t="n">
        <v>1123.69326028638</v>
      </c>
      <c r="M32" s="171" t="n">
        <v>626.306739713621</v>
      </c>
      <c r="N32" s="170" t="n">
        <v>-8.95527083966531</v>
      </c>
      <c r="O32" s="170" t="n">
        <v>-6.38317633690859</v>
      </c>
      <c r="P32" s="170" t="n">
        <v>-5.84922656626215</v>
      </c>
      <c r="Q32" s="170" t="n">
        <v>-4.98518227225198</v>
      </c>
      <c r="R32" s="170" t="n">
        <v>-11.3120364707709</v>
      </c>
      <c r="S32" s="170" t="n">
        <v>96.5379254071933</v>
      </c>
      <c r="T32" s="170" t="n">
        <v>107.857593447292</v>
      </c>
      <c r="U32" s="170" t="n">
        <v>117.489752929119</v>
      </c>
      <c r="V32" s="170" t="n">
        <v>105.06706193076</v>
      </c>
      <c r="W32" s="170" t="n">
        <v>110.344297702947</v>
      </c>
      <c r="X32" s="170" t="n">
        <v>65.4794681216931</v>
      </c>
      <c r="Y32" s="170" t="n">
        <v>66.0776723495312</v>
      </c>
      <c r="Z32" s="170" t="n">
        <v>61.5844893751811</v>
      </c>
      <c r="AA32" s="170" t="n">
        <v>46.9124870936803</v>
      </c>
      <c r="AB32" s="170" t="n">
        <v>39.794324430015</v>
      </c>
      <c r="AC32" s="170" t="n">
        <v>74.4347389613584</v>
      </c>
      <c r="AD32" s="170" t="n">
        <v>72.4608486864398</v>
      </c>
      <c r="AE32" s="170" t="n">
        <v>67.4337159414433</v>
      </c>
      <c r="AF32" s="170" t="n">
        <v>51.8976693659323</v>
      </c>
      <c r="AG32" s="170" t="n">
        <v>51.1063609007859</v>
      </c>
      <c r="AH32" s="170" t="n">
        <v>-37.4848924858589</v>
      </c>
      <c r="AI32" s="170" t="n">
        <v>537.296631417312</v>
      </c>
      <c r="AJ32" s="170" t="n">
        <v>279.848441370101</v>
      </c>
      <c r="AK32" s="170" t="n">
        <v>317.33333385596</v>
      </c>
      <c r="AL32" s="178" t="n">
        <v>67.8283185604198</v>
      </c>
      <c r="AM32" s="178" t="n">
        <v>2.10448217726044</v>
      </c>
      <c r="AN32" s="178" t="n">
        <v>0.588071817121713</v>
      </c>
      <c r="AO32" s="180" t="n">
        <v>0.718580883649639</v>
      </c>
      <c r="AP32" s="166" t="n">
        <v>1.53906412937832</v>
      </c>
      <c r="AQ32" s="166" t="n">
        <v>-1.25132929412474</v>
      </c>
      <c r="AR32" s="166" t="n">
        <v>0.0490052724340986</v>
      </c>
      <c r="AS32" s="166" t="n">
        <v>-0.835714945921943</v>
      </c>
      <c r="AT32" s="172" t="n">
        <v>41.8586211259057</v>
      </c>
      <c r="AU32" s="172" t="n">
        <v>1.00693168050512</v>
      </c>
      <c r="AV32" s="172" t="n">
        <v>-0.16308658479989</v>
      </c>
      <c r="AW32" s="172" t="n">
        <v>0.0372303470429438</v>
      </c>
      <c r="AX32" s="170" t="n">
        <v>390.812043458293</v>
      </c>
      <c r="AY32" s="170" t="n">
        <v>35.8080529283725</v>
      </c>
      <c r="AZ32" s="170" t="n">
        <v>10.9140824897696</v>
      </c>
      <c r="BA32" s="173" t="n">
        <v>94.7232467291548</v>
      </c>
      <c r="BB32" s="173" t="n">
        <v>-15.681365513437</v>
      </c>
      <c r="BC32" s="173" t="n">
        <v>5.16360393146616</v>
      </c>
      <c r="BD32" s="173" t="n">
        <v>188.631239891219</v>
      </c>
      <c r="BE32" s="173" t="n">
        <v>8.23583277620184</v>
      </c>
      <c r="BF32" s="173" t="n">
        <v>3.58131050219511</v>
      </c>
      <c r="BG32" s="174" t="n">
        <v>0.480072994570913</v>
      </c>
      <c r="BH32" s="175" t="n">
        <v>1.87618308017401</v>
      </c>
      <c r="BI32" s="176" t="n">
        <v>0.0467376208744416</v>
      </c>
    </row>
    <row r="33" customFormat="false" ht="15" hidden="false" customHeight="false" outlineLevel="0" collapsed="false">
      <c r="B33" s="96" t="s">
        <v>1092</v>
      </c>
      <c r="C33" s="165" t="s">
        <v>353</v>
      </c>
      <c r="D33" s="165" t="n">
        <v>4</v>
      </c>
      <c r="E33" s="165" t="s">
        <v>334</v>
      </c>
      <c r="F33" s="165" t="n">
        <v>10</v>
      </c>
      <c r="H33" s="167" t="n">
        <v>3.84294777226899</v>
      </c>
      <c r="J33" s="169" t="n">
        <v>3.90691591917589</v>
      </c>
      <c r="K33" s="170" t="n">
        <f aca="false">(J33-H33)*10000</f>
        <v>639.68146906896</v>
      </c>
      <c r="L33" s="171" t="n">
        <v>997.369728281522</v>
      </c>
      <c r="M33" s="171" t="n">
        <v>752.630271718478</v>
      </c>
      <c r="N33" s="170" t="n">
        <v>12.2295908821403</v>
      </c>
      <c r="O33" s="170" t="n">
        <v>7.21695365822924</v>
      </c>
      <c r="P33" s="170" t="n">
        <v>-0.614702579777816</v>
      </c>
      <c r="Q33" s="170" t="n">
        <v>-1.98644828583237</v>
      </c>
      <c r="R33" s="170" t="n">
        <v>-1.76361910649511</v>
      </c>
      <c r="S33" s="170" t="n">
        <v>110.316049231677</v>
      </c>
      <c r="T33" s="170" t="n">
        <v>115.158427425235</v>
      </c>
      <c r="U33" s="170" t="n">
        <v>115.985111059208</v>
      </c>
      <c r="V33" s="170" t="n">
        <v>110.883927158306</v>
      </c>
      <c r="W33" s="170" t="n">
        <v>115.91411414837</v>
      </c>
      <c r="X33" s="170" t="n">
        <v>65.9839163598533</v>
      </c>
      <c r="Y33" s="170" t="n">
        <v>57.6918195733799</v>
      </c>
      <c r="Z33" s="170" t="n">
        <v>47.1809827237935</v>
      </c>
      <c r="AA33" s="170" t="n">
        <v>40.2648932576986</v>
      </c>
      <c r="AB33" s="170" t="n">
        <v>33.6903105159397</v>
      </c>
      <c r="AC33" s="170" t="n">
        <v>53.754325477713</v>
      </c>
      <c r="AD33" s="170" t="n">
        <v>50.4748659151506</v>
      </c>
      <c r="AE33" s="170" t="n">
        <v>47.7956853035713</v>
      </c>
      <c r="AF33" s="170" t="n">
        <v>42.2513415435309</v>
      </c>
      <c r="AG33" s="170" t="n">
        <v>35.4539296224348</v>
      </c>
      <c r="AH33" s="170" t="n">
        <v>15.0817745682643</v>
      </c>
      <c r="AI33" s="170" t="n">
        <v>568.257629022796</v>
      </c>
      <c r="AJ33" s="170" t="n">
        <v>244.811922430665</v>
      </c>
      <c r="AK33" s="170" t="n">
        <v>229.730147862401</v>
      </c>
      <c r="AL33" s="178" t="n">
        <v>56.9257135355974</v>
      </c>
      <c r="AM33" s="178" t="n">
        <v>2.01263638740191</v>
      </c>
      <c r="AN33" s="178" t="n">
        <v>0.435877145723427</v>
      </c>
      <c r="AO33" s="180" t="n">
        <v>0.93520389793468</v>
      </c>
      <c r="AP33" s="166" t="n">
        <v>8.44468176494766</v>
      </c>
      <c r="AQ33" s="166" t="n">
        <v>-0.372904331124599</v>
      </c>
      <c r="AR33" s="166" t="n">
        <v>-0.172982183834875</v>
      </c>
      <c r="AS33" s="166" t="n">
        <v>-0.455798552885828</v>
      </c>
      <c r="AT33" s="172" t="n">
        <v>50.2608501427662</v>
      </c>
      <c r="AU33" s="172" t="n">
        <v>1.41557941511682</v>
      </c>
      <c r="AV33" s="172" t="n">
        <v>-0.600758271737885</v>
      </c>
      <c r="AW33" s="172" t="n">
        <v>0.257220284820597</v>
      </c>
      <c r="AX33" s="170" t="n">
        <v>308.306463183025</v>
      </c>
      <c r="AY33" s="170" t="n">
        <v>32.6362706977823</v>
      </c>
      <c r="AZ33" s="170" t="n">
        <v>9.44674304359091</v>
      </c>
      <c r="BA33" s="173" t="n">
        <v>88.427043958889</v>
      </c>
      <c r="BB33" s="173" t="n">
        <v>-5.76187487100734</v>
      </c>
      <c r="BC33" s="173" t="n">
        <v>3.72043996392199</v>
      </c>
      <c r="BD33" s="173" t="n">
        <v>141.481648289885</v>
      </c>
      <c r="BE33" s="173" t="n">
        <v>12.1147076136706</v>
      </c>
      <c r="BF33" s="173" t="n">
        <v>1.31749800463481</v>
      </c>
      <c r="BG33" s="174" t="n">
        <v>0.507701354664538</v>
      </c>
      <c r="BH33" s="175" t="n">
        <v>1.56527609009854</v>
      </c>
      <c r="BI33" s="176" t="n">
        <v>0.0606551079201661</v>
      </c>
    </row>
    <row r="34" customFormat="false" ht="15" hidden="false" customHeight="false" outlineLevel="0" collapsed="false">
      <c r="B34" s="96" t="s">
        <v>1092</v>
      </c>
      <c r="C34" s="165" t="s">
        <v>353</v>
      </c>
      <c r="D34" s="165" t="n">
        <v>1</v>
      </c>
      <c r="E34" s="165" t="s">
        <v>334</v>
      </c>
      <c r="F34" s="177" t="s">
        <v>335</v>
      </c>
      <c r="H34" s="167" t="n">
        <f aca="false">H30</f>
        <v>5.21126986754923</v>
      </c>
      <c r="J34" s="169" t="n">
        <v>4.95519364888998</v>
      </c>
      <c r="K34" s="170" t="n">
        <f aca="false">(J34-H34)*10000</f>
        <v>-2560.76218659253</v>
      </c>
      <c r="L34" s="171" t="n">
        <v>1097.35360719448</v>
      </c>
      <c r="M34" s="171" t="n">
        <v>652.646392805516</v>
      </c>
      <c r="N34" s="170" t="n">
        <v>-12.6376890756688</v>
      </c>
      <c r="O34" s="170" t="n">
        <v>-2.06327244445031</v>
      </c>
      <c r="P34" s="170" t="n">
        <v>-4.95739676368005</v>
      </c>
      <c r="Q34" s="170" t="n">
        <v>8.54133624440819</v>
      </c>
      <c r="R34" s="170" t="n">
        <v>6.22629163708977</v>
      </c>
      <c r="S34" s="170" t="n">
        <v>103.628588695359</v>
      </c>
      <c r="T34" s="170" t="n">
        <v>97.4602125244658</v>
      </c>
      <c r="U34" s="170" t="n">
        <v>99.3330646639138</v>
      </c>
      <c r="V34" s="170" t="n">
        <v>113.967994152636</v>
      </c>
      <c r="W34" s="170" t="n">
        <v>117.975848121723</v>
      </c>
      <c r="X34" s="170" t="n">
        <v>109.179905561578</v>
      </c>
      <c r="Y34" s="170" t="n">
        <v>103.121693658359</v>
      </c>
      <c r="Z34" s="170" t="n">
        <v>87.2343846187099</v>
      </c>
      <c r="AA34" s="170" t="n">
        <v>89.7461847531052</v>
      </c>
      <c r="AB34" s="170" t="n">
        <v>69.9878496188956</v>
      </c>
      <c r="AC34" s="170" t="n">
        <v>121.817594637247</v>
      </c>
      <c r="AD34" s="170" t="n">
        <v>105.184966102809</v>
      </c>
      <c r="AE34" s="170" t="n">
        <v>92.19178138239</v>
      </c>
      <c r="AF34" s="170" t="n">
        <v>81.204848508697</v>
      </c>
      <c r="AG34" s="170" t="n">
        <v>63.7615579818058</v>
      </c>
      <c r="AH34" s="170" t="n">
        <v>-4.89073040230118</v>
      </c>
      <c r="AI34" s="170" t="n">
        <v>532.365708158097</v>
      </c>
      <c r="AJ34" s="170" t="n">
        <v>459.270018210648</v>
      </c>
      <c r="AK34" s="170" t="n">
        <v>464.160748612949</v>
      </c>
      <c r="AL34" s="178" t="n">
        <v>71.5222292242021</v>
      </c>
      <c r="AM34" s="178" t="n">
        <v>2.60710990993497</v>
      </c>
      <c r="AN34" s="178" t="n">
        <v>1.01269373203137</v>
      </c>
      <c r="AO34" s="180" t="n">
        <v>0.891441740782844</v>
      </c>
      <c r="AP34" s="166" t="n">
        <v>27.4364962445231</v>
      </c>
      <c r="AQ34" s="166" t="n">
        <v>0.269758360471067</v>
      </c>
      <c r="AR34" s="166" t="n">
        <v>0.325936769947067</v>
      </c>
      <c r="AS34" s="166" t="n">
        <v>-0.468986905791968</v>
      </c>
      <c r="AT34" s="172" t="n">
        <v>-27.8554356949088</v>
      </c>
      <c r="AU34" s="172" t="n">
        <v>-4.39211460235164</v>
      </c>
      <c r="AV34" s="172" t="n">
        <v>0.379965510484598</v>
      </c>
      <c r="AW34" s="172" t="n">
        <v>0.279001772740572</v>
      </c>
      <c r="AX34" s="170" t="n">
        <v>539.03979054937</v>
      </c>
      <c r="AY34" s="170" t="n">
        <v>65.5786570553751</v>
      </c>
      <c r="AZ34" s="170" t="n">
        <v>8.21974426975839</v>
      </c>
      <c r="BA34" s="173" t="n">
        <v>216.771508000728</v>
      </c>
      <c r="BB34" s="173" t="n">
        <v>8.23253527220798</v>
      </c>
      <c r="BC34" s="173" t="n">
        <v>2.60003935288225</v>
      </c>
      <c r="BD34" s="173" t="n">
        <v>251.2559053871</v>
      </c>
      <c r="BE34" s="173" t="n">
        <v>35.2150598986624</v>
      </c>
      <c r="BF34" s="173" t="n">
        <v>-1.25818035415752</v>
      </c>
      <c r="BG34" s="174" t="n">
        <v>0.401944441956812</v>
      </c>
      <c r="BH34" s="175" t="n">
        <v>2.16664047804883</v>
      </c>
      <c r="BI34" s="176" t="n">
        <v>0.0433414988965081</v>
      </c>
    </row>
    <row r="35" customFormat="false" ht="15" hidden="false" customHeight="false" outlineLevel="0" collapsed="false">
      <c r="B35" s="96" t="s">
        <v>1092</v>
      </c>
      <c r="C35" s="165" t="s">
        <v>353</v>
      </c>
      <c r="D35" s="165" t="n">
        <v>2</v>
      </c>
      <c r="E35" s="165" t="s">
        <v>334</v>
      </c>
      <c r="F35" s="177" t="s">
        <v>335</v>
      </c>
      <c r="H35" s="167" t="n">
        <f aca="false">H31</f>
        <v>4.22523923598625</v>
      </c>
      <c r="J35" s="169" t="n">
        <v>4.33154632687935</v>
      </c>
      <c r="K35" s="170" t="n">
        <f aca="false">(J35-H35)*10000</f>
        <v>1063.07090893107</v>
      </c>
      <c r="L35" s="171" t="n">
        <v>1163.49747578519</v>
      </c>
      <c r="M35" s="171" t="n">
        <v>586.502524214805</v>
      </c>
      <c r="N35" s="170" t="n">
        <v>1.18399653172965</v>
      </c>
      <c r="O35" s="170" t="n">
        <v>2.20658916745865</v>
      </c>
      <c r="P35" s="170" t="n">
        <v>-1.19827640990975</v>
      </c>
      <c r="Q35" s="170" t="n">
        <v>-1.30513038301307</v>
      </c>
      <c r="R35" s="170" t="n">
        <v>10.8325561727042</v>
      </c>
      <c r="S35" s="170" t="n">
        <v>101.139610997484</v>
      </c>
      <c r="T35" s="170" t="n">
        <v>107.512132436862</v>
      </c>
      <c r="U35" s="170" t="n">
        <v>107.198412551423</v>
      </c>
      <c r="V35" s="170" t="n">
        <v>108.733761757958</v>
      </c>
      <c r="W35" s="170" t="n">
        <v>129.156628689079</v>
      </c>
      <c r="X35" s="170" t="n">
        <v>69.4605731073343</v>
      </c>
      <c r="Y35" s="170" t="n">
        <v>67.8323974581149</v>
      </c>
      <c r="Z35" s="170" t="n">
        <v>59.7990223713957</v>
      </c>
      <c r="AA35" s="170" t="n">
        <v>51.8514889229332</v>
      </c>
      <c r="AB35" s="170" t="n">
        <v>49.6726627864134</v>
      </c>
      <c r="AC35" s="170" t="n">
        <v>68.2765765756046</v>
      </c>
      <c r="AD35" s="170" t="n">
        <v>65.6258082906563</v>
      </c>
      <c r="AE35" s="170" t="n">
        <v>60.9972987813054</v>
      </c>
      <c r="AF35" s="170" t="n">
        <v>53.1566193059462</v>
      </c>
      <c r="AG35" s="170" t="n">
        <v>38.8401066137092</v>
      </c>
      <c r="AH35" s="170" t="n">
        <v>11.7197350789697</v>
      </c>
      <c r="AI35" s="170" t="n">
        <v>553.740546432805</v>
      </c>
      <c r="AJ35" s="170" t="n">
        <v>298.616144646191</v>
      </c>
      <c r="AK35" s="170" t="n">
        <v>286.896409567222</v>
      </c>
      <c r="AL35" s="178" t="n">
        <v>59.103362616189</v>
      </c>
      <c r="AM35" s="178" t="n">
        <v>2.27635546211872</v>
      </c>
      <c r="AN35" s="178" t="n">
        <v>0.251714105589303</v>
      </c>
      <c r="AO35" s="180" t="n">
        <v>0.736926969836262</v>
      </c>
      <c r="AP35" s="166" t="n">
        <v>24.0352547149603</v>
      </c>
      <c r="AQ35" s="166" t="n">
        <v>0.812896327388288</v>
      </c>
      <c r="AR35" s="166" t="n">
        <v>-0.349040376313685</v>
      </c>
      <c r="AS35" s="166" t="n">
        <v>-0.521355906478868</v>
      </c>
      <c r="AT35" s="172" t="n">
        <v>19.3647227287809</v>
      </c>
      <c r="AU35" s="172" t="n">
        <v>0.792549250780139</v>
      </c>
      <c r="AV35" s="172" t="n">
        <v>-0.290300462213332</v>
      </c>
      <c r="AW35" s="172" t="n">
        <v>0.168769667483567</v>
      </c>
      <c r="AX35" s="170" t="n">
        <v>473.827370609803</v>
      </c>
      <c r="AY35" s="170" t="n">
        <v>55.5067151593183</v>
      </c>
      <c r="AZ35" s="170" t="n">
        <v>8.53639724941024</v>
      </c>
      <c r="BA35" s="173" t="n">
        <v>197.284864337307</v>
      </c>
      <c r="BB35" s="173" t="n">
        <v>1.74883488245996</v>
      </c>
      <c r="BC35" s="173" t="n">
        <v>3.39217458199339</v>
      </c>
      <c r="BD35" s="173" t="n">
        <v>251.179875241023</v>
      </c>
      <c r="BE35" s="173" t="n">
        <v>20.3521199994026</v>
      </c>
      <c r="BF35" s="173" t="n">
        <v>2.20301481801052</v>
      </c>
      <c r="BG35" s="174" t="n">
        <v>0.535676101387329</v>
      </c>
      <c r="BH35" s="175" t="n">
        <v>2.53817998618868</v>
      </c>
      <c r="BI35" s="176" t="n">
        <v>0.0425281354297092</v>
      </c>
    </row>
    <row r="36" customFormat="false" ht="15" hidden="false" customHeight="false" outlineLevel="0" collapsed="false">
      <c r="B36" s="96" t="s">
        <v>1092</v>
      </c>
      <c r="C36" s="165" t="s">
        <v>353</v>
      </c>
      <c r="D36" s="165" t="n">
        <v>3</v>
      </c>
      <c r="E36" s="165" t="s">
        <v>334</v>
      </c>
      <c r="F36" s="177" t="s">
        <v>335</v>
      </c>
      <c r="H36" s="167" t="n">
        <f aca="false">H32</f>
        <v>4.33505877663732</v>
      </c>
      <c r="J36" s="169" t="n">
        <v>4.39794251309635</v>
      </c>
      <c r="K36" s="170" t="n">
        <f aca="false">(J36-H36)*10000</f>
        <v>628.837364590291</v>
      </c>
      <c r="L36" s="171" t="n">
        <v>1113.78068242159</v>
      </c>
      <c r="M36" s="171" t="n">
        <v>636.219317578413</v>
      </c>
      <c r="N36" s="170" t="n">
        <v>-1.72282410410648</v>
      </c>
      <c r="O36" s="170" t="n">
        <v>-3.68651251425229</v>
      </c>
      <c r="P36" s="170" t="n">
        <v>-7.1141503596795</v>
      </c>
      <c r="Q36" s="170" t="n">
        <v>4.06439960997058</v>
      </c>
      <c r="R36" s="170" t="n">
        <v>-17.6702370377567</v>
      </c>
      <c r="S36" s="170" t="n">
        <v>100.027417656278</v>
      </c>
      <c r="T36" s="170" t="n">
        <v>108.550127310665</v>
      </c>
      <c r="U36" s="170" t="n">
        <v>104.79181058002</v>
      </c>
      <c r="V36" s="170" t="n">
        <v>109.990669056247</v>
      </c>
      <c r="W36" s="170" t="n">
        <v>124.076840782432</v>
      </c>
      <c r="X36" s="170" t="n">
        <v>72.711914857252</v>
      </c>
      <c r="Y36" s="170" t="n">
        <v>68.7743361721875</v>
      </c>
      <c r="Z36" s="170" t="n">
        <v>60.3195655817638</v>
      </c>
      <c r="AA36" s="170" t="n">
        <v>55.9620689759029</v>
      </c>
      <c r="AB36" s="170" t="n">
        <v>33.4361238630292</v>
      </c>
      <c r="AC36" s="170" t="n">
        <v>74.4347389613584</v>
      </c>
      <c r="AD36" s="170" t="n">
        <v>72.4608486864398</v>
      </c>
      <c r="AE36" s="170" t="n">
        <v>67.4337159414433</v>
      </c>
      <c r="AF36" s="170" t="n">
        <v>51.8976693659323</v>
      </c>
      <c r="AG36" s="170" t="n">
        <v>51.1063609007859</v>
      </c>
      <c r="AH36" s="170" t="n">
        <v>-26.1293244058244</v>
      </c>
      <c r="AI36" s="170" t="n">
        <v>547.436865385641</v>
      </c>
      <c r="AJ36" s="170" t="n">
        <v>291.204009450135</v>
      </c>
      <c r="AK36" s="170" t="n">
        <v>317.33333385596</v>
      </c>
      <c r="AL36" s="178" t="n">
        <v>56.7068083395886</v>
      </c>
      <c r="AM36" s="178" t="n">
        <v>1.45362016197259</v>
      </c>
      <c r="AN36" s="178" t="n">
        <v>0.397941519142085</v>
      </c>
      <c r="AO36" s="180" t="n">
        <v>0.605743612680382</v>
      </c>
      <c r="AP36" s="166" t="n">
        <v>-9.58244609145285</v>
      </c>
      <c r="AQ36" s="166" t="n">
        <v>-1.90219130941259</v>
      </c>
      <c r="AR36" s="166" t="n">
        <v>-0.141125025545529</v>
      </c>
      <c r="AS36" s="166" t="n">
        <v>-0.9485522168912</v>
      </c>
      <c r="AT36" s="172" t="n">
        <v>30.7371109050745</v>
      </c>
      <c r="AU36" s="172" t="n">
        <v>0.356069665217266</v>
      </c>
      <c r="AV36" s="172" t="n">
        <v>-0.353216882779517</v>
      </c>
      <c r="AW36" s="172" t="n">
        <v>-0.0756069239263127</v>
      </c>
      <c r="AX36" s="170" t="n">
        <v>506.564486120371</v>
      </c>
      <c r="AY36" s="170" t="n">
        <v>64.95527636373</v>
      </c>
      <c r="AZ36" s="170" t="n">
        <v>7.79866570474987</v>
      </c>
      <c r="BA36" s="173" t="n">
        <v>210.475689391232</v>
      </c>
      <c r="BB36" s="173" t="n">
        <v>13.4658579219205</v>
      </c>
      <c r="BC36" s="173" t="n">
        <v>2.04818714644645</v>
      </c>
      <c r="BD36" s="173" t="n">
        <v>304.383682553297</v>
      </c>
      <c r="BE36" s="173" t="n">
        <v>37.3830562115593</v>
      </c>
      <c r="BF36" s="173" t="n">
        <v>0.465893717175388</v>
      </c>
      <c r="BG36" s="174" t="n">
        <v>0.527590901079407</v>
      </c>
      <c r="BH36" s="175" t="n">
        <v>2.67258813687073</v>
      </c>
      <c r="BI36" s="176" t="n">
        <v>0.0387919308904231</v>
      </c>
    </row>
    <row r="37" customFormat="false" ht="15" hidden="false" customHeight="false" outlineLevel="0" collapsed="false">
      <c r="B37" s="96" t="s">
        <v>1092</v>
      </c>
      <c r="C37" s="165" t="s">
        <v>353</v>
      </c>
      <c r="D37" s="165" t="n">
        <v>4</v>
      </c>
      <c r="E37" s="165" t="s">
        <v>334</v>
      </c>
      <c r="F37" s="177" t="s">
        <v>335</v>
      </c>
      <c r="H37" s="167" t="n">
        <f aca="false">H33</f>
        <v>3.84294777226899</v>
      </c>
      <c r="J37" s="169" t="n">
        <v>4.23295178912958</v>
      </c>
      <c r="K37" s="170" t="n">
        <f aca="false">(J37-H37)*10000</f>
        <v>3900.0401686059</v>
      </c>
      <c r="L37" s="171" t="n">
        <v>1148.26571903013</v>
      </c>
      <c r="M37" s="171" t="n">
        <v>601.734280969874</v>
      </c>
      <c r="N37" s="170" t="n">
        <v>12.1107071291958</v>
      </c>
      <c r="O37" s="170" t="n">
        <v>10.8578303440156</v>
      </c>
      <c r="P37" s="170" t="n">
        <v>9.67259144654704</v>
      </c>
      <c r="Q37" s="170" t="n">
        <v>-2.03179558713154</v>
      </c>
      <c r="R37" s="170" t="n">
        <v>-1.6739355514808</v>
      </c>
      <c r="S37" s="170" t="n">
        <v>112.883857361889</v>
      </c>
      <c r="T37" s="170" t="n">
        <v>127.189764836512</v>
      </c>
      <c r="U37" s="170" t="n">
        <v>129.122086632939</v>
      </c>
      <c r="V37" s="170" t="n">
        <v>108.093772092192</v>
      </c>
      <c r="W37" s="170" t="n">
        <v>111.78148028609</v>
      </c>
      <c r="X37" s="170" t="n">
        <v>65.8650326069087</v>
      </c>
      <c r="Y37" s="170" t="n">
        <v>61.3326962591662</v>
      </c>
      <c r="Z37" s="170" t="n">
        <v>57.4682767501183</v>
      </c>
      <c r="AA37" s="170" t="n">
        <v>40.2195459563994</v>
      </c>
      <c r="AB37" s="170" t="n">
        <v>33.779994070954</v>
      </c>
      <c r="AC37" s="170" t="n">
        <v>53.754325477713</v>
      </c>
      <c r="AD37" s="170" t="n">
        <v>50.4748659151506</v>
      </c>
      <c r="AE37" s="170" t="n">
        <v>47.7956853035713</v>
      </c>
      <c r="AF37" s="170" t="n">
        <v>42.2513415435309</v>
      </c>
      <c r="AG37" s="170" t="n">
        <v>35.4539296224348</v>
      </c>
      <c r="AH37" s="170" t="n">
        <v>28.9353977811461</v>
      </c>
      <c r="AI37" s="170" t="n">
        <v>589.070961209623</v>
      </c>
      <c r="AJ37" s="170" t="n">
        <v>258.665545643547</v>
      </c>
      <c r="AK37" s="170" t="n">
        <v>229.730147862401</v>
      </c>
      <c r="AL37" s="178" t="n">
        <v>31.1660650486775</v>
      </c>
      <c r="AM37" s="178" t="n">
        <v>1.11947198288385</v>
      </c>
      <c r="AN37" s="178" t="n">
        <v>0.439945372586157</v>
      </c>
      <c r="AO37" s="180" t="n">
        <v>0.580804074151561</v>
      </c>
      <c r="AP37" s="166" t="n">
        <v>-17.3149667219722</v>
      </c>
      <c r="AQ37" s="166" t="n">
        <v>-1.26606873564265</v>
      </c>
      <c r="AR37" s="166" t="n">
        <v>-0.168913956972145</v>
      </c>
      <c r="AS37" s="166" t="n">
        <v>-0.810198376668946</v>
      </c>
      <c r="AT37" s="172" t="n">
        <v>24.5012016558463</v>
      </c>
      <c r="AU37" s="172" t="n">
        <v>0.522415010598764</v>
      </c>
      <c r="AV37" s="172" t="n">
        <v>-0.596690044875155</v>
      </c>
      <c r="AW37" s="172" t="n">
        <v>-0.0971795389625214</v>
      </c>
      <c r="AX37" s="170" t="n">
        <v>404.585365965697</v>
      </c>
      <c r="AY37" s="170" t="n">
        <v>44.4783863243958</v>
      </c>
      <c r="AZ37" s="170" t="n">
        <v>9.09622401799651</v>
      </c>
      <c r="BA37" s="173" t="n">
        <v>184.705946741562</v>
      </c>
      <c r="BB37" s="173" t="n">
        <v>6.08024075560621</v>
      </c>
      <c r="BC37" s="173" t="n">
        <v>3.36992093832759</v>
      </c>
      <c r="BD37" s="173" t="n">
        <v>237.760551072558</v>
      </c>
      <c r="BE37" s="173" t="n">
        <v>23.9568232402842</v>
      </c>
      <c r="BF37" s="173" t="n">
        <v>0.966978979040414</v>
      </c>
      <c r="BG37" s="174" t="n">
        <v>0.568874977974487</v>
      </c>
      <c r="BH37" s="175" t="n">
        <v>2.30158491152536</v>
      </c>
      <c r="BI37" s="176" t="n">
        <v>0.0511205877504772</v>
      </c>
    </row>
    <row r="38" customFormat="false" ht="15" hidden="false" customHeight="false" outlineLevel="0" collapsed="false">
      <c r="B38" s="0" t="s">
        <v>647</v>
      </c>
      <c r="C38" s="165" t="s">
        <v>378</v>
      </c>
      <c r="D38" s="165" t="n">
        <v>1</v>
      </c>
      <c r="E38" s="165" t="s">
        <v>660</v>
      </c>
      <c r="F38" s="165" t="n">
        <v>10</v>
      </c>
      <c r="G38" s="166" t="n">
        <v>1.7539127389634</v>
      </c>
      <c r="H38" s="167" t="n">
        <v>1.51486723397202</v>
      </c>
      <c r="I38" s="168" t="n">
        <f aca="false">(G38-H38)/100*1000000</f>
        <v>2390.4550499138</v>
      </c>
      <c r="J38" s="169" t="n">
        <v>1.87599221435322</v>
      </c>
      <c r="K38" s="170" t="n">
        <f aca="false">(J38-H38)*10000</f>
        <v>3611.24980381208</v>
      </c>
      <c r="L38" s="171" t="n">
        <v>715.192831444788</v>
      </c>
      <c r="M38" s="171" t="n">
        <v>4284.80716855521</v>
      </c>
      <c r="N38" s="170" t="n">
        <v>-7.42908514113502</v>
      </c>
      <c r="O38" s="170" t="n">
        <v>22.9066037025393</v>
      </c>
      <c r="P38" s="170" t="n">
        <v>12.6252450473382</v>
      </c>
      <c r="Q38" s="170" t="n">
        <v>16.2336556907996</v>
      </c>
      <c r="R38" s="170" t="n">
        <v>18.567328623409</v>
      </c>
      <c r="S38" s="170" t="n">
        <v>448.165672264446</v>
      </c>
      <c r="T38" s="170" t="n">
        <v>660.997412154372</v>
      </c>
      <c r="U38" s="170" t="n">
        <v>322.007806614902</v>
      </c>
      <c r="V38" s="170" t="n">
        <v>328.38317250513</v>
      </c>
      <c r="W38" s="170" t="n">
        <v>370.567540626696</v>
      </c>
      <c r="X38" s="170" t="n">
        <v>18.4678463341772</v>
      </c>
      <c r="Y38" s="170" t="n">
        <v>47.2880166731733</v>
      </c>
      <c r="Z38" s="170" t="n">
        <v>23.3105389979299</v>
      </c>
      <c r="AA38" s="170" t="n">
        <v>26.7532609897295</v>
      </c>
      <c r="AB38" s="170" t="n">
        <v>29.4763943275211</v>
      </c>
      <c r="AC38" s="170" t="n">
        <v>25.8969314753123</v>
      </c>
      <c r="AD38" s="170" t="n">
        <v>24.381412970634</v>
      </c>
      <c r="AE38" s="170" t="n">
        <v>10.6852939505917</v>
      </c>
      <c r="AF38" s="170" t="n">
        <v>10.5196052989299</v>
      </c>
      <c r="AG38" s="170" t="n">
        <v>10.9090657041121</v>
      </c>
      <c r="AH38" s="170" t="n">
        <v>62.9037479229511</v>
      </c>
      <c r="AI38" s="170" t="n">
        <v>2130.12160416555</v>
      </c>
      <c r="AJ38" s="170" t="n">
        <v>145.296057322531</v>
      </c>
      <c r="AK38" s="170" t="n">
        <v>82.39230939958</v>
      </c>
      <c r="AL38" s="167" t="n">
        <v>80.9350565158363</v>
      </c>
      <c r="AM38" s="167" t="n">
        <v>2.76484942778934</v>
      </c>
      <c r="AN38" s="167" t="n">
        <v>1.00126381214418</v>
      </c>
      <c r="AO38" s="167" t="n">
        <v>0.732722774860336</v>
      </c>
      <c r="AP38" s="167" t="n">
        <v>63.7380739292604</v>
      </c>
      <c r="AQ38" s="167" t="n">
        <v>1.93573870984944</v>
      </c>
      <c r="AR38" s="167" t="n">
        <v>-0.0754282429073014</v>
      </c>
      <c r="AS38" s="167" t="n">
        <v>-0.447875538463827</v>
      </c>
      <c r="AT38" s="172" t="n">
        <v>74.9331058498035</v>
      </c>
      <c r="AU38" s="172" t="n">
        <v>1.3993282318938</v>
      </c>
      <c r="AV38" s="172" t="n">
        <v>-0.181246344784233</v>
      </c>
      <c r="AW38" s="172" t="n">
        <v>-0.468644003288354</v>
      </c>
      <c r="AX38" s="170" t="n">
        <v>320.960693493599</v>
      </c>
      <c r="AY38" s="170" t="n">
        <v>18.3218020048093</v>
      </c>
      <c r="AZ38" s="170" t="n">
        <v>17.5179653949622</v>
      </c>
      <c r="BA38" s="173" t="n">
        <v>168.977197584996</v>
      </c>
      <c r="BB38" s="173" t="n">
        <v>12.3635048292879</v>
      </c>
      <c r="BC38" s="173" t="n">
        <v>-7.98990899119618</v>
      </c>
      <c r="BD38" s="173" t="n">
        <v>215.945448823353</v>
      </c>
      <c r="BE38" s="173" t="n">
        <v>14.758945551123</v>
      </c>
      <c r="BF38" s="173" t="n">
        <v>-11.9570488345868</v>
      </c>
      <c r="BG38" s="174" t="n">
        <v>0.423509674460274</v>
      </c>
      <c r="BH38" s="175" t="n">
        <v>1.35929958816018</v>
      </c>
      <c r="BI38" s="176" t="n">
        <v>0.307576469963909</v>
      </c>
    </row>
    <row r="39" customFormat="false" ht="15" hidden="false" customHeight="false" outlineLevel="0" collapsed="false">
      <c r="B39" s="0" t="s">
        <v>647</v>
      </c>
      <c r="C39" s="165" t="s">
        <v>378</v>
      </c>
      <c r="D39" s="165" t="n">
        <v>2</v>
      </c>
      <c r="E39" s="165" t="s">
        <v>660</v>
      </c>
      <c r="F39" s="165" t="n">
        <v>10</v>
      </c>
      <c r="G39" s="166" t="n">
        <v>1.25660941649453</v>
      </c>
      <c r="H39" s="167" t="n">
        <v>1.11386349228987</v>
      </c>
      <c r="I39" s="168" t="n">
        <f aca="false">(G39-H39)/100*1000000</f>
        <v>1427.45924204659</v>
      </c>
      <c r="J39" s="169" t="n">
        <v>1.32393760119109</v>
      </c>
      <c r="K39" s="170" t="n">
        <f aca="false">(J39-H39)*10000</f>
        <v>2100.74108901221</v>
      </c>
      <c r="L39" s="171" t="n">
        <v>969.222058064936</v>
      </c>
      <c r="M39" s="171" t="n">
        <v>4030.77794193506</v>
      </c>
      <c r="N39" s="170" t="n">
        <v>-9.02499673270394</v>
      </c>
      <c r="O39" s="170" t="n">
        <v>14.5634903796704</v>
      </c>
      <c r="P39" s="170" t="n">
        <v>8.59850093365848</v>
      </c>
      <c r="Q39" s="170" t="n">
        <v>7.16318133150251</v>
      </c>
      <c r="R39" s="170" t="n">
        <v>13.3367409274682</v>
      </c>
      <c r="S39" s="170" t="n">
        <v>430.454125540027</v>
      </c>
      <c r="T39" s="170" t="n">
        <v>582.681262350789</v>
      </c>
      <c r="U39" s="170" t="n">
        <v>318.186975905483</v>
      </c>
      <c r="V39" s="170" t="n">
        <v>319.355134260731</v>
      </c>
      <c r="W39" s="170" t="n">
        <v>341.336786884678</v>
      </c>
      <c r="X39" s="170" t="n">
        <v>14.2726738078667</v>
      </c>
      <c r="Y39" s="170" t="n">
        <v>34.5553274023484</v>
      </c>
      <c r="Z39" s="170" t="n">
        <v>16.1382148317358</v>
      </c>
      <c r="AA39" s="170" t="n">
        <v>16.499015408919</v>
      </c>
      <c r="AB39" s="170" t="n">
        <v>23.5096173417047</v>
      </c>
      <c r="AC39" s="170" t="n">
        <v>23.2976705405707</v>
      </c>
      <c r="AD39" s="170" t="n">
        <v>19.991837022678</v>
      </c>
      <c r="AE39" s="170" t="n">
        <v>7.53971389807729</v>
      </c>
      <c r="AF39" s="170" t="n">
        <v>9.33583407741645</v>
      </c>
      <c r="AG39" s="170" t="n">
        <v>10.1728764142365</v>
      </c>
      <c r="AH39" s="170" t="n">
        <v>34.6369168395956</v>
      </c>
      <c r="AI39" s="170" t="n">
        <v>1992.01428494171</v>
      </c>
      <c r="AJ39" s="170" t="n">
        <v>104.974848792575</v>
      </c>
      <c r="AK39" s="170" t="n">
        <v>70.3379319529789</v>
      </c>
      <c r="AL39" s="167" t="n">
        <v>20.8018332846067</v>
      </c>
      <c r="AM39" s="167" t="n">
        <v>0.615338350229991</v>
      </c>
      <c r="AN39" s="167" t="n">
        <v>1.06718775174541</v>
      </c>
      <c r="AO39" s="167" t="n">
        <v>0.803029580833353</v>
      </c>
      <c r="AP39" s="167" t="n">
        <v>0.0884843595910496</v>
      </c>
      <c r="AQ39" s="167" t="n">
        <v>-0.534388266151594</v>
      </c>
      <c r="AR39" s="167" t="n">
        <v>0.251202189875458</v>
      </c>
      <c r="AS39" s="167" t="n">
        <v>-0.197968322984361</v>
      </c>
      <c r="AT39" s="172" t="n">
        <v>-0.474075838987286</v>
      </c>
      <c r="AU39" s="172" t="n">
        <v>-0.835984611984461</v>
      </c>
      <c r="AV39" s="172" t="n">
        <v>0.222908820375785</v>
      </c>
      <c r="AW39" s="172" t="n">
        <v>-0.229570223522496</v>
      </c>
      <c r="AX39" s="170" t="n">
        <v>122.584217281612</v>
      </c>
      <c r="AY39" s="170" t="n">
        <v>11.4548190291663</v>
      </c>
      <c r="AZ39" s="170" t="n">
        <v>10.7015411565637</v>
      </c>
      <c r="BA39" s="173" t="n">
        <v>7.59907824078721</v>
      </c>
      <c r="BB39" s="173" t="n">
        <v>6.28105799657559</v>
      </c>
      <c r="BC39" s="173" t="n">
        <v>-11.5231302800385</v>
      </c>
      <c r="BD39" s="173" t="n">
        <v>47.0067543316293</v>
      </c>
      <c r="BE39" s="173" t="n">
        <v>8.28720794896781</v>
      </c>
      <c r="BF39" s="173" t="n">
        <v>-13.157910346948</v>
      </c>
      <c r="BG39" s="174" t="n">
        <v>0.422002102181588</v>
      </c>
      <c r="BH39" s="175" t="n">
        <v>0.517307973871249</v>
      </c>
      <c r="BI39" s="176" t="n">
        <v>0.577387332779974</v>
      </c>
    </row>
    <row r="40" customFormat="false" ht="15" hidden="false" customHeight="false" outlineLevel="0" collapsed="false">
      <c r="B40" s="0" t="s">
        <v>647</v>
      </c>
      <c r="C40" s="165" t="s">
        <v>378</v>
      </c>
      <c r="D40" s="165" t="n">
        <v>3</v>
      </c>
      <c r="E40" s="165" t="s">
        <v>660</v>
      </c>
      <c r="F40" s="165" t="n">
        <v>10</v>
      </c>
      <c r="G40" s="166" t="n">
        <v>1.2149654990995</v>
      </c>
      <c r="H40" s="167" t="n">
        <v>1.22234523500698</v>
      </c>
      <c r="I40" s="168" t="n">
        <f aca="false">(G40-H40)/100*1000000</f>
        <v>-73.7973590748453</v>
      </c>
      <c r="J40" s="169" t="n">
        <v>1.25234562770023</v>
      </c>
      <c r="K40" s="170" t="n">
        <f aca="false">(J40-H40)*10000</f>
        <v>300.003926932468</v>
      </c>
      <c r="L40" s="171" t="n">
        <v>1074.51648979335</v>
      </c>
      <c r="M40" s="171" t="n">
        <v>3925.48351020665</v>
      </c>
      <c r="N40" s="170" t="n">
        <v>-12.338419151712</v>
      </c>
      <c r="O40" s="170" t="n">
        <v>21.9221765854743</v>
      </c>
      <c r="P40" s="170" t="n">
        <v>6.93902412928306</v>
      </c>
      <c r="Q40" s="170" t="n">
        <v>10.630180609025</v>
      </c>
      <c r="R40" s="170" t="n">
        <v>13.4759149468195</v>
      </c>
      <c r="S40" s="170" t="n">
        <v>420.386295089739</v>
      </c>
      <c r="T40" s="170" t="n">
        <v>695.575780542069</v>
      </c>
      <c r="U40" s="170" t="n">
        <v>347.230308263448</v>
      </c>
      <c r="V40" s="170" t="n">
        <v>329.843491050647</v>
      </c>
      <c r="W40" s="170" t="n">
        <v>380.89192959727</v>
      </c>
      <c r="X40" s="170" t="n">
        <v>8.54041451024947</v>
      </c>
      <c r="Y40" s="170" t="n">
        <v>38.3016242025716</v>
      </c>
      <c r="Z40" s="170" t="n">
        <v>13.8903251595889</v>
      </c>
      <c r="AA40" s="170" t="n">
        <v>19.8548631998902</v>
      </c>
      <c r="AB40" s="170" t="n">
        <v>21.8173170211793</v>
      </c>
      <c r="AC40" s="170" t="n">
        <v>20.8788336619615</v>
      </c>
      <c r="AD40" s="170" t="n">
        <v>16.3794476170974</v>
      </c>
      <c r="AE40" s="170" t="n">
        <v>6.95130103030584</v>
      </c>
      <c r="AF40" s="170" t="n">
        <v>9.2246825908652</v>
      </c>
      <c r="AG40" s="170" t="n">
        <v>8.3414020743598</v>
      </c>
      <c r="AH40" s="170" t="n">
        <v>40.6288771188898</v>
      </c>
      <c r="AI40" s="170" t="n">
        <v>2173.92780454317</v>
      </c>
      <c r="AJ40" s="170" t="n">
        <v>102.40454409348</v>
      </c>
      <c r="AK40" s="170" t="n">
        <v>61.7756669745897</v>
      </c>
      <c r="AL40" s="167" t="n">
        <v>19.3853285462111</v>
      </c>
      <c r="AM40" s="167" t="n">
        <v>1.69009388900967</v>
      </c>
      <c r="AN40" s="167" t="n">
        <v>1.05744382284799</v>
      </c>
      <c r="AO40" s="167" t="n">
        <v>1.11446154907673</v>
      </c>
      <c r="AP40" s="167" t="n">
        <v>-5.45157171156731</v>
      </c>
      <c r="AQ40" s="167" t="n">
        <v>-0.418395083491851</v>
      </c>
      <c r="AR40" s="167" t="n">
        <v>0.752099263524222</v>
      </c>
      <c r="AS40" s="167" t="n">
        <v>0.139861347085178</v>
      </c>
      <c r="AT40" s="172" t="n">
        <v>3.97106161506736</v>
      </c>
      <c r="AU40" s="172" t="n">
        <v>0.425767175799718</v>
      </c>
      <c r="AV40" s="172" t="n">
        <v>0.134632446624333</v>
      </c>
      <c r="AW40" s="172" t="n">
        <v>0.166590021282179</v>
      </c>
      <c r="AX40" s="170" t="n">
        <v>171.092207678104</v>
      </c>
      <c r="AY40" s="170" t="n">
        <v>10.3457011347503</v>
      </c>
      <c r="AZ40" s="170" t="n">
        <v>16.5375169309136</v>
      </c>
      <c r="BA40" s="173" t="n">
        <v>61.5979566187097</v>
      </c>
      <c r="BB40" s="173" t="n">
        <v>6.43683715168684</v>
      </c>
      <c r="BC40" s="173" t="n">
        <v>-11.474266424511</v>
      </c>
      <c r="BD40" s="173" t="n">
        <v>91.5811622807459</v>
      </c>
      <c r="BE40" s="173" t="n">
        <v>5.43259415109773</v>
      </c>
      <c r="BF40" s="173" t="n">
        <v>0.354062008821085</v>
      </c>
      <c r="BG40" s="174" t="n">
        <v>0.447068240583566</v>
      </c>
      <c r="BH40" s="175" t="n">
        <v>0.76489892264208</v>
      </c>
      <c r="BI40" s="176" t="n">
        <v>0.526618971173443</v>
      </c>
    </row>
    <row r="41" customFormat="false" ht="15" hidden="false" customHeight="false" outlineLevel="0" collapsed="false">
      <c r="B41" s="0" t="s">
        <v>647</v>
      </c>
      <c r="C41" s="165" t="s">
        <v>378</v>
      </c>
      <c r="D41" s="165" t="n">
        <v>4</v>
      </c>
      <c r="E41" s="165" t="s">
        <v>660</v>
      </c>
      <c r="F41" s="165" t="n">
        <v>10</v>
      </c>
      <c r="G41" s="166" t="n">
        <v>2.14067137431165</v>
      </c>
      <c r="H41" s="167" t="n">
        <v>1.91182826842788</v>
      </c>
      <c r="I41" s="168" t="n">
        <f aca="false">(G41-H41)/100*1000000</f>
        <v>2288.43105883777</v>
      </c>
      <c r="J41" s="169" t="n">
        <v>2.18373878585401</v>
      </c>
      <c r="K41" s="170" t="n">
        <f aca="false">(J41-H41)*10000</f>
        <v>2719.10517426136</v>
      </c>
      <c r="L41" s="171" t="n">
        <v>573.148963152734</v>
      </c>
      <c r="M41" s="171" t="n">
        <v>4426.85103684727</v>
      </c>
      <c r="N41" s="170" t="n">
        <v>-9.94115728100284</v>
      </c>
      <c r="O41" s="170" t="n">
        <v>5.18784251362498</v>
      </c>
      <c r="P41" s="170" t="n">
        <v>8.28857475991084</v>
      </c>
      <c r="Q41" s="170" t="n">
        <v>5.93704382010846</v>
      </c>
      <c r="R41" s="170" t="n">
        <v>19.664947189204</v>
      </c>
      <c r="S41" s="170" t="n">
        <v>438.631703184242</v>
      </c>
      <c r="T41" s="170" t="n">
        <v>713.576752288743</v>
      </c>
      <c r="U41" s="170" t="n">
        <v>363.64579375856</v>
      </c>
      <c r="V41" s="170" t="n">
        <v>332.057279764669</v>
      </c>
      <c r="W41" s="170" t="n">
        <v>431.761280493507</v>
      </c>
      <c r="X41" s="170" t="n">
        <v>16.3075985533465</v>
      </c>
      <c r="Y41" s="170" t="n">
        <v>29.1310064593789</v>
      </c>
      <c r="Z41" s="170" t="n">
        <v>18.7717288901134</v>
      </c>
      <c r="AA41" s="170" t="n">
        <v>17.9837218470273</v>
      </c>
      <c r="AB41" s="170" t="n">
        <v>31.4017278247841</v>
      </c>
      <c r="AC41" s="170" t="n">
        <v>26.2487558343494</v>
      </c>
      <c r="AD41" s="170" t="n">
        <v>23.9431639457539</v>
      </c>
      <c r="AE41" s="170" t="n">
        <v>10.4831541302026</v>
      </c>
      <c r="AF41" s="170" t="n">
        <v>12.0466780269189</v>
      </c>
      <c r="AG41" s="170" t="n">
        <v>11.73678063558</v>
      </c>
      <c r="AH41" s="170" t="n">
        <v>29.1372510018455</v>
      </c>
      <c r="AI41" s="170" t="n">
        <v>2279.67280948972</v>
      </c>
      <c r="AJ41" s="170" t="n">
        <v>113.59578357465</v>
      </c>
      <c r="AK41" s="170" t="n">
        <v>84.4585325728047</v>
      </c>
      <c r="AL41" s="167" t="n">
        <v>21.40186521467</v>
      </c>
      <c r="AM41" s="167" t="n">
        <v>1.69009388900967</v>
      </c>
      <c r="AN41" s="167" t="n">
        <v>1.04569037931857</v>
      </c>
      <c r="AO41" s="167" t="n">
        <v>0.997565821770634</v>
      </c>
      <c r="AP41" s="167" t="n">
        <v>-25.3549040801337</v>
      </c>
      <c r="AQ41" s="167" t="n">
        <v>7.0522123416358</v>
      </c>
      <c r="AR41" s="167" t="n">
        <v>0.579655822700154</v>
      </c>
      <c r="AS41" s="167" t="n">
        <v>-0.116465613428761</v>
      </c>
      <c r="AT41" s="172" t="n">
        <v>-1.03619228926219</v>
      </c>
      <c r="AU41" s="172" t="n">
        <v>0.71395790748981</v>
      </c>
      <c r="AV41" s="172" t="n">
        <v>0.0806165615661025</v>
      </c>
      <c r="AW41" s="172" t="n">
        <v>0.114847153752449</v>
      </c>
      <c r="AX41" s="170" t="n">
        <v>153.743651955652</v>
      </c>
      <c r="AY41" s="170" t="n">
        <v>14.105340244691</v>
      </c>
      <c r="AZ41" s="170" t="n">
        <v>10.8996769513248</v>
      </c>
      <c r="BA41" s="173" t="n">
        <v>-21.3521124576663</v>
      </c>
      <c r="BB41" s="173" t="n">
        <v>6.63863607502516</v>
      </c>
      <c r="BC41" s="173" t="n">
        <v>-12.5505308558441</v>
      </c>
      <c r="BD41" s="173" t="n">
        <v>36.2111877785305</v>
      </c>
      <c r="BE41" s="173" t="n">
        <v>8.0854699379114</v>
      </c>
      <c r="BF41" s="173" t="n">
        <v>-8.62440881589785</v>
      </c>
      <c r="BG41" s="174" t="n">
        <v>0.301712639833977</v>
      </c>
      <c r="BH41" s="175" t="n">
        <v>0.463864030892561</v>
      </c>
      <c r="BI41" s="176" t="n">
        <v>0.484482989081435</v>
      </c>
    </row>
    <row r="42" customFormat="false" ht="15" hidden="false" customHeight="false" outlineLevel="0" collapsed="false">
      <c r="B42" s="0" t="s">
        <v>647</v>
      </c>
      <c r="C42" s="165" t="s">
        <v>378</v>
      </c>
      <c r="D42" s="165" t="n">
        <v>1</v>
      </c>
      <c r="E42" s="165" t="s">
        <v>660</v>
      </c>
      <c r="F42" s="177" t="s">
        <v>335</v>
      </c>
      <c r="G42" s="166" t="n">
        <f aca="false">G38</f>
        <v>1.7539127389634</v>
      </c>
      <c r="H42" s="167" t="n">
        <f aca="false">H38</f>
        <v>1.51486723397202</v>
      </c>
      <c r="I42" s="168" t="n">
        <f aca="false">(G42-H42)/100*1000000</f>
        <v>2390.4550499138</v>
      </c>
      <c r="J42" s="169" t="n">
        <v>1.58538285569083</v>
      </c>
      <c r="K42" s="170" t="n">
        <f aca="false">(J42-H42)*10000</f>
        <v>705.156217188174</v>
      </c>
      <c r="L42" s="171" t="n">
        <v>1447.165719779</v>
      </c>
      <c r="M42" s="171" t="n">
        <v>3552.834280221</v>
      </c>
      <c r="N42" s="170" t="n">
        <v>20.2509948990257</v>
      </c>
      <c r="O42" s="170" t="n">
        <v>88.3569707667895</v>
      </c>
      <c r="P42" s="170" t="n">
        <v>49.7495521475884</v>
      </c>
      <c r="Q42" s="170" t="n">
        <v>50.2243079707887</v>
      </c>
      <c r="R42" s="170" t="n">
        <v>48.683686792274</v>
      </c>
      <c r="S42" s="170" t="n">
        <v>207.619254275236</v>
      </c>
      <c r="T42" s="170" t="n">
        <v>570.713294947169</v>
      </c>
      <c r="U42" s="170" t="n">
        <v>282.68638684644</v>
      </c>
      <c r="V42" s="170" t="n">
        <v>276.908125772619</v>
      </c>
      <c r="W42" s="170" t="n">
        <v>292.128646137517</v>
      </c>
      <c r="X42" s="170" t="n">
        <v>46.147926374338</v>
      </c>
      <c r="Y42" s="170" t="n">
        <v>112.738383737423</v>
      </c>
      <c r="Z42" s="170" t="n">
        <v>60.4348460981801</v>
      </c>
      <c r="AA42" s="170" t="n">
        <v>60.7439132697186</v>
      </c>
      <c r="AB42" s="170" t="n">
        <v>59.5927524963861</v>
      </c>
      <c r="AC42" s="170" t="n">
        <v>25.8969314753123</v>
      </c>
      <c r="AD42" s="170" t="n">
        <v>24.381412970634</v>
      </c>
      <c r="AE42" s="170" t="n">
        <v>10.6852939505917</v>
      </c>
      <c r="AF42" s="170" t="n">
        <v>10.5196052989299</v>
      </c>
      <c r="AG42" s="170" t="n">
        <v>10.9090657041121</v>
      </c>
      <c r="AH42" s="170" t="n">
        <v>257.265512576466</v>
      </c>
      <c r="AI42" s="170" t="n">
        <v>1630.05570797898</v>
      </c>
      <c r="AJ42" s="170" t="n">
        <v>339.657821976046</v>
      </c>
      <c r="AK42" s="170" t="n">
        <v>82.39230939958</v>
      </c>
      <c r="AL42" s="167" t="n">
        <v>31.3036356891802</v>
      </c>
      <c r="AM42" s="167" t="n">
        <v>1.27533450851835</v>
      </c>
      <c r="AN42" s="167" t="n">
        <v>0.955614092592157</v>
      </c>
      <c r="AO42" s="167" t="n">
        <v>0.702787982612795</v>
      </c>
      <c r="AP42" s="167" t="n">
        <v>14.1066531026044</v>
      </c>
      <c r="AQ42" s="167" t="n">
        <v>0.446223790578446</v>
      </c>
      <c r="AR42" s="167" t="n">
        <v>-0.12107796245932</v>
      </c>
      <c r="AS42" s="167" t="n">
        <v>-0.477810330711367</v>
      </c>
      <c r="AT42" s="172" t="n">
        <v>25.3016850231475</v>
      </c>
      <c r="AU42" s="172" t="n">
        <v>-0.0901866873771911</v>
      </c>
      <c r="AV42" s="172" t="n">
        <v>-0.226896064336252</v>
      </c>
      <c r="AW42" s="172" t="n">
        <v>-0.498578795535895</v>
      </c>
      <c r="AX42" s="170" t="n">
        <v>271.151357269121</v>
      </c>
      <c r="AY42" s="170" t="n">
        <v>33.0807475559323</v>
      </c>
      <c r="AZ42" s="170" t="n">
        <v>8.19665144539625</v>
      </c>
      <c r="BA42" s="173" t="n">
        <v>119.167861360518</v>
      </c>
      <c r="BB42" s="173" t="n">
        <v>27.1224503804109</v>
      </c>
      <c r="BC42" s="173" t="n">
        <v>-17.3112229407621</v>
      </c>
      <c r="BD42" s="173" t="n">
        <v>166.136112598875</v>
      </c>
      <c r="BE42" s="173" t="n">
        <v>29.5178911022459</v>
      </c>
      <c r="BF42" s="173" t="n">
        <v>-21.2783627841528</v>
      </c>
      <c r="BG42" s="174" t="n">
        <v>0.347253363315443</v>
      </c>
      <c r="BH42" s="175" t="n">
        <v>0.941582207792496</v>
      </c>
      <c r="BI42" s="176" t="n">
        <v>0.312149633994263</v>
      </c>
    </row>
    <row r="43" customFormat="false" ht="15" hidden="false" customHeight="false" outlineLevel="0" collapsed="false">
      <c r="B43" s="0" t="s">
        <v>647</v>
      </c>
      <c r="C43" s="165" t="s">
        <v>378</v>
      </c>
      <c r="D43" s="165" t="n">
        <v>2</v>
      </c>
      <c r="E43" s="165" t="s">
        <v>660</v>
      </c>
      <c r="F43" s="177" t="s">
        <v>335</v>
      </c>
      <c r="G43" s="166" t="n">
        <f aca="false">G39</f>
        <v>1.25660941649453</v>
      </c>
      <c r="H43" s="167" t="n">
        <f aca="false">H39</f>
        <v>1.11386349228987</v>
      </c>
      <c r="I43" s="168" t="n">
        <f aca="false">(G43-H43)/100*1000000</f>
        <v>1427.45924204659</v>
      </c>
      <c r="J43" s="169" t="n">
        <v>1.37557390459275</v>
      </c>
      <c r="K43" s="170" t="n">
        <f aca="false">(J43-H43)*10000</f>
        <v>2617.10412302884</v>
      </c>
      <c r="L43" s="171" t="n">
        <v>1230.07854530084</v>
      </c>
      <c r="M43" s="171" t="n">
        <v>3769.92145469916</v>
      </c>
      <c r="N43" s="170" t="n">
        <v>12.3425324693273</v>
      </c>
      <c r="O43" s="170" t="n">
        <v>64.2733198919862</v>
      </c>
      <c r="P43" s="170" t="n">
        <v>33.0891800533498</v>
      </c>
      <c r="Q43" s="170" t="n">
        <v>34.9009803415815</v>
      </c>
      <c r="R43" s="170" t="n">
        <v>39.8584501458498</v>
      </c>
      <c r="S43" s="170" t="n">
        <v>206.850627838104</v>
      </c>
      <c r="T43" s="170" t="n">
        <v>532.018375249633</v>
      </c>
      <c r="U43" s="170" t="n">
        <v>284.683290236516</v>
      </c>
      <c r="V43" s="170" t="n">
        <v>303.747938132076</v>
      </c>
      <c r="W43" s="170" t="n">
        <v>323.301065398172</v>
      </c>
      <c r="X43" s="170" t="n">
        <v>35.640203009898</v>
      </c>
      <c r="Y43" s="170" t="n">
        <v>84.2651569146642</v>
      </c>
      <c r="Z43" s="170" t="n">
        <v>40.6288939514271</v>
      </c>
      <c r="AA43" s="170" t="n">
        <v>44.2368144189979</v>
      </c>
      <c r="AB43" s="170" t="n">
        <v>50.0313265600863</v>
      </c>
      <c r="AC43" s="170" t="n">
        <v>23.2976705405707</v>
      </c>
      <c r="AD43" s="170" t="n">
        <v>19.991837022678</v>
      </c>
      <c r="AE43" s="170" t="n">
        <v>7.53971389807729</v>
      </c>
      <c r="AF43" s="170" t="n">
        <v>9.33583407741645</v>
      </c>
      <c r="AG43" s="170" t="n">
        <v>10.1728764142365</v>
      </c>
      <c r="AH43" s="170" t="n">
        <v>184.464462902095</v>
      </c>
      <c r="AI43" s="170" t="n">
        <v>1650.6012968545</v>
      </c>
      <c r="AJ43" s="170" t="n">
        <v>254.802394855074</v>
      </c>
      <c r="AK43" s="170" t="n">
        <v>70.3379319529789</v>
      </c>
      <c r="AL43" s="167" t="n">
        <v>16.7958806481933</v>
      </c>
      <c r="AM43" s="167" t="n">
        <v>0.877775341959623</v>
      </c>
      <c r="AN43" s="167" t="n">
        <v>1.09223221701761</v>
      </c>
      <c r="AO43" s="167" t="n">
        <v>1.06932448189911</v>
      </c>
      <c r="AP43" s="167" t="n">
        <v>-3.91746827682233</v>
      </c>
      <c r="AQ43" s="167" t="n">
        <v>-0.271951274421963</v>
      </c>
      <c r="AR43" s="167" t="n">
        <v>0.276246655147657</v>
      </c>
      <c r="AS43" s="167" t="n">
        <v>0.0683265780813929</v>
      </c>
      <c r="AT43" s="172" t="n">
        <v>-4.48002847540067</v>
      </c>
      <c r="AU43" s="172" t="n">
        <v>-0.573547620254829</v>
      </c>
      <c r="AV43" s="172" t="n">
        <v>0.247953285647984</v>
      </c>
      <c r="AW43" s="172" t="n">
        <v>0.0367246775432575</v>
      </c>
      <c r="AX43" s="170" t="n">
        <v>134.330378334569</v>
      </c>
      <c r="AY43" s="170" t="n">
        <v>19.7420269781341</v>
      </c>
      <c r="AZ43" s="170" t="n">
        <v>6.80428501507723</v>
      </c>
      <c r="BA43" s="173" t="n">
        <v>19.3452392937436</v>
      </c>
      <c r="BB43" s="173" t="n">
        <v>14.5682659455434</v>
      </c>
      <c r="BC43" s="173" t="n">
        <v>-15.420386421525</v>
      </c>
      <c r="BD43" s="173" t="n">
        <v>58.7529153845857</v>
      </c>
      <c r="BE43" s="173" t="n">
        <v>16.5744158979356</v>
      </c>
      <c r="BF43" s="173" t="n">
        <v>-17.0551664884344</v>
      </c>
      <c r="BG43" s="174" t="n">
        <v>0.335414733853666</v>
      </c>
      <c r="BH43" s="175" t="n">
        <v>0.450563880975516</v>
      </c>
      <c r="BI43" s="176" t="n">
        <v>0.522537143574096</v>
      </c>
    </row>
    <row r="44" customFormat="false" ht="15" hidden="false" customHeight="false" outlineLevel="0" collapsed="false">
      <c r="B44" s="0" t="s">
        <v>647</v>
      </c>
      <c r="C44" s="165" t="s">
        <v>378</v>
      </c>
      <c r="D44" s="165" t="n">
        <v>3</v>
      </c>
      <c r="E44" s="165" t="s">
        <v>660</v>
      </c>
      <c r="F44" s="177" t="s">
        <v>335</v>
      </c>
      <c r="G44" s="166" t="n">
        <f aca="false">G40</f>
        <v>1.2149654990995</v>
      </c>
      <c r="H44" s="167" t="n">
        <f aca="false">H40</f>
        <v>1.22234523500698</v>
      </c>
      <c r="I44" s="168" t="n">
        <f aca="false">(G44-H44)/100*1000000</f>
        <v>-73.7973590748453</v>
      </c>
      <c r="J44" s="169" t="n">
        <v>1.33754623268476</v>
      </c>
      <c r="K44" s="170" t="n">
        <f aca="false">(J44-H44)*10000</f>
        <v>1152.00997677778</v>
      </c>
      <c r="L44" s="171" t="n">
        <v>1658.50680463237</v>
      </c>
      <c r="M44" s="171" t="n">
        <v>3341.49319536763</v>
      </c>
      <c r="N44" s="170" t="n">
        <v>20.6362665167032</v>
      </c>
      <c r="O44" s="170" t="n">
        <v>58.6047323849117</v>
      </c>
      <c r="P44" s="170" t="n">
        <v>39.375599802249</v>
      </c>
      <c r="Q44" s="170" t="n">
        <v>37.1538760395831</v>
      </c>
      <c r="R44" s="170" t="n">
        <v>43.9056181174666</v>
      </c>
      <c r="S44" s="170" t="n">
        <v>199.400683894232</v>
      </c>
      <c r="T44" s="170" t="n">
        <v>538.859069768305</v>
      </c>
      <c r="U44" s="170" t="n">
        <v>315.078608739883</v>
      </c>
      <c r="V44" s="170" t="n">
        <v>310.947450642451</v>
      </c>
      <c r="W44" s="170" t="n">
        <v>308.355273087704</v>
      </c>
      <c r="X44" s="170" t="n">
        <v>41.5151001786647</v>
      </c>
      <c r="Y44" s="170" t="n">
        <v>74.984180002009</v>
      </c>
      <c r="Z44" s="170" t="n">
        <v>46.3269008325549</v>
      </c>
      <c r="AA44" s="170" t="n">
        <v>46.3785586304483</v>
      </c>
      <c r="AB44" s="170" t="n">
        <v>52.2470201918264</v>
      </c>
      <c r="AC44" s="170" t="n">
        <v>20.8788336619615</v>
      </c>
      <c r="AD44" s="170" t="n">
        <v>16.3794476170974</v>
      </c>
      <c r="AE44" s="170" t="n">
        <v>6.95130103030584</v>
      </c>
      <c r="AF44" s="170" t="n">
        <v>9.2246825908652</v>
      </c>
      <c r="AG44" s="170" t="n">
        <v>8.3414020743598</v>
      </c>
      <c r="AH44" s="170" t="n">
        <v>199.676092860914</v>
      </c>
      <c r="AI44" s="170" t="n">
        <v>1672.64108613258</v>
      </c>
      <c r="AJ44" s="170" t="n">
        <v>261.451759835503</v>
      </c>
      <c r="AK44" s="170" t="n">
        <v>61.7756669745897</v>
      </c>
      <c r="AL44" s="167" t="n">
        <v>24.0006607753512</v>
      </c>
      <c r="AM44" s="167" t="n">
        <v>1.35426731896562</v>
      </c>
      <c r="AN44" s="167" t="n">
        <v>0.719455281814229</v>
      </c>
      <c r="AO44" s="167" t="n">
        <v>1.16838483819907</v>
      </c>
      <c r="AP44" s="167" t="n">
        <v>-0.836239482427199</v>
      </c>
      <c r="AQ44" s="167" t="n">
        <v>-0.754221653535899</v>
      </c>
      <c r="AR44" s="167" t="n">
        <v>0.414110722490461</v>
      </c>
      <c r="AS44" s="167" t="n">
        <v>0.193784636207512</v>
      </c>
      <c r="AT44" s="172" t="n">
        <v>8.58639384420747</v>
      </c>
      <c r="AU44" s="172" t="n">
        <v>0.0899406057556695</v>
      </c>
      <c r="AV44" s="172" t="n">
        <v>-0.203356094409428</v>
      </c>
      <c r="AW44" s="172" t="n">
        <v>0.220513310404513</v>
      </c>
      <c r="AX44" s="170" t="n">
        <v>63.9763135746643</v>
      </c>
      <c r="AY44" s="170" t="n">
        <v>15.778295285848</v>
      </c>
      <c r="AZ44" s="170" t="n">
        <v>4.05470378235642</v>
      </c>
      <c r="BA44" s="173" t="n">
        <v>-45.5179374847302</v>
      </c>
      <c r="BB44" s="173" t="n">
        <v>11.8694313027846</v>
      </c>
      <c r="BC44" s="173" t="n">
        <v>-23.9570795730682</v>
      </c>
      <c r="BD44" s="173" t="n">
        <v>-15.5347318226941</v>
      </c>
      <c r="BE44" s="173" t="n">
        <v>10.8651883021955</v>
      </c>
      <c r="BF44" s="173" t="n">
        <v>-12.1287511397361</v>
      </c>
      <c r="BG44" s="174" t="n">
        <v>0.153181788027167</v>
      </c>
      <c r="BH44" s="175" t="n">
        <v>0.0980000610475381</v>
      </c>
      <c r="BI44" s="176" t="n">
        <v>0.784363087313386</v>
      </c>
    </row>
    <row r="45" customFormat="false" ht="15" hidden="false" customHeight="false" outlineLevel="0" collapsed="false">
      <c r="B45" s="0" t="s">
        <v>647</v>
      </c>
      <c r="C45" s="165" t="s">
        <v>378</v>
      </c>
      <c r="D45" s="165" t="n">
        <v>4</v>
      </c>
      <c r="E45" s="165" t="s">
        <v>660</v>
      </c>
      <c r="F45" s="177" t="s">
        <v>335</v>
      </c>
      <c r="G45" s="166" t="n">
        <f aca="false">G41</f>
        <v>2.14067137431165</v>
      </c>
      <c r="H45" s="167" t="n">
        <f aca="false">H41</f>
        <v>1.91182826842788</v>
      </c>
      <c r="I45" s="168" t="n">
        <f aca="false">(G45-H45)/100*1000000</f>
        <v>2288.43105883777</v>
      </c>
      <c r="J45" s="169" t="n">
        <v>1.88646514383489</v>
      </c>
      <c r="K45" s="170" t="n">
        <f aca="false">(J45-H45)*10000</f>
        <v>-253.631245929899</v>
      </c>
      <c r="L45" s="171" t="n">
        <v>1554.76155406047</v>
      </c>
      <c r="M45" s="171" t="n">
        <v>3445.23844593953</v>
      </c>
      <c r="N45" s="170" t="n">
        <v>19.6446570028615</v>
      </c>
      <c r="O45" s="170" t="n">
        <v>71.752096933797</v>
      </c>
      <c r="P45" s="170" t="n">
        <v>43.206217658168</v>
      </c>
      <c r="Q45" s="170" t="n">
        <v>44.3942686502923</v>
      </c>
      <c r="R45" s="170" t="n">
        <v>55.7854814340971</v>
      </c>
      <c r="S45" s="170" t="n">
        <v>249.026954821362</v>
      </c>
      <c r="T45" s="170" t="n">
        <v>595.227329127055</v>
      </c>
      <c r="U45" s="170" t="n">
        <v>317.440585961464</v>
      </c>
      <c r="V45" s="170" t="n">
        <v>315.685473103105</v>
      </c>
      <c r="W45" s="170" t="n">
        <v>347.552657352467</v>
      </c>
      <c r="X45" s="170" t="n">
        <v>45.8934128372109</v>
      </c>
      <c r="Y45" s="170" t="n">
        <v>95.6952608795509</v>
      </c>
      <c r="Z45" s="170" t="n">
        <v>53.6893717883705</v>
      </c>
      <c r="AA45" s="170" t="n">
        <v>56.4409466772112</v>
      </c>
      <c r="AB45" s="170" t="n">
        <v>67.5222620696772</v>
      </c>
      <c r="AC45" s="170" t="n">
        <v>26.2487558343494</v>
      </c>
      <c r="AD45" s="170" t="n">
        <v>23.9431639457539</v>
      </c>
      <c r="AE45" s="170" t="n">
        <v>10.4831541302026</v>
      </c>
      <c r="AF45" s="170" t="n">
        <v>12.0466780269189</v>
      </c>
      <c r="AG45" s="170" t="n">
        <v>11.73678063558</v>
      </c>
      <c r="AH45" s="170" t="n">
        <v>234.782721679216</v>
      </c>
      <c r="AI45" s="170" t="n">
        <v>1824.93300036545</v>
      </c>
      <c r="AJ45" s="170" t="n">
        <v>319.241254252021</v>
      </c>
      <c r="AK45" s="170" t="n">
        <v>84.4585325728047</v>
      </c>
      <c r="AL45" s="167" t="n">
        <v>17.3817850534027</v>
      </c>
      <c r="AM45" s="167" t="n">
        <v>1.0040631540224</v>
      </c>
      <c r="AN45" s="167" t="n">
        <v>0.948518000717839</v>
      </c>
      <c r="AO45" s="167" t="n">
        <v>0.918739514848674</v>
      </c>
      <c r="AP45" s="167" t="n">
        <v>-29.3749842414009</v>
      </c>
      <c r="AQ45" s="167" t="n">
        <v>6.36618160664854</v>
      </c>
      <c r="AR45" s="167" t="n">
        <v>0.482483444099421</v>
      </c>
      <c r="AS45" s="167" t="n">
        <v>-0.195291920350721</v>
      </c>
      <c r="AT45" s="172" t="n">
        <v>-5.05627245052946</v>
      </c>
      <c r="AU45" s="172" t="n">
        <v>0.0279271725025425</v>
      </c>
      <c r="AV45" s="172" t="n">
        <v>-0.0165558170346308</v>
      </c>
      <c r="AW45" s="172" t="n">
        <v>0.0360208468304884</v>
      </c>
      <c r="AX45" s="170" t="n">
        <v>178.52028250227</v>
      </c>
      <c r="AY45" s="170" t="n">
        <v>22.1908101826024</v>
      </c>
      <c r="AZ45" s="170" t="n">
        <v>8.04478435141724</v>
      </c>
      <c r="BA45" s="173" t="n">
        <v>3.42451808895152</v>
      </c>
      <c r="BB45" s="173" t="n">
        <v>14.7241060129366</v>
      </c>
      <c r="BC45" s="173" t="n">
        <v>-15.4054234557517</v>
      </c>
      <c r="BD45" s="173" t="n">
        <v>60.9878183251484</v>
      </c>
      <c r="BE45" s="173" t="n">
        <v>16.1709398758228</v>
      </c>
      <c r="BF45" s="173" t="n">
        <v>-11.4793014158054</v>
      </c>
      <c r="BG45" s="174" t="n">
        <v>0.297926740387045</v>
      </c>
      <c r="BH45" s="175" t="n">
        <v>0.531859658588758</v>
      </c>
      <c r="BI45" s="176" t="n">
        <v>0.419876999458404</v>
      </c>
    </row>
    <row r="46" customFormat="false" ht="15" hidden="false" customHeight="false" outlineLevel="0" collapsed="false">
      <c r="B46" s="96" t="s">
        <v>1092</v>
      </c>
      <c r="C46" s="165" t="s">
        <v>378</v>
      </c>
      <c r="D46" s="165" t="n">
        <v>1</v>
      </c>
      <c r="E46" s="165" t="s">
        <v>334</v>
      </c>
      <c r="F46" s="165" t="n">
        <v>10</v>
      </c>
      <c r="H46" s="167" t="n">
        <v>1.42788527825395</v>
      </c>
      <c r="J46" s="169" t="n">
        <v>1.57435524960236</v>
      </c>
      <c r="K46" s="170" t="n">
        <f aca="false">(J46-H46)*10000</f>
        <v>1464.6997134841</v>
      </c>
      <c r="L46" s="171" t="n">
        <v>849.876111527905</v>
      </c>
      <c r="M46" s="171" t="n">
        <v>900.123888472095</v>
      </c>
      <c r="N46" s="170" t="n">
        <v>-12.4395134742047</v>
      </c>
      <c r="O46" s="170" t="n">
        <v>-12.7638673196925</v>
      </c>
      <c r="P46" s="170" t="n">
        <v>-14.740336975533</v>
      </c>
      <c r="Q46" s="170" t="n">
        <v>-17.2404698516154</v>
      </c>
      <c r="R46" s="170" t="n">
        <v>-1.67670564595429</v>
      </c>
      <c r="S46" s="170" t="n">
        <v>147.993325850695</v>
      </c>
      <c r="T46" s="170" t="n">
        <v>169.170970496879</v>
      </c>
      <c r="U46" s="170" t="n">
        <v>178.033901858473</v>
      </c>
      <c r="V46" s="170" t="n">
        <v>181.637071744858</v>
      </c>
      <c r="W46" s="170" t="n">
        <v>248.000315902461</v>
      </c>
      <c r="X46" s="170" t="n">
        <v>24.7752311081794</v>
      </c>
      <c r="Y46" s="170" t="n">
        <v>37.2190896536321</v>
      </c>
      <c r="Z46" s="170" t="n">
        <v>25.291738892519</v>
      </c>
      <c r="AA46" s="170" t="n">
        <v>16.6459343409766</v>
      </c>
      <c r="AB46" s="170" t="n">
        <v>35.7873292369695</v>
      </c>
      <c r="AC46" s="170" t="n">
        <v>37.2147445823841</v>
      </c>
      <c r="AD46" s="170" t="n">
        <v>49.9829569733245</v>
      </c>
      <c r="AE46" s="170" t="n">
        <v>40.032075868052</v>
      </c>
      <c r="AF46" s="170" t="n">
        <v>33.886404192592</v>
      </c>
      <c r="AG46" s="170" t="n">
        <v>37.4640348829238</v>
      </c>
      <c r="AH46" s="170" t="n">
        <v>-58.8608932669999</v>
      </c>
      <c r="AI46" s="170" t="n">
        <v>924.835585853367</v>
      </c>
      <c r="AJ46" s="170" t="n">
        <v>139.719323232277</v>
      </c>
      <c r="AK46" s="170" t="n">
        <v>198.580216499277</v>
      </c>
      <c r="AL46" s="178" t="n">
        <v>50.9531471197868</v>
      </c>
      <c r="AM46" s="178" t="n">
        <v>2.11852285605969</v>
      </c>
      <c r="AN46" s="178" t="n">
        <v>0.492206173141875</v>
      </c>
      <c r="AO46" s="180" t="n">
        <v>1.13843731985628</v>
      </c>
      <c r="AP46" s="166" t="n">
        <v>35.9559977147348</v>
      </c>
      <c r="AQ46" s="166" t="n">
        <v>-1.0608052581112</v>
      </c>
      <c r="AR46" s="166" t="n">
        <v>-0.292627534947248</v>
      </c>
      <c r="AS46" s="166" t="n">
        <v>-0.40423709217547</v>
      </c>
      <c r="AT46" s="172" t="n">
        <v>10.5517229442322</v>
      </c>
      <c r="AU46" s="172" t="n">
        <v>-0.329836574657792</v>
      </c>
      <c r="AV46" s="172" t="n">
        <v>-0.330284212304279</v>
      </c>
      <c r="AW46" s="172" t="n">
        <v>0.0510057248981199</v>
      </c>
      <c r="AX46" s="170" t="n">
        <v>212.865044883105</v>
      </c>
      <c r="AY46" s="170" t="n">
        <v>12.2176239036227</v>
      </c>
      <c r="AZ46" s="170" t="n">
        <v>17.4227858511824</v>
      </c>
      <c r="BA46" s="173" t="n">
        <v>26.2380792518422</v>
      </c>
      <c r="BB46" s="173" t="n">
        <v>-2.51991213498023</v>
      </c>
      <c r="BC46" s="173" t="n">
        <v>4.75940948063987</v>
      </c>
      <c r="BD46" s="173" t="n">
        <v>47.3478006966969</v>
      </c>
      <c r="BE46" s="173" t="n">
        <v>-5.78179287685147</v>
      </c>
      <c r="BF46" s="173" t="n">
        <v>8.22708544571358</v>
      </c>
      <c r="BG46" s="174" t="n">
        <v>0.431890512006627</v>
      </c>
      <c r="BH46" s="175" t="n">
        <v>0.919343932228776</v>
      </c>
      <c r="BI46" s="176" t="n">
        <v>0.108585453865162</v>
      </c>
    </row>
    <row r="47" customFormat="false" ht="15" hidden="false" customHeight="false" outlineLevel="0" collapsed="false">
      <c r="B47" s="96" t="s">
        <v>1092</v>
      </c>
      <c r="C47" s="165" t="s">
        <v>378</v>
      </c>
      <c r="D47" s="165" t="n">
        <v>2</v>
      </c>
      <c r="E47" s="165" t="s">
        <v>334</v>
      </c>
      <c r="F47" s="165" t="n">
        <v>10</v>
      </c>
      <c r="H47" s="167" t="n">
        <v>1.43007190392759</v>
      </c>
      <c r="J47" s="169" t="n">
        <v>1.75354188583698</v>
      </c>
      <c r="K47" s="170" t="n">
        <f aca="false">(J47-H47)*10000</f>
        <v>3234.69981909383</v>
      </c>
      <c r="L47" s="171" t="n">
        <v>982.891760170619</v>
      </c>
      <c r="M47" s="171" t="n">
        <v>767.108239829381</v>
      </c>
      <c r="N47" s="170" t="n">
        <v>-12.7032133803194</v>
      </c>
      <c r="O47" s="170" t="n">
        <v>-3.31131599508866</v>
      </c>
      <c r="P47" s="170" t="n">
        <v>-10.7282790005876</v>
      </c>
      <c r="Q47" s="170" t="n">
        <v>-16.6813667807933</v>
      </c>
      <c r="R47" s="170" t="n">
        <v>-14.2036046959894</v>
      </c>
      <c r="S47" s="170" t="n">
        <v>147.077252377653</v>
      </c>
      <c r="T47" s="170" t="n">
        <v>168.430044096437</v>
      </c>
      <c r="U47" s="170" t="n">
        <v>167.710031188729</v>
      </c>
      <c r="V47" s="170" t="n">
        <v>168.256847964243</v>
      </c>
      <c r="W47" s="170" t="n">
        <v>195.589546019591</v>
      </c>
      <c r="X47" s="170" t="n">
        <v>29.799144110442</v>
      </c>
      <c r="Y47" s="170" t="n">
        <v>45.227244224151</v>
      </c>
      <c r="Z47" s="170" t="n">
        <v>28.9325177167037</v>
      </c>
      <c r="AA47" s="170" t="n">
        <v>19.745936658201</v>
      </c>
      <c r="AB47" s="170" t="n">
        <v>23.0679412386477</v>
      </c>
      <c r="AC47" s="170" t="n">
        <v>42.5023574907614</v>
      </c>
      <c r="AD47" s="170" t="n">
        <v>48.5385602192397</v>
      </c>
      <c r="AE47" s="170" t="n">
        <v>39.6607967172914</v>
      </c>
      <c r="AF47" s="170" t="n">
        <v>36.4273034389943</v>
      </c>
      <c r="AG47" s="170" t="n">
        <v>37.2715459346371</v>
      </c>
      <c r="AH47" s="170" t="n">
        <v>-57.6277798527784</v>
      </c>
      <c r="AI47" s="170" t="n">
        <v>847.063721646654</v>
      </c>
      <c r="AJ47" s="170" t="n">
        <v>146.772783948145</v>
      </c>
      <c r="AK47" s="170" t="n">
        <v>204.400563800924</v>
      </c>
      <c r="AL47" s="178" t="n">
        <v>81.9446033602889</v>
      </c>
      <c r="AM47" s="178" t="n">
        <v>4.93179267990069</v>
      </c>
      <c r="AN47" s="178" t="n">
        <v>0.276594815562177</v>
      </c>
      <c r="AO47" s="180" t="n">
        <v>1.44042469899729</v>
      </c>
      <c r="AP47" s="166" t="n">
        <v>49.2593541065272</v>
      </c>
      <c r="AQ47" s="166" t="n">
        <v>1.90014746592205</v>
      </c>
      <c r="AR47" s="166" t="n">
        <v>-0.537595783854374</v>
      </c>
      <c r="AS47" s="166" t="n">
        <v>-0.349026854014929</v>
      </c>
      <c r="AT47" s="172" t="n">
        <v>13.6526023720999</v>
      </c>
      <c r="AU47" s="172" t="n">
        <v>-1.81077137430208</v>
      </c>
      <c r="AV47" s="172" t="n">
        <v>-0.36957935476498</v>
      </c>
      <c r="AW47" s="172" t="n">
        <v>0.0591650452455419</v>
      </c>
      <c r="AX47" s="170" t="n">
        <v>288.558138421856</v>
      </c>
      <c r="AY47" s="170" t="n">
        <v>15.7637229276405</v>
      </c>
      <c r="AZ47" s="170" t="n">
        <v>18.305202378043</v>
      </c>
      <c r="BA47" s="173" t="n">
        <v>137.200817556857</v>
      </c>
      <c r="BB47" s="173" t="n">
        <v>-2.32376237483345</v>
      </c>
      <c r="BC47" s="173" t="n">
        <v>9.93713360928512</v>
      </c>
      <c r="BD47" s="173" t="n">
        <v>154.659677966962</v>
      </c>
      <c r="BE47" s="173" t="n">
        <v>8.86395297052609</v>
      </c>
      <c r="BF47" s="173" t="n">
        <v>-1.10101859557514</v>
      </c>
      <c r="BG47" s="174" t="n">
        <v>0.45334400817633</v>
      </c>
      <c r="BH47" s="175" t="n">
        <v>1.30816103064064</v>
      </c>
      <c r="BI47" s="176" t="n">
        <v>0.0879579461809781</v>
      </c>
    </row>
    <row r="48" customFormat="false" ht="15" hidden="false" customHeight="false" outlineLevel="0" collapsed="false">
      <c r="B48" s="96" t="s">
        <v>1092</v>
      </c>
      <c r="C48" s="165" t="s">
        <v>378</v>
      </c>
      <c r="D48" s="165" t="n">
        <v>3</v>
      </c>
      <c r="E48" s="165" t="s">
        <v>334</v>
      </c>
      <c r="F48" s="165" t="n">
        <v>10</v>
      </c>
      <c r="H48" s="167" t="n">
        <v>1.46063594056801</v>
      </c>
      <c r="J48" s="169" t="n">
        <v>1.54954801722786</v>
      </c>
      <c r="K48" s="170" t="n">
        <f aca="false">(J48-H48)*10000</f>
        <v>889.120766598479</v>
      </c>
      <c r="L48" s="171" t="n">
        <v>887.816320235205</v>
      </c>
      <c r="M48" s="171" t="n">
        <v>862.183679764796</v>
      </c>
      <c r="N48" s="170" t="n">
        <v>-11.9179419973893</v>
      </c>
      <c r="O48" s="170" t="n">
        <v>-5.5587888945341</v>
      </c>
      <c r="P48" s="170" t="n">
        <v>-9.02339063265915</v>
      </c>
      <c r="Q48" s="170" t="n">
        <v>-10.3525673593808</v>
      </c>
      <c r="R48" s="170" t="n">
        <v>-11.5672973876158</v>
      </c>
      <c r="S48" s="170" t="n">
        <v>147.45587272486</v>
      </c>
      <c r="T48" s="170" t="n">
        <v>175.052785687134</v>
      </c>
      <c r="U48" s="170" t="n">
        <v>199.817984664593</v>
      </c>
      <c r="V48" s="170" t="n">
        <v>183.775864046076</v>
      </c>
      <c r="W48" s="170" t="n">
        <v>196.197179513136</v>
      </c>
      <c r="X48" s="170" t="n">
        <v>27.4651263809434</v>
      </c>
      <c r="Y48" s="170" t="n">
        <v>40.8205585593462</v>
      </c>
      <c r="Z48" s="170" t="n">
        <v>26.711815153068</v>
      </c>
      <c r="AA48" s="170" t="n">
        <v>21.064028464767</v>
      </c>
      <c r="AB48" s="170" t="n">
        <v>21.0975473618241</v>
      </c>
      <c r="AC48" s="170" t="n">
        <v>39.3830683783327</v>
      </c>
      <c r="AD48" s="170" t="n">
        <v>46.3793474538803</v>
      </c>
      <c r="AE48" s="170" t="n">
        <v>35.7352057857271</v>
      </c>
      <c r="AF48" s="170" t="n">
        <v>31.4165958241479</v>
      </c>
      <c r="AG48" s="170" t="n">
        <v>32.6648447494399</v>
      </c>
      <c r="AH48" s="170" t="n">
        <v>-48.4199862715791</v>
      </c>
      <c r="AI48" s="170" t="n">
        <v>902.299686635799</v>
      </c>
      <c r="AJ48" s="170" t="n">
        <v>137.159075919949</v>
      </c>
      <c r="AK48" s="170" t="n">
        <v>185.579062191528</v>
      </c>
      <c r="AL48" s="178" t="n">
        <v>59.7111028133457</v>
      </c>
      <c r="AM48" s="178" t="n">
        <v>3.11107393293758</v>
      </c>
      <c r="AN48" s="178" t="n">
        <v>0.488079987455519</v>
      </c>
      <c r="AO48" s="180" t="n">
        <v>1.17717829153052</v>
      </c>
      <c r="AP48" s="166" t="n">
        <v>30.1634664674485</v>
      </c>
      <c r="AQ48" s="166" t="n">
        <v>0.673880217682068</v>
      </c>
      <c r="AR48" s="166" t="n">
        <v>-0.504102920792746</v>
      </c>
      <c r="AS48" s="166" t="n">
        <v>-0.627176523240692</v>
      </c>
      <c r="AT48" s="172" t="n">
        <v>8.48285768870936</v>
      </c>
      <c r="AU48" s="172" t="n">
        <v>-0.850594770526876</v>
      </c>
      <c r="AV48" s="172" t="n">
        <v>-0.440630380539076</v>
      </c>
      <c r="AW48" s="172" t="n">
        <v>0.0298352320128699</v>
      </c>
      <c r="AX48" s="170" t="n">
        <v>249.438199549232</v>
      </c>
      <c r="AY48" s="170" t="n">
        <v>8.67152487960485</v>
      </c>
      <c r="AZ48" s="170" t="n">
        <v>28.7652060061435</v>
      </c>
      <c r="BA48" s="173" t="n">
        <v>133.479134916263</v>
      </c>
      <c r="BB48" s="173" t="n">
        <v>-6.36438214227631</v>
      </c>
      <c r="BC48" s="173" t="n">
        <v>21.05306303637</v>
      </c>
      <c r="BD48" s="173" t="n">
        <v>104.045008143989</v>
      </c>
      <c r="BE48" s="173" t="n">
        <v>-2.65672318122444</v>
      </c>
      <c r="BF48" s="173" t="n">
        <v>15.9306361216807</v>
      </c>
      <c r="BG48" s="174" t="n">
        <v>0.499606199750259</v>
      </c>
      <c r="BH48" s="175" t="n">
        <v>1.24620870949339</v>
      </c>
      <c r="BI48" s="176" t="n">
        <v>0.111195789344504</v>
      </c>
    </row>
    <row r="49" customFormat="false" ht="15" hidden="false" customHeight="false" outlineLevel="0" collapsed="false">
      <c r="B49" s="96" t="s">
        <v>1092</v>
      </c>
      <c r="C49" s="165" t="s">
        <v>378</v>
      </c>
      <c r="D49" s="165" t="n">
        <v>4</v>
      </c>
      <c r="E49" s="165" t="s">
        <v>334</v>
      </c>
      <c r="F49" s="165" t="n">
        <v>10</v>
      </c>
      <c r="H49" s="167" t="n">
        <v>1.45786903161623</v>
      </c>
      <c r="J49" s="169" t="n">
        <v>1.45852782672478</v>
      </c>
      <c r="K49" s="170" t="n">
        <f aca="false">(J49-H49)*10000</f>
        <v>6.58795108546162</v>
      </c>
      <c r="L49" s="171" t="n">
        <v>885.186716762029</v>
      </c>
      <c r="M49" s="171" t="n">
        <v>864.813283237971</v>
      </c>
      <c r="N49" s="170" t="n">
        <v>-11.8201342607371</v>
      </c>
      <c r="O49" s="170" t="n">
        <v>6.64674672370881</v>
      </c>
      <c r="P49" s="170" t="n">
        <v>-8.87102664413132</v>
      </c>
      <c r="Q49" s="170" t="n">
        <v>-8.95360068092034</v>
      </c>
      <c r="R49" s="170" t="n">
        <v>-5.07543182567979</v>
      </c>
      <c r="S49" s="170" t="n">
        <v>145.256828277009</v>
      </c>
      <c r="T49" s="170" t="n">
        <v>176.342567638445</v>
      </c>
      <c r="U49" s="170" t="n">
        <v>181.026305284118</v>
      </c>
      <c r="V49" s="170" t="n">
        <v>180.057031973313</v>
      </c>
      <c r="W49" s="170" t="n">
        <v>201.362098346494</v>
      </c>
      <c r="X49" s="170" t="n">
        <v>25.3177860439632</v>
      </c>
      <c r="Y49" s="170" t="n">
        <v>48.3171754518194</v>
      </c>
      <c r="Z49" s="170" t="n">
        <v>26.0844521753672</v>
      </c>
      <c r="AA49" s="170" t="n">
        <v>19.5147125818043</v>
      </c>
      <c r="AB49" s="170" t="n">
        <v>24.2354068460958</v>
      </c>
      <c r="AC49" s="170" t="n">
        <v>37.1379203047003</v>
      </c>
      <c r="AD49" s="170" t="n">
        <v>41.6704287281106</v>
      </c>
      <c r="AE49" s="170" t="n">
        <v>34.9554788194985</v>
      </c>
      <c r="AF49" s="170" t="n">
        <v>28.4683132627247</v>
      </c>
      <c r="AG49" s="170" t="n">
        <v>29.3108386717756</v>
      </c>
      <c r="AH49" s="170" t="n">
        <v>-28.0734466877598</v>
      </c>
      <c r="AI49" s="170" t="n">
        <v>884.04483151938</v>
      </c>
      <c r="AJ49" s="170" t="n">
        <v>143.46953309905</v>
      </c>
      <c r="AK49" s="170" t="n">
        <v>171.54297978681</v>
      </c>
      <c r="AL49" s="172" t="n">
        <v>58.6581196966357</v>
      </c>
      <c r="AM49" s="172" t="n">
        <v>3.08079842944224</v>
      </c>
      <c r="AN49" s="172" t="n">
        <v>0.560859946054888</v>
      </c>
      <c r="AO49" s="172" t="n">
        <v>1.30488274653975</v>
      </c>
      <c r="AP49" s="172" t="n">
        <v>32.9147746950654</v>
      </c>
      <c r="AQ49" s="172" t="n">
        <v>0.198076081640558</v>
      </c>
      <c r="AR49" s="172" t="n">
        <v>-0.302875792529759</v>
      </c>
      <c r="AS49" s="172" t="n">
        <v>-0.407277513398646</v>
      </c>
      <c r="AT49" s="172" t="n">
        <v>-3.28815608781969</v>
      </c>
      <c r="AU49" s="172" t="n">
        <v>-0.655690021311421</v>
      </c>
      <c r="AV49" s="172" t="n">
        <v>-0.0148661260945823</v>
      </c>
      <c r="AW49" s="172" t="n">
        <v>0.0700849570521307</v>
      </c>
      <c r="AX49" s="170" t="n">
        <v>250.531355839013</v>
      </c>
      <c r="AY49" s="170" t="n">
        <v>12.2176239036227</v>
      </c>
      <c r="AZ49" s="170" t="n">
        <v>20.5057348151572</v>
      </c>
      <c r="BA49" s="173" t="n">
        <v>117.529951948224</v>
      </c>
      <c r="BB49" s="173" t="n">
        <v>-3.37828671628926</v>
      </c>
      <c r="BC49" s="173" t="n">
        <v>11.9777682775073</v>
      </c>
      <c r="BD49" s="173" t="n">
        <v>111.562270336835</v>
      </c>
      <c r="BE49" s="173" t="n">
        <v>0.246849743756858</v>
      </c>
      <c r="BF49" s="173" t="n">
        <v>8.896704050205</v>
      </c>
      <c r="BG49" s="174" t="n">
        <v>0.512654035017234</v>
      </c>
      <c r="BH49" s="175" t="n">
        <v>1.28435910469208</v>
      </c>
      <c r="BI49" s="176" t="n">
        <v>0.105321896134807</v>
      </c>
    </row>
    <row r="50" customFormat="false" ht="15" hidden="false" customHeight="false" outlineLevel="0" collapsed="false">
      <c r="B50" s="96" t="s">
        <v>1092</v>
      </c>
      <c r="C50" s="165" t="s">
        <v>378</v>
      </c>
      <c r="D50" s="165" t="n">
        <v>1</v>
      </c>
      <c r="E50" s="165" t="s">
        <v>334</v>
      </c>
      <c r="F50" s="177" t="s">
        <v>335</v>
      </c>
      <c r="H50" s="167" t="n">
        <f aca="false">H46</f>
        <v>1.42788527825395</v>
      </c>
      <c r="J50" s="169" t="n">
        <v>1.52189235974142</v>
      </c>
      <c r="K50" s="170" t="n">
        <f aca="false">(J50-H50)*10000</f>
        <v>940.070814874678</v>
      </c>
      <c r="L50" s="171" t="n">
        <v>889.090141363544</v>
      </c>
      <c r="M50" s="171" t="n">
        <v>860.909858636456</v>
      </c>
      <c r="N50" s="170" t="n">
        <v>-12.9948258380021</v>
      </c>
      <c r="O50" s="170" t="n">
        <v>-7.4944987272611</v>
      </c>
      <c r="P50" s="170" t="n">
        <v>-4.06145497684492</v>
      </c>
      <c r="Q50" s="170" t="n">
        <v>-6.4155707613454</v>
      </c>
      <c r="R50" s="170" t="n">
        <v>-8.63285498697482</v>
      </c>
      <c r="S50" s="170" t="n">
        <v>146.759616944615</v>
      </c>
      <c r="T50" s="170" t="n">
        <v>172.747362236926</v>
      </c>
      <c r="U50" s="170" t="n">
        <v>184.226739537446</v>
      </c>
      <c r="V50" s="170" t="n">
        <v>197.521427582988</v>
      </c>
      <c r="W50" s="170" t="n">
        <v>207.699652663553</v>
      </c>
      <c r="X50" s="170" t="n">
        <v>24.219918744382</v>
      </c>
      <c r="Y50" s="170" t="n">
        <v>42.4884582460634</v>
      </c>
      <c r="Z50" s="170" t="n">
        <v>35.9706208912071</v>
      </c>
      <c r="AA50" s="170" t="n">
        <v>27.4708334312466</v>
      </c>
      <c r="AB50" s="170" t="n">
        <v>28.831179895949</v>
      </c>
      <c r="AC50" s="170" t="n">
        <v>37.2147445823841</v>
      </c>
      <c r="AD50" s="170" t="n">
        <v>49.9829569733245</v>
      </c>
      <c r="AE50" s="170" t="n">
        <v>40.032075868052</v>
      </c>
      <c r="AF50" s="170" t="n">
        <v>33.886404192592</v>
      </c>
      <c r="AG50" s="170" t="n">
        <v>37.4640348829238</v>
      </c>
      <c r="AH50" s="170" t="n">
        <v>-39.5992052904284</v>
      </c>
      <c r="AI50" s="170" t="n">
        <v>908.954798965528</v>
      </c>
      <c r="AJ50" s="170" t="n">
        <v>158.981011208848</v>
      </c>
      <c r="AK50" s="170" t="n">
        <v>198.580216499277</v>
      </c>
      <c r="AL50" s="178" t="n">
        <v>54.9488538003777</v>
      </c>
      <c r="AM50" s="178" t="n">
        <v>2.64054252478894</v>
      </c>
      <c r="AN50" s="178" t="n">
        <v>0.721474838995287</v>
      </c>
      <c r="AO50" s="180" t="n">
        <v>1.41362638797326</v>
      </c>
      <c r="AP50" s="166" t="n">
        <v>39.9517043953258</v>
      </c>
      <c r="AQ50" s="166" t="n">
        <v>-0.538785589381953</v>
      </c>
      <c r="AR50" s="166" t="n">
        <v>-0.0633588690938368</v>
      </c>
      <c r="AS50" s="166" t="n">
        <v>-0.12904802405849</v>
      </c>
      <c r="AT50" s="172" t="n">
        <v>14.5474296248232</v>
      </c>
      <c r="AU50" s="172" t="n">
        <v>0.192183094071455</v>
      </c>
      <c r="AV50" s="172" t="n">
        <v>-0.101015546450867</v>
      </c>
      <c r="AW50" s="172" t="n">
        <v>0.3261947930151</v>
      </c>
      <c r="AX50" s="170" t="n">
        <v>277.955829245191</v>
      </c>
      <c r="AY50" s="170" t="n">
        <v>31.9672580978347</v>
      </c>
      <c r="AZ50" s="170" t="n">
        <v>8.6950162692877</v>
      </c>
      <c r="BA50" s="173" t="n">
        <v>91.3288636139289</v>
      </c>
      <c r="BB50" s="173" t="n">
        <v>17.2297220592318</v>
      </c>
      <c r="BC50" s="173" t="n">
        <v>-3.9683601012548</v>
      </c>
      <c r="BD50" s="173" t="n">
        <v>112.438585058784</v>
      </c>
      <c r="BE50" s="173" t="n">
        <v>13.9678413173605</v>
      </c>
      <c r="BF50" s="173" t="n">
        <v>-0.500684136181089</v>
      </c>
      <c r="BG50" s="174" t="n">
        <v>0.447973498125663</v>
      </c>
      <c r="BH50" s="175" t="n">
        <v>1.24516845151388</v>
      </c>
      <c r="BI50" s="176" t="n">
        <v>0.0914297066666421</v>
      </c>
    </row>
    <row r="51" customFormat="false" ht="15" hidden="false" customHeight="false" outlineLevel="0" collapsed="false">
      <c r="B51" s="96" t="s">
        <v>1092</v>
      </c>
      <c r="C51" s="165" t="s">
        <v>378</v>
      </c>
      <c r="D51" s="165" t="n">
        <v>2</v>
      </c>
      <c r="E51" s="165" t="s">
        <v>334</v>
      </c>
      <c r="F51" s="177" t="s">
        <v>335</v>
      </c>
      <c r="H51" s="167" t="n">
        <f aca="false">H47</f>
        <v>1.43007190392759</v>
      </c>
      <c r="J51" s="169" t="n">
        <v>1.69444399601267</v>
      </c>
      <c r="K51" s="170" t="n">
        <f aca="false">(J51-H51)*10000</f>
        <v>2643.72092085077</v>
      </c>
      <c r="L51" s="171" t="n">
        <v>912.330620911118</v>
      </c>
      <c r="M51" s="171" t="n">
        <v>837.669379088882</v>
      </c>
      <c r="N51" s="170" t="n">
        <v>-12.9071201082092</v>
      </c>
      <c r="O51" s="170" t="n">
        <v>6.24025504898776</v>
      </c>
      <c r="P51" s="170" t="n">
        <v>2.53518473835956</v>
      </c>
      <c r="Q51" s="170" t="n">
        <v>-6.01819571135546</v>
      </c>
      <c r="R51" s="170" t="n">
        <v>-0.757543203883818</v>
      </c>
      <c r="S51" s="170" t="n">
        <v>145.745314656464</v>
      </c>
      <c r="T51" s="170" t="n">
        <v>177.942302567203</v>
      </c>
      <c r="U51" s="170" t="n">
        <v>182.604380832135</v>
      </c>
      <c r="V51" s="170" t="n">
        <v>187.825811644313</v>
      </c>
      <c r="W51" s="170" t="n">
        <v>214.796682290336</v>
      </c>
      <c r="X51" s="170" t="n">
        <v>29.5952373825522</v>
      </c>
      <c r="Y51" s="170" t="n">
        <v>54.7788152682274</v>
      </c>
      <c r="Z51" s="170" t="n">
        <v>42.1959814556509</v>
      </c>
      <c r="AA51" s="170" t="n">
        <v>30.4091077276388</v>
      </c>
      <c r="AB51" s="170" t="n">
        <v>36.5140027307533</v>
      </c>
      <c r="AC51" s="170" t="n">
        <v>42.5023574907614</v>
      </c>
      <c r="AD51" s="170" t="n">
        <v>48.5385602192397</v>
      </c>
      <c r="AE51" s="170" t="n">
        <v>39.6607967172914</v>
      </c>
      <c r="AF51" s="170" t="n">
        <v>36.4273034389943</v>
      </c>
      <c r="AG51" s="170" t="n">
        <v>37.2715459346371</v>
      </c>
      <c r="AH51" s="170" t="n">
        <v>-10.9074192361012</v>
      </c>
      <c r="AI51" s="170" t="n">
        <v>908.91449199045</v>
      </c>
      <c r="AJ51" s="170" t="n">
        <v>193.493144564823</v>
      </c>
      <c r="AK51" s="170" t="n">
        <v>204.400563800924</v>
      </c>
      <c r="AL51" s="178" t="n">
        <v>62.4810559996864</v>
      </c>
      <c r="AM51" s="178" t="n">
        <v>3.35120791059749</v>
      </c>
      <c r="AN51" s="178" t="n">
        <v>0.538042612437678</v>
      </c>
      <c r="AO51" s="180" t="n">
        <v>1.3484940433448</v>
      </c>
      <c r="AP51" s="166" t="n">
        <v>29.7958067459247</v>
      </c>
      <c r="AQ51" s="166" t="n">
        <v>0.319562696618847</v>
      </c>
      <c r="AR51" s="166" t="n">
        <v>-0.276147986978874</v>
      </c>
      <c r="AS51" s="166" t="n">
        <v>-0.440957509667415</v>
      </c>
      <c r="AT51" s="172" t="n">
        <v>-5.81094498850263</v>
      </c>
      <c r="AU51" s="172" t="n">
        <v>-3.39135614360528</v>
      </c>
      <c r="AV51" s="172" t="n">
        <v>-0.10813155788948</v>
      </c>
      <c r="AW51" s="172" t="n">
        <v>-0.0327656104069445</v>
      </c>
      <c r="AX51" s="170" t="n">
        <v>293.866843900844</v>
      </c>
      <c r="AY51" s="170" t="n">
        <v>32.5504704726125</v>
      </c>
      <c r="AZ51" s="170" t="n">
        <v>9.02803675750553</v>
      </c>
      <c r="BA51" s="173" t="n">
        <v>142.509523035845</v>
      </c>
      <c r="BB51" s="173" t="n">
        <v>14.4629851701386</v>
      </c>
      <c r="BC51" s="173" t="n">
        <v>0.659967988747655</v>
      </c>
      <c r="BD51" s="173" t="n">
        <v>159.96838344595</v>
      </c>
      <c r="BE51" s="173" t="n">
        <v>25.6507005154981</v>
      </c>
      <c r="BF51" s="173" t="n">
        <v>-10.3781842161126</v>
      </c>
      <c r="BG51" s="174" t="n">
        <v>0.479344430563398</v>
      </c>
      <c r="BH51" s="175" t="n">
        <v>1.40863434951113</v>
      </c>
      <c r="BI51" s="176" t="n">
        <v>0.0967513691851604</v>
      </c>
    </row>
    <row r="52" customFormat="false" ht="15" hidden="false" customHeight="false" outlineLevel="0" collapsed="false">
      <c r="B52" s="96" t="s">
        <v>1092</v>
      </c>
      <c r="C52" s="165" t="s">
        <v>378</v>
      </c>
      <c r="D52" s="165" t="n">
        <v>3</v>
      </c>
      <c r="E52" s="165" t="s">
        <v>334</v>
      </c>
      <c r="F52" s="177" t="s">
        <v>335</v>
      </c>
      <c r="H52" s="167" t="n">
        <f aca="false">H48</f>
        <v>1.46063594056801</v>
      </c>
      <c r="J52" s="169" t="n">
        <v>1.63347185244957</v>
      </c>
      <c r="K52" s="170" t="n">
        <f aca="false">(J52-H52)*10000</f>
        <v>1728.35911881557</v>
      </c>
      <c r="L52" s="171" t="n">
        <v>937.767227926162</v>
      </c>
      <c r="M52" s="171" t="n">
        <v>812.232772073838</v>
      </c>
      <c r="N52" s="170" t="n">
        <v>-12.9785376031751</v>
      </c>
      <c r="O52" s="170" t="n">
        <v>-1.11666380004896</v>
      </c>
      <c r="P52" s="170" t="n">
        <v>-1.32478454934167</v>
      </c>
      <c r="Q52" s="170" t="n">
        <v>-5.4643398367062</v>
      </c>
      <c r="R52" s="170" t="n">
        <v>7.60954248707889</v>
      </c>
      <c r="S52" s="170" t="n">
        <v>139.195984112982</v>
      </c>
      <c r="T52" s="170" t="n">
        <v>169.417095070165</v>
      </c>
      <c r="U52" s="170" t="n">
        <v>173.840725537898</v>
      </c>
      <c r="V52" s="170" t="n">
        <v>172.852012756542</v>
      </c>
      <c r="W52" s="170" t="n">
        <v>170.562114724673</v>
      </c>
      <c r="X52" s="170" t="n">
        <v>26.4045307751575</v>
      </c>
      <c r="Y52" s="170" t="n">
        <v>45.2626836538314</v>
      </c>
      <c r="Z52" s="170" t="n">
        <v>34.4104212363855</v>
      </c>
      <c r="AA52" s="170" t="n">
        <v>25.9522559874417</v>
      </c>
      <c r="AB52" s="170" t="n">
        <v>40.2743872365188</v>
      </c>
      <c r="AC52" s="170" t="n">
        <v>39.3830683783327</v>
      </c>
      <c r="AD52" s="170" t="n">
        <v>46.3793474538803</v>
      </c>
      <c r="AE52" s="170" t="n">
        <v>35.7352057857271</v>
      </c>
      <c r="AF52" s="170" t="n">
        <v>31.4165958241479</v>
      </c>
      <c r="AG52" s="170" t="n">
        <v>32.6648447494399</v>
      </c>
      <c r="AH52" s="170" t="n">
        <v>-13.2747833021931</v>
      </c>
      <c r="AI52" s="170" t="n">
        <v>825.867932202261</v>
      </c>
      <c r="AJ52" s="170" t="n">
        <v>172.304278889335</v>
      </c>
      <c r="AK52" s="170" t="n">
        <v>185.579062191528</v>
      </c>
      <c r="AL52" s="178" t="n">
        <v>46.770871450903</v>
      </c>
      <c r="AM52" s="178" t="n">
        <v>1.97504985154078</v>
      </c>
      <c r="AN52" s="178" t="n">
        <v>0.748681745140971</v>
      </c>
      <c r="AO52" s="180" t="n">
        <v>0.990748338122136</v>
      </c>
      <c r="AP52" s="166" t="n">
        <v>17.2232351050057</v>
      </c>
      <c r="AQ52" s="166" t="n">
        <v>-0.46214386371473</v>
      </c>
      <c r="AR52" s="166" t="n">
        <v>-0.243501163107294</v>
      </c>
      <c r="AS52" s="166" t="n">
        <v>-0.813606476649073</v>
      </c>
      <c r="AT52" s="172" t="n">
        <v>-4.45737367373336</v>
      </c>
      <c r="AU52" s="172" t="n">
        <v>-1.98661885192367</v>
      </c>
      <c r="AV52" s="172" t="n">
        <v>-0.180028622853624</v>
      </c>
      <c r="AW52" s="172" t="n">
        <v>-0.156594721395511</v>
      </c>
      <c r="AX52" s="170" t="n">
        <v>254.851159406472</v>
      </c>
      <c r="AY52" s="170" t="n">
        <v>31.0886591596975</v>
      </c>
      <c r="AZ52" s="170" t="n">
        <v>8.19756034177422</v>
      </c>
      <c r="BA52" s="173" t="n">
        <v>138.892094773503</v>
      </c>
      <c r="BB52" s="173" t="n">
        <v>16.0527521378163</v>
      </c>
      <c r="BC52" s="173" t="n">
        <v>0.485417372000696</v>
      </c>
      <c r="BD52" s="173" t="n">
        <v>109.457968001228</v>
      </c>
      <c r="BE52" s="173" t="n">
        <v>19.7604110988682</v>
      </c>
      <c r="BF52" s="173" t="n">
        <v>-4.63700954268855</v>
      </c>
      <c r="BG52" s="174" t="n">
        <v>0.450034093180565</v>
      </c>
      <c r="BH52" s="175" t="n">
        <v>1.14691710419507</v>
      </c>
      <c r="BI52" s="176" t="n">
        <v>0.104758123293827</v>
      </c>
    </row>
    <row r="53" customFormat="false" ht="15" hidden="false" customHeight="false" outlineLevel="0" collapsed="false">
      <c r="B53" s="96" t="s">
        <v>1092</v>
      </c>
      <c r="C53" s="165" t="s">
        <v>378</v>
      </c>
      <c r="D53" s="165" t="n">
        <v>4</v>
      </c>
      <c r="E53" s="165" t="s">
        <v>334</v>
      </c>
      <c r="F53" s="177" t="s">
        <v>335</v>
      </c>
      <c r="H53" s="167" t="n">
        <f aca="false">H49</f>
        <v>1.45786903161623</v>
      </c>
      <c r="J53" s="169" t="n">
        <v>1.3975978415396</v>
      </c>
      <c r="K53" s="170" t="n">
        <f aca="false">(J53-H53)*10000</f>
        <v>-602.711900766364</v>
      </c>
      <c r="L53" s="171" t="n">
        <v>876.635391893947</v>
      </c>
      <c r="M53" s="171" t="n">
        <v>873.364608106053</v>
      </c>
      <c r="N53" s="170" t="n">
        <v>-16.2709595715845</v>
      </c>
      <c r="O53" s="170" t="n">
        <v>5.90587489680898</v>
      </c>
      <c r="P53" s="170" t="n">
        <v>0.493006843925962</v>
      </c>
      <c r="Q53" s="170" t="n">
        <v>-0.982790609852729</v>
      </c>
      <c r="R53" s="170" t="n">
        <v>-3.28388278292381</v>
      </c>
      <c r="S53" s="170" t="n">
        <v>138.094580429497</v>
      </c>
      <c r="T53" s="170" t="n">
        <v>176.488634670653</v>
      </c>
      <c r="U53" s="170" t="n">
        <v>189.392119968069</v>
      </c>
      <c r="V53" s="170" t="n">
        <v>193.754036668983</v>
      </c>
      <c r="W53" s="170" t="n">
        <v>207.478990342674</v>
      </c>
      <c r="X53" s="170" t="n">
        <v>20.8669607331158</v>
      </c>
      <c r="Y53" s="170" t="n">
        <v>47.5763036249196</v>
      </c>
      <c r="Z53" s="170" t="n">
        <v>35.4484856634244</v>
      </c>
      <c r="AA53" s="170" t="n">
        <v>27.4855226528719</v>
      </c>
      <c r="AB53" s="170" t="n">
        <v>26.0269558888518</v>
      </c>
      <c r="AC53" s="170" t="n">
        <v>37.1379203047003</v>
      </c>
      <c r="AD53" s="170" t="n">
        <v>41.6704287281106</v>
      </c>
      <c r="AE53" s="170" t="n">
        <v>34.9554788194985</v>
      </c>
      <c r="AF53" s="170" t="n">
        <v>28.4683132627247</v>
      </c>
      <c r="AG53" s="170" t="n">
        <v>29.3108386717756</v>
      </c>
      <c r="AH53" s="170" t="n">
        <v>-14.1387512236261</v>
      </c>
      <c r="AI53" s="170" t="n">
        <v>905.208362079877</v>
      </c>
      <c r="AJ53" s="170" t="n">
        <v>157.404228563184</v>
      </c>
      <c r="AK53" s="170" t="n">
        <v>171.54297978681</v>
      </c>
      <c r="AL53" s="167" t="n">
        <v>65.4005948079502</v>
      </c>
      <c r="AM53" s="167" t="n">
        <v>3.98265389416969</v>
      </c>
      <c r="AN53" s="167" t="n">
        <v>0.589552650278539</v>
      </c>
      <c r="AO53" s="167" t="n">
        <v>1.35747947131432</v>
      </c>
      <c r="AP53" s="167" t="n">
        <v>39.6572498063799</v>
      </c>
      <c r="AQ53" s="167" t="n">
        <v>1.099931546368</v>
      </c>
      <c r="AR53" s="167" t="n">
        <v>-0.274183088306108</v>
      </c>
      <c r="AS53" s="167" t="n">
        <v>-0.354680788624076</v>
      </c>
      <c r="AT53" s="172" t="n">
        <v>3.45431902349482</v>
      </c>
      <c r="AU53" s="172" t="n">
        <v>0.246165443416026</v>
      </c>
      <c r="AV53" s="172" t="n">
        <v>0.013826578129069</v>
      </c>
      <c r="AW53" s="172" t="n">
        <v>0.122681681826701</v>
      </c>
      <c r="AX53" s="170" t="n">
        <v>239.789343581426</v>
      </c>
      <c r="AY53" s="170" t="n">
        <v>27.9425953986369</v>
      </c>
      <c r="AZ53" s="170" t="n">
        <v>8.5814986102946</v>
      </c>
      <c r="BA53" s="173" t="n">
        <v>106.787939690638</v>
      </c>
      <c r="BB53" s="173" t="n">
        <v>12.3466847787249</v>
      </c>
      <c r="BC53" s="173" t="n">
        <v>0.0535320726446535</v>
      </c>
      <c r="BD53" s="173" t="n">
        <v>100.820258079249</v>
      </c>
      <c r="BE53" s="173" t="n">
        <v>15.971821238771</v>
      </c>
      <c r="BF53" s="173" t="n">
        <v>-3.02753215465762</v>
      </c>
      <c r="BG53" s="174" t="n">
        <v>0.440995511902896</v>
      </c>
      <c r="BH53" s="175" t="n">
        <v>1.05746024321551</v>
      </c>
      <c r="BI53" s="176" t="n">
        <v>0.112691399303331</v>
      </c>
    </row>
    <row r="54" customFormat="false" ht="15" hidden="false" customHeight="false" outlineLevel="0" collapsed="false">
      <c r="B54" s="0" t="s">
        <v>647</v>
      </c>
      <c r="C54" s="165" t="s">
        <v>403</v>
      </c>
      <c r="D54" s="165" t="n">
        <v>1</v>
      </c>
      <c r="E54" s="165" t="s">
        <v>660</v>
      </c>
      <c r="F54" s="165" t="n">
        <v>10</v>
      </c>
      <c r="G54" s="166" t="n">
        <v>1.69896002618019</v>
      </c>
      <c r="H54" s="167" t="n">
        <v>1.60892090316014</v>
      </c>
      <c r="I54" s="168" t="n">
        <f aca="false">(G54-H54)/100*1000000</f>
        <v>900.39123020053</v>
      </c>
      <c r="J54" s="169" t="n">
        <v>1.67663486100391</v>
      </c>
      <c r="K54" s="170" t="n">
        <f aca="false">(J54-H54)*10000</f>
        <v>677.139578437691</v>
      </c>
      <c r="L54" s="171" t="n">
        <v>955.952236439411</v>
      </c>
      <c r="M54" s="171" t="n">
        <v>4044.04776356059</v>
      </c>
      <c r="N54" s="170" t="n">
        <v>-30.396200452815</v>
      </c>
      <c r="O54" s="170" t="n">
        <v>-7.71499922030313</v>
      </c>
      <c r="P54" s="170" t="n">
        <v>0.173953077358373</v>
      </c>
      <c r="Q54" s="170" t="n">
        <v>2.29472063902093</v>
      </c>
      <c r="R54" s="170" t="n">
        <v>8.41418637622612</v>
      </c>
      <c r="S54" s="170" t="n">
        <v>494.519063470488</v>
      </c>
      <c r="T54" s="170" t="n">
        <v>547.440978529483</v>
      </c>
      <c r="U54" s="170" t="n">
        <v>347.542215182237</v>
      </c>
      <c r="V54" s="170" t="n">
        <v>343.505280261005</v>
      </c>
      <c r="W54" s="170" t="n">
        <v>365.406020346819</v>
      </c>
      <c r="X54" s="170" t="n">
        <v>33.8503196487778</v>
      </c>
      <c r="Y54" s="170" t="n">
        <v>49.6571418672428</v>
      </c>
      <c r="Z54" s="170" t="n">
        <v>30.555212489723</v>
      </c>
      <c r="AA54" s="170" t="n">
        <v>30.2257061022606</v>
      </c>
      <c r="AB54" s="170" t="n">
        <v>33.3308981168434</v>
      </c>
      <c r="AC54" s="170" t="n">
        <v>64.2465201015929</v>
      </c>
      <c r="AD54" s="170" t="n">
        <v>57.3721410875459</v>
      </c>
      <c r="AE54" s="170" t="n">
        <v>30.3812594123646</v>
      </c>
      <c r="AF54" s="170" t="n">
        <v>27.9309854632396</v>
      </c>
      <c r="AG54" s="170" t="n">
        <v>24.9167117406173</v>
      </c>
      <c r="AH54" s="170" t="n">
        <v>-27.2283395805127</v>
      </c>
      <c r="AI54" s="170" t="n">
        <v>2098.41355779003</v>
      </c>
      <c r="AJ54" s="170" t="n">
        <v>177.619278224848</v>
      </c>
      <c r="AK54" s="170" t="n">
        <v>204.84761780536</v>
      </c>
      <c r="AL54" s="167" t="n">
        <v>295.265009292693</v>
      </c>
      <c r="AM54" s="167" t="n">
        <v>28.0582974466421</v>
      </c>
      <c r="AN54" s="167" t="n">
        <v>0.688984126776172</v>
      </c>
      <c r="AO54" s="167" t="n">
        <v>1.00829463501941</v>
      </c>
      <c r="AP54" s="167" t="n">
        <v>266.164980401133</v>
      </c>
      <c r="AQ54" s="167" t="n">
        <v>25.9894444098598</v>
      </c>
      <c r="AR54" s="167" t="n">
        <v>-0.564283580806907</v>
      </c>
      <c r="AS54" s="167" t="n">
        <v>0.251847962580219</v>
      </c>
      <c r="AT54" s="172" t="n">
        <v>280.63124076958</v>
      </c>
      <c r="AU54" s="172" t="n">
        <v>27.4872671805057</v>
      </c>
      <c r="AV54" s="172" t="n">
        <v>-0.203544680786562</v>
      </c>
      <c r="AW54" s="172" t="n">
        <v>0.0364897421892983</v>
      </c>
      <c r="AX54" s="170" t="n">
        <v>229.43019736416</v>
      </c>
      <c r="AY54" s="170" t="n">
        <v>17.7378195924858</v>
      </c>
      <c r="AZ54" s="170" t="n">
        <v>12.9345208506547</v>
      </c>
      <c r="BA54" s="173" t="n">
        <v>85.410655433956</v>
      </c>
      <c r="BB54" s="173" t="n">
        <v>11.5871378649815</v>
      </c>
      <c r="BC54" s="173" t="n">
        <v>-10.4806952685901</v>
      </c>
      <c r="BD54" s="173" t="n">
        <v>144.625480559857</v>
      </c>
      <c r="BE54" s="173" t="n">
        <v>2.66588304336301</v>
      </c>
      <c r="BF54" s="173" t="n">
        <v>7.30785724787844</v>
      </c>
      <c r="BG54" s="174" t="n">
        <v>0.409317741247577</v>
      </c>
      <c r="BH54" s="175" t="n">
        <v>0.939098501590837</v>
      </c>
      <c r="BI54" s="176" t="n">
        <v>0.399182278389171</v>
      </c>
    </row>
    <row r="55" customFormat="false" ht="15" hidden="false" customHeight="false" outlineLevel="0" collapsed="false">
      <c r="B55" s="0" t="s">
        <v>647</v>
      </c>
      <c r="C55" s="165" t="s">
        <v>403</v>
      </c>
      <c r="D55" s="165" t="n">
        <v>2</v>
      </c>
      <c r="E55" s="165" t="s">
        <v>660</v>
      </c>
      <c r="F55" s="165" t="n">
        <v>10</v>
      </c>
      <c r="G55" s="166" t="n">
        <v>2.36484498888815</v>
      </c>
      <c r="H55" s="167" t="n">
        <v>2.51881872106915</v>
      </c>
      <c r="I55" s="168" t="n">
        <f aca="false">(G55-H55)/100*1000000</f>
        <v>-1539.73732180993</v>
      </c>
      <c r="J55" s="169" t="n">
        <v>2.38664797678719</v>
      </c>
      <c r="K55" s="170" t="n">
        <f aca="false">(J55-H55)*10000</f>
        <v>-1321.70744281957</v>
      </c>
      <c r="L55" s="171" t="n">
        <v>1180.64900944297</v>
      </c>
      <c r="M55" s="171" t="n">
        <v>3819.35099055703</v>
      </c>
      <c r="N55" s="170" t="n">
        <v>-35.6400064808876</v>
      </c>
      <c r="O55" s="170" t="n">
        <v>-16.265369978969</v>
      </c>
      <c r="P55" s="170" t="n">
        <v>-0.225742030283401</v>
      </c>
      <c r="Q55" s="170" t="n">
        <v>-0.695365833562562</v>
      </c>
      <c r="R55" s="170" t="n">
        <v>8.00496270408499</v>
      </c>
      <c r="S55" s="170" t="n">
        <v>552.862307434574</v>
      </c>
      <c r="T55" s="170" t="n">
        <v>597.694931163848</v>
      </c>
      <c r="U55" s="170" t="n">
        <v>314.248106765684</v>
      </c>
      <c r="V55" s="170" t="n">
        <v>306.618219060732</v>
      </c>
      <c r="W55" s="170" t="n">
        <v>370.96849488211</v>
      </c>
      <c r="X55" s="170" t="n">
        <v>63.0549814930937</v>
      </c>
      <c r="Y55" s="170" t="n">
        <v>61.8605232243887</v>
      </c>
      <c r="Z55" s="170" t="n">
        <v>35.3237198498181</v>
      </c>
      <c r="AA55" s="170" t="n">
        <v>31.3537326106162</v>
      </c>
      <c r="AB55" s="170" t="n">
        <v>40.5517929167454</v>
      </c>
      <c r="AC55" s="170" t="n">
        <v>98.6949879739814</v>
      </c>
      <c r="AD55" s="170" t="n">
        <v>78.1258932033577</v>
      </c>
      <c r="AE55" s="170" t="n">
        <v>35.5494618801015</v>
      </c>
      <c r="AF55" s="170" t="n">
        <v>32.0490984441788</v>
      </c>
      <c r="AG55" s="170" t="n">
        <v>32.5468302126604</v>
      </c>
      <c r="AH55" s="170" t="n">
        <v>-44.8215216196176</v>
      </c>
      <c r="AI55" s="170" t="n">
        <v>2142.39205930695</v>
      </c>
      <c r="AJ55" s="170" t="n">
        <v>232.144750094662</v>
      </c>
      <c r="AK55" s="170" t="n">
        <v>276.96627171428</v>
      </c>
      <c r="AL55" s="167" t="n">
        <v>49.0064986476906</v>
      </c>
      <c r="AM55" s="167" t="n">
        <v>1.52851740322074</v>
      </c>
      <c r="AN55" s="167" t="n">
        <v>0.963076049492863</v>
      </c>
      <c r="AO55" s="167" t="n">
        <v>0.987496790103645</v>
      </c>
      <c r="AP55" s="167" t="n">
        <v>-50.6560103517223</v>
      </c>
      <c r="AQ55" s="167" t="n">
        <v>-4.56791265812611</v>
      </c>
      <c r="AR55" s="167" t="n">
        <v>0.658123473027822</v>
      </c>
      <c r="AS55" s="167" t="n">
        <v>-0.170282114475649</v>
      </c>
      <c r="AT55" s="172" t="n">
        <v>35.4177284815634</v>
      </c>
      <c r="AU55" s="172" t="n">
        <v>0.448299198755447</v>
      </c>
      <c r="AV55" s="172" t="n">
        <v>0.05120148040188</v>
      </c>
      <c r="AW55" s="172" t="n">
        <v>-0.39839478984509</v>
      </c>
      <c r="AX55" s="170" t="n">
        <v>325.849875016311</v>
      </c>
      <c r="AY55" s="170" t="n">
        <v>5.35570511309604</v>
      </c>
      <c r="AZ55" s="170" t="n">
        <v>60.8416386144052</v>
      </c>
      <c r="BA55" s="173" t="n">
        <v>175.015389465352</v>
      </c>
      <c r="BB55" s="173" t="n">
        <v>1.26726354994804</v>
      </c>
      <c r="BC55" s="173" t="n">
        <v>23.9487337700419</v>
      </c>
      <c r="BD55" s="173" t="n">
        <v>207.55892930677</v>
      </c>
      <c r="BE55" s="173" t="n">
        <v>-6.56858376091912</v>
      </c>
      <c r="BF55" s="173" t="n">
        <v>50.9214708828674</v>
      </c>
      <c r="BG55" s="174" t="n">
        <v>0.372446013041533</v>
      </c>
      <c r="BH55" s="175" t="n">
        <v>1.21361486799907</v>
      </c>
      <c r="BI55" s="176" t="n">
        <v>0.313003384779722</v>
      </c>
    </row>
    <row r="56" customFormat="false" ht="15" hidden="false" customHeight="false" outlineLevel="0" collapsed="false">
      <c r="B56" s="0" t="s">
        <v>647</v>
      </c>
      <c r="C56" s="165" t="s">
        <v>403</v>
      </c>
      <c r="D56" s="165" t="n">
        <v>3</v>
      </c>
      <c r="E56" s="165" t="s">
        <v>660</v>
      </c>
      <c r="F56" s="165" t="n">
        <v>10</v>
      </c>
      <c r="G56" s="166" t="n">
        <v>1.53880584332293</v>
      </c>
      <c r="H56" s="167" t="n">
        <v>1.30617405471662</v>
      </c>
      <c r="I56" s="168" t="n">
        <f aca="false">(G56-H56)/100*1000000</f>
        <v>2326.31788606317</v>
      </c>
      <c r="J56" s="169" t="n">
        <v>1.48674488648542</v>
      </c>
      <c r="K56" s="170" t="n">
        <f aca="false">(J56-H56)*10000</f>
        <v>1805.70831768808</v>
      </c>
      <c r="L56" s="171" t="n">
        <v>1223.74247460888</v>
      </c>
      <c r="M56" s="171" t="n">
        <v>3776.25752539112</v>
      </c>
      <c r="N56" s="170" t="n">
        <v>-25.3875562709005</v>
      </c>
      <c r="O56" s="170" t="n">
        <v>1.54412927301447</v>
      </c>
      <c r="P56" s="170" t="n">
        <v>7.69024295518311</v>
      </c>
      <c r="Q56" s="170" t="n">
        <v>12.2130704055943</v>
      </c>
      <c r="R56" s="170" t="n">
        <v>6.27350044012555</v>
      </c>
      <c r="S56" s="170" t="n">
        <v>517.829163816879</v>
      </c>
      <c r="T56" s="170" t="n">
        <v>608.37233667655</v>
      </c>
      <c r="U56" s="170" t="n">
        <v>357.242267753728</v>
      </c>
      <c r="V56" s="170" t="n">
        <v>339.111188816798</v>
      </c>
      <c r="W56" s="170" t="n">
        <v>288.970477347067</v>
      </c>
      <c r="X56" s="170" t="n">
        <v>10.8106263976587</v>
      </c>
      <c r="Y56" s="170" t="n">
        <v>33.7546824516408</v>
      </c>
      <c r="Z56" s="170" t="n">
        <v>22.1719075089401</v>
      </c>
      <c r="AA56" s="170" t="n">
        <v>26.4642371357251</v>
      </c>
      <c r="AB56" s="170" t="n">
        <v>22.4190027838383</v>
      </c>
      <c r="AC56" s="170" t="n">
        <v>36.1981826685592</v>
      </c>
      <c r="AD56" s="170" t="n">
        <v>32.2105531786263</v>
      </c>
      <c r="AE56" s="170" t="n">
        <v>14.481664553757</v>
      </c>
      <c r="AF56" s="170" t="n">
        <v>14.2511667301308</v>
      </c>
      <c r="AG56" s="170" t="n">
        <v>16.1455023437128</v>
      </c>
      <c r="AH56" s="170" t="n">
        <v>2.33338680301689</v>
      </c>
      <c r="AI56" s="170" t="n">
        <v>2111.52543441102</v>
      </c>
      <c r="AJ56" s="170" t="n">
        <v>115.620456277803</v>
      </c>
      <c r="AK56" s="170" t="n">
        <v>113.287069474786</v>
      </c>
      <c r="AL56" s="167" t="n">
        <v>68.3440805889697</v>
      </c>
      <c r="AM56" s="167" t="n">
        <v>1.84015499220654</v>
      </c>
      <c r="AN56" s="167" t="n">
        <v>0.790432740975249</v>
      </c>
      <c r="AO56" s="167" t="n">
        <v>1.00856606046321</v>
      </c>
      <c r="AP56" s="167" t="n">
        <v>26.7291704105285</v>
      </c>
      <c r="AQ56" s="167" t="n">
        <v>-0.0614214395279546</v>
      </c>
      <c r="AR56" s="167" t="n">
        <v>0.411179289329971</v>
      </c>
      <c r="AS56" s="167" t="n">
        <v>0.103100119216144</v>
      </c>
      <c r="AT56" s="172" t="n">
        <v>64.4438455801982</v>
      </c>
      <c r="AU56" s="172" t="n">
        <v>0.840098335426206</v>
      </c>
      <c r="AV56" s="172" t="n">
        <v>-0.024953419302948</v>
      </c>
      <c r="AW56" s="172" t="n">
        <v>-0.18965599807316</v>
      </c>
      <c r="AX56" s="170" t="n">
        <v>115.300776080499</v>
      </c>
      <c r="AY56" s="170" t="n">
        <v>16.9917118592174</v>
      </c>
      <c r="AZ56" s="170" t="n">
        <v>6.78570688084923</v>
      </c>
      <c r="BA56" s="173" t="n">
        <v>23.6856736961518</v>
      </c>
      <c r="BB56" s="173" t="n">
        <v>12.6608274435859</v>
      </c>
      <c r="BC56" s="173" t="n">
        <v>-14.3681946302787</v>
      </c>
      <c r="BD56" s="173" t="n">
        <v>47.7739050958684</v>
      </c>
      <c r="BE56" s="173" t="n">
        <v>2.38154463346129</v>
      </c>
      <c r="BF56" s="173" t="n">
        <v>2.16379736118349</v>
      </c>
      <c r="BG56" s="174" t="n">
        <v>0.438097293111476</v>
      </c>
      <c r="BH56" s="175" t="n">
        <v>0.505129578945189</v>
      </c>
      <c r="BI56" s="176" t="n">
        <v>0.705427118492442</v>
      </c>
    </row>
    <row r="57" customFormat="false" ht="15" hidden="false" customHeight="false" outlineLevel="0" collapsed="false">
      <c r="B57" s="0" t="s">
        <v>647</v>
      </c>
      <c r="C57" s="165" t="s">
        <v>403</v>
      </c>
      <c r="D57" s="165" t="n">
        <v>4</v>
      </c>
      <c r="E57" s="165" t="s">
        <v>660</v>
      </c>
      <c r="F57" s="165" t="n">
        <v>10</v>
      </c>
      <c r="G57" s="166" t="n">
        <v>1.06135354839115</v>
      </c>
      <c r="H57" s="167" t="n">
        <v>0.979037789187525</v>
      </c>
      <c r="I57" s="168" t="n">
        <f aca="false">(G57-H57)/100*1000000</f>
        <v>823.157592036223</v>
      </c>
      <c r="J57" s="169" t="n">
        <v>1.11199375079844</v>
      </c>
      <c r="K57" s="170" t="n">
        <f aca="false">(J57-H57)*10000</f>
        <v>1329.55961610914</v>
      </c>
      <c r="L57" s="171" t="n">
        <v>482.458196716833</v>
      </c>
      <c r="M57" s="171" t="n">
        <v>4517.54180328317</v>
      </c>
      <c r="N57" s="170" t="n">
        <v>-13.0972135471537</v>
      </c>
      <c r="O57" s="170" t="n">
        <v>12.2062648005919</v>
      </c>
      <c r="P57" s="170" t="n">
        <v>6.63529474883925</v>
      </c>
      <c r="Q57" s="170" t="n">
        <v>9.59980128671729</v>
      </c>
      <c r="R57" s="170" t="n">
        <v>11.0535680372401</v>
      </c>
      <c r="S57" s="170" t="n">
        <v>529.786365608229</v>
      </c>
      <c r="T57" s="170" t="n">
        <v>652.282439029947</v>
      </c>
      <c r="U57" s="170" t="n">
        <v>290.482442077471</v>
      </c>
      <c r="V57" s="170" t="n">
        <v>374.962610798557</v>
      </c>
      <c r="W57" s="170" t="n">
        <v>362.293631125534</v>
      </c>
      <c r="X57" s="170" t="n">
        <v>18.0557274030124</v>
      </c>
      <c r="Y57" s="170" t="n">
        <v>40.2097976228683</v>
      </c>
      <c r="Z57" s="170" t="n">
        <v>18.7864685358668</v>
      </c>
      <c r="AA57" s="170" t="n">
        <v>20.7823673284965</v>
      </c>
      <c r="AB57" s="170" t="n">
        <v>25.2877075322205</v>
      </c>
      <c r="AC57" s="170" t="n">
        <v>31.1529409501661</v>
      </c>
      <c r="AD57" s="170" t="n">
        <v>28.0035328222764</v>
      </c>
      <c r="AE57" s="170" t="n">
        <v>12.1511737870275</v>
      </c>
      <c r="AF57" s="170" t="n">
        <v>11.1825660417792</v>
      </c>
      <c r="AG57" s="170" t="n">
        <v>14.2341394949804</v>
      </c>
      <c r="AH57" s="170" t="n">
        <v>26.3977153262349</v>
      </c>
      <c r="AI57" s="170" t="n">
        <v>2209.80748863974</v>
      </c>
      <c r="AJ57" s="170" t="n">
        <v>123.122068422464</v>
      </c>
      <c r="AK57" s="170" t="n">
        <v>96.7243530962296</v>
      </c>
      <c r="AL57" s="167" t="n">
        <v>46.1266826072538</v>
      </c>
      <c r="AM57" s="167" t="n">
        <v>0.619400972729297</v>
      </c>
      <c r="AN57" s="167" t="n">
        <v>0.698364319288233</v>
      </c>
      <c r="AO57" s="167" t="n">
        <v>1.3174311275775</v>
      </c>
      <c r="AP57" s="167" t="n">
        <v>7.46361739450941</v>
      </c>
      <c r="AQ57" s="167" t="n">
        <v>-2.78259938393887</v>
      </c>
      <c r="AR57" s="167" t="n">
        <v>0.183339859540662</v>
      </c>
      <c r="AS57" s="167" t="n">
        <v>-0.230945370048588</v>
      </c>
      <c r="AT57" s="172" t="n">
        <v>42.2330730402809</v>
      </c>
      <c r="AU57" s="172" t="n">
        <v>-0.736464628664681</v>
      </c>
      <c r="AV57" s="172" t="n">
        <v>-0.808302232072017</v>
      </c>
      <c r="AW57" s="172" t="n">
        <v>-0.238143807356507</v>
      </c>
      <c r="AX57" s="170" t="n">
        <v>208.005601483086</v>
      </c>
      <c r="AY57" s="170" t="n">
        <v>15.5754383270794</v>
      </c>
      <c r="AZ57" s="170" t="n">
        <v>13.3547189565412</v>
      </c>
      <c r="BA57" s="173" t="n">
        <v>126.283145296632</v>
      </c>
      <c r="BB57" s="173" t="n">
        <v>14.3803736654823</v>
      </c>
      <c r="BC57" s="173" t="n">
        <v>-55.0285734397371</v>
      </c>
      <c r="BD57" s="173" t="n">
        <v>149.029516459797</v>
      </c>
      <c r="BE57" s="173" t="n">
        <v>4.55395822824469</v>
      </c>
      <c r="BF57" s="173" t="n">
        <v>8.00370579910476</v>
      </c>
      <c r="BG57" s="174" t="n">
        <v>0.522024304443714</v>
      </c>
      <c r="BH57" s="175" t="n">
        <v>1.08583979434604</v>
      </c>
      <c r="BI57" s="176" t="n">
        <v>0.510751500758162</v>
      </c>
    </row>
    <row r="58" customFormat="false" ht="15" hidden="false" customHeight="false" outlineLevel="0" collapsed="false">
      <c r="B58" s="0" t="s">
        <v>647</v>
      </c>
      <c r="C58" s="165" t="s">
        <v>403</v>
      </c>
      <c r="D58" s="165" t="n">
        <v>1</v>
      </c>
      <c r="E58" s="165" t="s">
        <v>660</v>
      </c>
      <c r="F58" s="177" t="s">
        <v>335</v>
      </c>
      <c r="G58" s="166" t="n">
        <f aca="false">G54</f>
        <v>1.69896002618019</v>
      </c>
      <c r="H58" s="167" t="n">
        <f aca="false">H54</f>
        <v>1.60892090316014</v>
      </c>
      <c r="I58" s="168" t="n">
        <f aca="false">(G58-H58)/100*1000000</f>
        <v>900.39123020053</v>
      </c>
      <c r="J58" s="169" t="n">
        <v>1.64143129450353</v>
      </c>
      <c r="K58" s="170" t="n">
        <f aca="false">(J58-H58)*10000</f>
        <v>325.103913433915</v>
      </c>
      <c r="L58" s="171" t="n">
        <v>1346.19347673017</v>
      </c>
      <c r="M58" s="171" t="n">
        <v>3653.80652326983</v>
      </c>
      <c r="N58" s="170" t="n">
        <v>15.8489800987444</v>
      </c>
      <c r="O58" s="170" t="n">
        <v>61.4000503987295</v>
      </c>
      <c r="P58" s="170" t="n">
        <v>44.5341638415137</v>
      </c>
      <c r="Q58" s="170" t="n">
        <v>51.9947725842304</v>
      </c>
      <c r="R58" s="170" t="n">
        <v>65.3729026814373</v>
      </c>
      <c r="S58" s="170" t="n">
        <v>404.569285927782</v>
      </c>
      <c r="T58" s="170" t="n">
        <v>593.388175886913</v>
      </c>
      <c r="U58" s="170" t="n">
        <v>319.128223248034</v>
      </c>
      <c r="V58" s="170" t="n">
        <v>314.311897452948</v>
      </c>
      <c r="W58" s="170" t="n">
        <v>353.080545099088</v>
      </c>
      <c r="X58" s="170" t="n">
        <v>80.0955002003373</v>
      </c>
      <c r="Y58" s="170" t="n">
        <v>118.772191486275</v>
      </c>
      <c r="Z58" s="170" t="n">
        <v>74.9154232538783</v>
      </c>
      <c r="AA58" s="170" t="n">
        <v>79.9257580474701</v>
      </c>
      <c r="AB58" s="170" t="n">
        <v>90.2896144220546</v>
      </c>
      <c r="AC58" s="170" t="n">
        <v>64.2465201015929</v>
      </c>
      <c r="AD58" s="170" t="n">
        <v>57.3721410875459</v>
      </c>
      <c r="AE58" s="170" t="n">
        <v>30.3812594123646</v>
      </c>
      <c r="AF58" s="170" t="n">
        <v>27.9309854632396</v>
      </c>
      <c r="AG58" s="170" t="n">
        <v>24.9167117406173</v>
      </c>
      <c r="AH58" s="170" t="n">
        <v>239.150869604655</v>
      </c>
      <c r="AI58" s="170" t="n">
        <v>1984.47812761477</v>
      </c>
      <c r="AJ58" s="170" t="n">
        <v>443.998487410016</v>
      </c>
      <c r="AK58" s="170" t="n">
        <v>204.84761780536</v>
      </c>
      <c r="AL58" s="167" t="n">
        <v>12.3431380564486</v>
      </c>
      <c r="AM58" s="167" t="n">
        <v>1.06557929117626</v>
      </c>
      <c r="AN58" s="167" t="n">
        <v>1.02294229419369</v>
      </c>
      <c r="AO58" s="167" t="n">
        <v>1.23359476939121</v>
      </c>
      <c r="AP58" s="167" t="n">
        <v>-16.756890835112</v>
      </c>
      <c r="AQ58" s="167" t="n">
        <v>-1.00327374560601</v>
      </c>
      <c r="AR58" s="167" t="n">
        <v>-0.230325413389393</v>
      </c>
      <c r="AS58" s="167" t="n">
        <v>0.477148096952016</v>
      </c>
      <c r="AT58" s="172" t="n">
        <v>-2.2906304666645</v>
      </c>
      <c r="AU58" s="172" t="n">
        <v>0.494549025039863</v>
      </c>
      <c r="AV58" s="172" t="n">
        <v>0.130413486630953</v>
      </c>
      <c r="AW58" s="172" t="n">
        <v>0.261789876561095</v>
      </c>
      <c r="AX58" s="170" t="n">
        <v>151.857236525244</v>
      </c>
      <c r="AY58" s="170" t="n">
        <v>20.4037026358488</v>
      </c>
      <c r="AZ58" s="170" t="n">
        <v>7.44263133194437</v>
      </c>
      <c r="BA58" s="173" t="n">
        <v>7.83769459504035</v>
      </c>
      <c r="BB58" s="173" t="n">
        <v>14.2530209083445</v>
      </c>
      <c r="BC58" s="173" t="n">
        <v>-15.9725847873004</v>
      </c>
      <c r="BD58" s="173" t="n">
        <v>67.0525197209412</v>
      </c>
      <c r="BE58" s="173" t="n">
        <v>5.33176608672602</v>
      </c>
      <c r="BF58" s="173" t="n">
        <v>1.81596772916806</v>
      </c>
      <c r="BG58" s="174" t="n">
        <v>0.303090338760662</v>
      </c>
      <c r="BH58" s="175" t="n">
        <v>0.460264612616943</v>
      </c>
      <c r="BI58" s="176" t="n">
        <v>0.542952827568216</v>
      </c>
    </row>
    <row r="59" customFormat="false" ht="15" hidden="false" customHeight="false" outlineLevel="0" collapsed="false">
      <c r="B59" s="0" t="s">
        <v>647</v>
      </c>
      <c r="C59" s="165" t="s">
        <v>403</v>
      </c>
      <c r="D59" s="165" t="n">
        <v>2</v>
      </c>
      <c r="E59" s="165" t="s">
        <v>660</v>
      </c>
      <c r="F59" s="177" t="s">
        <v>335</v>
      </c>
      <c r="G59" s="166" t="n">
        <f aca="false">G55</f>
        <v>2.36484498888815</v>
      </c>
      <c r="H59" s="167" t="n">
        <f aca="false">H55</f>
        <v>2.51881872106915</v>
      </c>
      <c r="I59" s="168" t="n">
        <f aca="false">(G59-H59)/100*1000000</f>
        <v>-1539.73732180993</v>
      </c>
      <c r="J59" s="169" t="n">
        <v>2.49284641542077</v>
      </c>
      <c r="K59" s="170" t="n">
        <f aca="false">(J59-H59)*10000</f>
        <v>-259.72305648374</v>
      </c>
      <c r="L59" s="171" t="n">
        <v>1090.46569751262</v>
      </c>
      <c r="M59" s="171" t="n">
        <v>3909.53430248739</v>
      </c>
      <c r="N59" s="170" t="n">
        <v>20.6004135417141</v>
      </c>
      <c r="O59" s="170" t="n">
        <v>33.685761054825</v>
      </c>
      <c r="P59" s="170" t="n">
        <v>46.5166534217954</v>
      </c>
      <c r="Q59" s="170" t="n">
        <v>61.8563725039915</v>
      </c>
      <c r="R59" s="170" t="n">
        <v>65.6434485504372</v>
      </c>
      <c r="S59" s="170" t="n">
        <v>484.447117407352</v>
      </c>
      <c r="T59" s="170" t="n">
        <v>576.755347409291</v>
      </c>
      <c r="U59" s="170" t="n">
        <v>319.821765980643</v>
      </c>
      <c r="V59" s="170" t="n">
        <v>334.744333661881</v>
      </c>
      <c r="W59" s="170" t="n">
        <v>344.651267774555</v>
      </c>
      <c r="X59" s="170" t="n">
        <v>119.295401515696</v>
      </c>
      <c r="Y59" s="170" t="n">
        <v>111.811654258183</v>
      </c>
      <c r="Z59" s="170" t="n">
        <v>82.0661153018969</v>
      </c>
      <c r="AA59" s="170" t="n">
        <v>93.9054709481702</v>
      </c>
      <c r="AB59" s="170" t="n">
        <v>98.1902787630976</v>
      </c>
      <c r="AC59" s="170" t="n">
        <v>98.6949879739814</v>
      </c>
      <c r="AD59" s="170" t="n">
        <v>78.1258932033577</v>
      </c>
      <c r="AE59" s="170" t="n">
        <v>35.5494618801015</v>
      </c>
      <c r="AF59" s="170" t="n">
        <v>32.0490984441788</v>
      </c>
      <c r="AG59" s="170" t="n">
        <v>32.5468302126604</v>
      </c>
      <c r="AH59" s="170" t="n">
        <v>228.302649072763</v>
      </c>
      <c r="AI59" s="170" t="n">
        <v>2060.41983223372</v>
      </c>
      <c r="AJ59" s="170" t="n">
        <v>505.268920787043</v>
      </c>
      <c r="AK59" s="170" t="n">
        <v>276.96627171428</v>
      </c>
      <c r="AL59" s="167" t="n">
        <v>845.277081357638</v>
      </c>
      <c r="AM59" s="167" t="n">
        <v>98.2602932212864</v>
      </c>
      <c r="AN59" s="167" t="n">
        <v>0.800813737449609</v>
      </c>
      <c r="AO59" s="167" t="n">
        <v>0.940968288950936</v>
      </c>
      <c r="AP59" s="167" t="n">
        <v>745.614572358225</v>
      </c>
      <c r="AQ59" s="167" t="n">
        <v>92.1638631599396</v>
      </c>
      <c r="AR59" s="167" t="n">
        <v>0.495861160984568</v>
      </c>
      <c r="AS59" s="167" t="n">
        <v>-0.216810615628358</v>
      </c>
      <c r="AT59" s="172" t="n">
        <v>831.688311191511</v>
      </c>
      <c r="AU59" s="172" t="n">
        <v>97.1800750168211</v>
      </c>
      <c r="AV59" s="172" t="n">
        <v>-0.111060831641374</v>
      </c>
      <c r="AW59" s="172" t="n">
        <v>-0.444923290997799</v>
      </c>
      <c r="AX59" s="170" t="n">
        <v>262.031324511669</v>
      </c>
      <c r="AY59" s="170" t="n">
        <v>28.776517583471</v>
      </c>
      <c r="AZ59" s="170" t="n">
        <v>9.10573434577702</v>
      </c>
      <c r="BA59" s="173" t="n">
        <v>111.196838960709</v>
      </c>
      <c r="BB59" s="173" t="n">
        <v>24.688076020323</v>
      </c>
      <c r="BC59" s="173" t="n">
        <v>-27.7871704985863</v>
      </c>
      <c r="BD59" s="173" t="n">
        <v>143.740378802127</v>
      </c>
      <c r="BE59" s="173" t="n">
        <v>16.8522287094559</v>
      </c>
      <c r="BF59" s="173" t="n">
        <v>-0.814433385760859</v>
      </c>
      <c r="BG59" s="174" t="n">
        <v>0.251514658531233</v>
      </c>
      <c r="BH59" s="175" t="n">
        <v>0.659047191090391</v>
      </c>
      <c r="BI59" s="176" t="n">
        <v>0.402582612185693</v>
      </c>
    </row>
    <row r="60" customFormat="false" ht="15" hidden="false" customHeight="false" outlineLevel="0" collapsed="false">
      <c r="B60" s="0" t="s">
        <v>647</v>
      </c>
      <c r="C60" s="165" t="s">
        <v>403</v>
      </c>
      <c r="D60" s="165" t="n">
        <v>3</v>
      </c>
      <c r="E60" s="165" t="s">
        <v>660</v>
      </c>
      <c r="F60" s="177" t="s">
        <v>335</v>
      </c>
      <c r="G60" s="166" t="n">
        <f aca="false">G56</f>
        <v>1.53880584332293</v>
      </c>
      <c r="H60" s="167" t="n">
        <f aca="false">H56</f>
        <v>1.30617405471662</v>
      </c>
      <c r="I60" s="168" t="n">
        <f aca="false">(G60-H60)/100*1000000</f>
        <v>2326.31788606317</v>
      </c>
      <c r="J60" s="169" t="n">
        <v>1.44323303852493</v>
      </c>
      <c r="K60" s="170" t="n">
        <f aca="false">(J60-H60)*10000</f>
        <v>1370.58983808317</v>
      </c>
      <c r="L60" s="171" t="n">
        <v>1261.53947451275</v>
      </c>
      <c r="M60" s="171" t="n">
        <v>3738.46052548725</v>
      </c>
      <c r="N60" s="170" t="n">
        <v>17.7601179611915</v>
      </c>
      <c r="O60" s="170" t="n">
        <v>93.8103033178165</v>
      </c>
      <c r="P60" s="170" t="n">
        <v>40.523136247888</v>
      </c>
      <c r="Q60" s="170" t="n">
        <v>48.9579738653096</v>
      </c>
      <c r="R60" s="170" t="n">
        <v>54.0338495260644</v>
      </c>
      <c r="S60" s="170" t="n">
        <v>356.739977748333</v>
      </c>
      <c r="T60" s="170" t="n">
        <v>482.317060825563</v>
      </c>
      <c r="U60" s="170" t="n">
        <v>290.854788218186</v>
      </c>
      <c r="V60" s="170" t="n">
        <v>310.387640592684</v>
      </c>
      <c r="W60" s="170" t="n">
        <v>321.05198844195</v>
      </c>
      <c r="X60" s="170" t="n">
        <v>53.9583006297506</v>
      </c>
      <c r="Y60" s="170" t="n">
        <v>126.020856496443</v>
      </c>
      <c r="Z60" s="170" t="n">
        <v>55.004800801645</v>
      </c>
      <c r="AA60" s="170" t="n">
        <v>63.2091405954404</v>
      </c>
      <c r="AB60" s="170" t="n">
        <v>70.1793518697772</v>
      </c>
      <c r="AC60" s="170" t="n">
        <v>36.1981826685592</v>
      </c>
      <c r="AD60" s="170" t="n">
        <v>32.2105531786263</v>
      </c>
      <c r="AE60" s="170" t="n">
        <v>14.481664553757</v>
      </c>
      <c r="AF60" s="170" t="n">
        <v>14.2511667301308</v>
      </c>
      <c r="AG60" s="170" t="n">
        <v>16.1455023437128</v>
      </c>
      <c r="AH60" s="170" t="n">
        <v>255.08538091827</v>
      </c>
      <c r="AI60" s="170" t="n">
        <v>1761.35145582671</v>
      </c>
      <c r="AJ60" s="170" t="n">
        <v>368.372450393056</v>
      </c>
      <c r="AK60" s="170" t="n">
        <v>113.287069474786</v>
      </c>
      <c r="AL60" s="167" t="n">
        <v>16.7411758252041</v>
      </c>
      <c r="AM60" s="167" t="n">
        <v>0.661978999258843</v>
      </c>
      <c r="AN60" s="167" t="n">
        <v>1.07407908766133</v>
      </c>
      <c r="AO60" s="167" t="n">
        <v>1.12524232927357</v>
      </c>
      <c r="AP60" s="167" t="n">
        <v>-24.8737343532371</v>
      </c>
      <c r="AQ60" s="167" t="n">
        <v>-1.23959743247565</v>
      </c>
      <c r="AR60" s="167" t="n">
        <v>0.694825636016049</v>
      </c>
      <c r="AS60" s="167" t="n">
        <v>0.219776388026509</v>
      </c>
      <c r="AT60" s="172" t="n">
        <v>12.8409408164326</v>
      </c>
      <c r="AU60" s="172" t="n">
        <v>-0.338077657521493</v>
      </c>
      <c r="AV60" s="172" t="n">
        <v>0.258692927383129</v>
      </c>
      <c r="AW60" s="172" t="n">
        <v>-0.0729797292627958</v>
      </c>
      <c r="AX60" s="170" t="n">
        <v>134.854289274053</v>
      </c>
      <c r="AY60" s="170" t="n">
        <v>19.3732564926787</v>
      </c>
      <c r="AZ60" s="170" t="n">
        <v>6.96084777099895</v>
      </c>
      <c r="BA60" s="173" t="n">
        <v>43.2391868897061</v>
      </c>
      <c r="BB60" s="173" t="n">
        <v>15.0423720770472</v>
      </c>
      <c r="BC60" s="173" t="n">
        <v>-14.193053740129</v>
      </c>
      <c r="BD60" s="173" t="n">
        <v>67.3274182894227</v>
      </c>
      <c r="BE60" s="173" t="n">
        <v>4.76308926692259</v>
      </c>
      <c r="BF60" s="173" t="n">
        <v>2.3389382513332</v>
      </c>
      <c r="BG60" s="174" t="n">
        <v>0.340282973927822</v>
      </c>
      <c r="BH60" s="175" t="n">
        <v>0.458886186010976</v>
      </c>
      <c r="BI60" s="176" t="n">
        <v>0.627930444762096</v>
      </c>
    </row>
    <row r="61" customFormat="false" ht="15" hidden="false" customHeight="false" outlineLevel="0" collapsed="false">
      <c r="B61" s="0" t="s">
        <v>647</v>
      </c>
      <c r="C61" s="165" t="s">
        <v>403</v>
      </c>
      <c r="D61" s="165" t="n">
        <v>4</v>
      </c>
      <c r="E61" s="165" t="s">
        <v>660</v>
      </c>
      <c r="F61" s="177" t="s">
        <v>335</v>
      </c>
      <c r="G61" s="166" t="n">
        <f aca="false">G57</f>
        <v>1.06135354839115</v>
      </c>
      <c r="H61" s="167" t="n">
        <f aca="false">H57</f>
        <v>0.979037789187525</v>
      </c>
      <c r="I61" s="168" t="n">
        <f aca="false">(G61-H61)/100*1000000</f>
        <v>823.157592036223</v>
      </c>
      <c r="J61" s="169" t="n">
        <v>1.07774017226898</v>
      </c>
      <c r="K61" s="170" t="n">
        <f aca="false">(J61-H61)*10000</f>
        <v>987.023830814564</v>
      </c>
      <c r="L61" s="171" t="n">
        <v>807.142427762635</v>
      </c>
      <c r="M61" s="171" t="n">
        <v>4192.85757223737</v>
      </c>
      <c r="N61" s="170" t="n">
        <v>23.098640108524</v>
      </c>
      <c r="O61" s="170" t="n">
        <v>57.592290474283</v>
      </c>
      <c r="P61" s="170" t="n">
        <v>34.21994505212</v>
      </c>
      <c r="Q61" s="170" t="n">
        <v>44.0770624882217</v>
      </c>
      <c r="R61" s="170" t="n">
        <v>46.402302826945</v>
      </c>
      <c r="S61" s="170" t="n">
        <v>310.147713037538</v>
      </c>
      <c r="T61" s="170" t="n">
        <v>554.966911101224</v>
      </c>
      <c r="U61" s="170" t="n">
        <v>303.174887718055</v>
      </c>
      <c r="V61" s="170" t="n">
        <v>314.448903066257</v>
      </c>
      <c r="W61" s="170" t="n">
        <v>341.160599707664</v>
      </c>
      <c r="X61" s="170" t="n">
        <v>54.2515810586901</v>
      </c>
      <c r="Y61" s="170" t="n">
        <v>85.5958232965594</v>
      </c>
      <c r="Z61" s="170" t="n">
        <v>46.3711188391475</v>
      </c>
      <c r="AA61" s="170" t="n">
        <v>55.2596285300009</v>
      </c>
      <c r="AB61" s="170" t="n">
        <v>60.6364423219254</v>
      </c>
      <c r="AC61" s="170" t="n">
        <v>31.1529409501661</v>
      </c>
      <c r="AD61" s="170" t="n">
        <v>28.0035328222764</v>
      </c>
      <c r="AE61" s="170" t="n">
        <v>12.1511737870275</v>
      </c>
      <c r="AF61" s="170" t="n">
        <v>11.1825660417792</v>
      </c>
      <c r="AG61" s="170" t="n">
        <v>14.2341394949804</v>
      </c>
      <c r="AH61" s="170" t="n">
        <v>205.390240950094</v>
      </c>
      <c r="AI61" s="170" t="n">
        <v>1823.89901463074</v>
      </c>
      <c r="AJ61" s="170" t="n">
        <v>302.114594046323</v>
      </c>
      <c r="AK61" s="170" t="n">
        <v>96.7243530962296</v>
      </c>
      <c r="AL61" s="167" t="n">
        <v>14.394083410593</v>
      </c>
      <c r="AM61" s="167" t="n">
        <v>0.644570862639758</v>
      </c>
      <c r="AN61" s="167" t="n">
        <v>1.23204009600203</v>
      </c>
      <c r="AO61" s="167" t="n">
        <v>1.41137307254189</v>
      </c>
      <c r="AP61" s="167" t="n">
        <v>-24.2689818021514</v>
      </c>
      <c r="AQ61" s="167" t="n">
        <v>-2.75742949402841</v>
      </c>
      <c r="AR61" s="167" t="n">
        <v>0.717015636254461</v>
      </c>
      <c r="AS61" s="167" t="n">
        <v>-0.137003425084194</v>
      </c>
      <c r="AT61" s="172" t="n">
        <v>10.5004738436201</v>
      </c>
      <c r="AU61" s="172" t="n">
        <v>-0.711294738754219</v>
      </c>
      <c r="AV61" s="172" t="n">
        <v>-0.274626455358218</v>
      </c>
      <c r="AW61" s="172" t="n">
        <v>-0.144201862392114</v>
      </c>
      <c r="AX61" s="170" t="n">
        <v>176.782904704453</v>
      </c>
      <c r="AY61" s="170" t="n">
        <v>20.1293965553241</v>
      </c>
      <c r="AZ61" s="170" t="n">
        <v>8.78232510441027</v>
      </c>
      <c r="BA61" s="173" t="n">
        <v>95.0604485179991</v>
      </c>
      <c r="BB61" s="173" t="n">
        <v>18.934331893727</v>
      </c>
      <c r="BC61" s="173" t="n">
        <v>-59.600967291868</v>
      </c>
      <c r="BD61" s="173" t="n">
        <v>117.806819681164</v>
      </c>
      <c r="BE61" s="173" t="n">
        <v>9.10791645648937</v>
      </c>
      <c r="BF61" s="173" t="n">
        <v>3.43131194697385</v>
      </c>
      <c r="BG61" s="174" t="n">
        <v>0.462708221167221</v>
      </c>
      <c r="BH61" s="175" t="n">
        <v>0.817989033685717</v>
      </c>
      <c r="BI61" s="176" t="n">
        <v>0.546224600676871</v>
      </c>
    </row>
    <row r="62" customFormat="false" ht="15" hidden="false" customHeight="false" outlineLevel="0" collapsed="false">
      <c r="B62" s="96" t="s">
        <v>1092</v>
      </c>
      <c r="C62" s="165" t="s">
        <v>403</v>
      </c>
      <c r="D62" s="165" t="n">
        <v>1</v>
      </c>
      <c r="E62" s="165" t="s">
        <v>334</v>
      </c>
      <c r="F62" s="165" t="n">
        <v>10</v>
      </c>
      <c r="H62" s="167" t="n">
        <v>1.91456842251923</v>
      </c>
      <c r="J62" s="169" t="n">
        <v>2.06819428434494</v>
      </c>
      <c r="K62" s="170" t="n">
        <f aca="false">(J62-H62)*10000</f>
        <v>1536.2586182571</v>
      </c>
      <c r="L62" s="171" t="n">
        <v>915.908663336658</v>
      </c>
      <c r="M62" s="171" t="n">
        <v>834.091336663342</v>
      </c>
      <c r="N62" s="170" t="n">
        <v>-37.7156656455245</v>
      </c>
      <c r="O62" s="170" t="n">
        <v>-20.534497773019</v>
      </c>
      <c r="P62" s="170" t="n">
        <v>-26.0798002554088</v>
      </c>
      <c r="Q62" s="170" t="n">
        <v>-22.0702399114971</v>
      </c>
      <c r="R62" s="170" t="n">
        <v>-15.6784439871878</v>
      </c>
      <c r="S62" s="170" t="n">
        <v>142.149877867711</v>
      </c>
      <c r="T62" s="170" t="n">
        <v>167.622746188013</v>
      </c>
      <c r="U62" s="170" t="n">
        <v>169.656980123356</v>
      </c>
      <c r="V62" s="170" t="n">
        <v>186.550801549408</v>
      </c>
      <c r="W62" s="170" t="n">
        <v>201.11097272063</v>
      </c>
      <c r="X62" s="170" t="n">
        <v>42.7261874327531</v>
      </c>
      <c r="Y62" s="170" t="n">
        <v>52.2103451980679</v>
      </c>
      <c r="Z62" s="170" t="n">
        <v>44.8763402547648</v>
      </c>
      <c r="AA62" s="170" t="n">
        <v>39.3083963232162</v>
      </c>
      <c r="AB62" s="170" t="n">
        <v>31.0556624398968</v>
      </c>
      <c r="AC62" s="170" t="n">
        <v>80.4418530782776</v>
      </c>
      <c r="AD62" s="170" t="n">
        <v>72.744842971087</v>
      </c>
      <c r="AE62" s="170" t="n">
        <v>70.9561405101736</v>
      </c>
      <c r="AF62" s="170" t="n">
        <v>61.3786362347133</v>
      </c>
      <c r="AG62" s="170" t="n">
        <v>46.7341064270846</v>
      </c>
      <c r="AH62" s="170" t="n">
        <v>-122.078647572637</v>
      </c>
      <c r="AI62" s="170" t="n">
        <v>867.091378449118</v>
      </c>
      <c r="AJ62" s="170" t="n">
        <v>210.176931648699</v>
      </c>
      <c r="AK62" s="170" t="n">
        <v>332.255579221336</v>
      </c>
      <c r="AL62" s="172" t="n">
        <v>84.8686798001556</v>
      </c>
      <c r="AM62" s="172" t="n">
        <v>5.57259847425606</v>
      </c>
      <c r="AN62" s="172" t="n">
        <v>0.558563599496112</v>
      </c>
      <c r="AO62" s="172" t="n">
        <v>1.46216223800135</v>
      </c>
      <c r="AP62" s="172" t="n">
        <v>57.7368573422181</v>
      </c>
      <c r="AQ62" s="172" t="n">
        <v>2.87480832634948</v>
      </c>
      <c r="AR62" s="172" t="n">
        <v>-0.201722827606636</v>
      </c>
      <c r="AS62" s="172" t="n">
        <v>-0.370294661317389</v>
      </c>
      <c r="AT62" s="172" t="n">
        <v>12.4722189690661</v>
      </c>
      <c r="AU62" s="172" t="n">
        <v>-0.459004749160725</v>
      </c>
      <c r="AV62" s="172" t="n">
        <v>-0.111931156742606</v>
      </c>
      <c r="AW62" s="172" t="n">
        <v>-0.0290593872927776</v>
      </c>
      <c r="AX62" s="170" t="n">
        <v>208.621340775833</v>
      </c>
      <c r="AY62" s="170" t="n">
        <v>25.9091831975286</v>
      </c>
      <c r="AZ62" s="170" t="n">
        <v>8.05202306785698</v>
      </c>
      <c r="BA62" s="173" t="n">
        <v>53.3635961652395</v>
      </c>
      <c r="BB62" s="173" t="n">
        <v>5.69225992874102</v>
      </c>
      <c r="BC62" s="173" t="n">
        <v>0.372429959330328</v>
      </c>
      <c r="BD62" s="173" t="n">
        <v>62.828986441915</v>
      </c>
      <c r="BE62" s="173" t="n">
        <v>3.02405321717261</v>
      </c>
      <c r="BF62" s="173" t="n">
        <v>1.6814079802843</v>
      </c>
      <c r="BG62" s="174" t="n">
        <v>0.495422782947178</v>
      </c>
      <c r="BH62" s="175" t="n">
        <v>1.03355765229335</v>
      </c>
      <c r="BI62" s="176" t="n">
        <v>0.119457480228841</v>
      </c>
    </row>
    <row r="63" customFormat="false" ht="15" hidden="false" customHeight="false" outlineLevel="0" collapsed="false">
      <c r="B63" s="96" t="s">
        <v>1092</v>
      </c>
      <c r="C63" s="165" t="s">
        <v>403</v>
      </c>
      <c r="D63" s="165" t="n">
        <v>2</v>
      </c>
      <c r="E63" s="165" t="s">
        <v>334</v>
      </c>
      <c r="F63" s="165" t="n">
        <v>10</v>
      </c>
      <c r="H63" s="167" t="n">
        <v>1.58763714588645</v>
      </c>
      <c r="J63" s="169" t="n">
        <v>1.690991579656</v>
      </c>
      <c r="K63" s="170" t="n">
        <f aca="false">(J63-H63)*10000</f>
        <v>1033.54433769546</v>
      </c>
      <c r="L63" s="171" t="n">
        <v>898.711387148419</v>
      </c>
      <c r="M63" s="171" t="n">
        <v>851.288612851581</v>
      </c>
      <c r="N63" s="170" t="n">
        <v>-18.4872847195913</v>
      </c>
      <c r="O63" s="170" t="n">
        <v>-12.4579921163896</v>
      </c>
      <c r="P63" s="170" t="n">
        <v>-16.7006459657988</v>
      </c>
      <c r="Q63" s="170" t="n">
        <v>-15.9659671092044</v>
      </c>
      <c r="R63" s="170" t="n">
        <v>-18.0354947119639</v>
      </c>
      <c r="S63" s="170" t="n">
        <v>179.426239433595</v>
      </c>
      <c r="T63" s="170" t="n">
        <v>177.393227749841</v>
      </c>
      <c r="U63" s="170" t="n">
        <v>187.484498967634</v>
      </c>
      <c r="V63" s="170" t="n">
        <v>200.652447887226</v>
      </c>
      <c r="W63" s="170" t="n">
        <v>204.655521805832</v>
      </c>
      <c r="X63" s="170" t="n">
        <v>62.5167706612798</v>
      </c>
      <c r="Y63" s="170" t="n">
        <v>58.0844301098501</v>
      </c>
      <c r="Z63" s="170" t="n">
        <v>48.3122684199945</v>
      </c>
      <c r="AA63" s="170" t="n">
        <v>39.3335455046854</v>
      </c>
      <c r="AB63" s="170" t="n">
        <v>31.4945507759183</v>
      </c>
      <c r="AC63" s="170" t="n">
        <v>81.0040553808711</v>
      </c>
      <c r="AD63" s="170" t="n">
        <v>70.5424222262396</v>
      </c>
      <c r="AE63" s="170" t="n">
        <v>65.0129143857933</v>
      </c>
      <c r="AF63" s="170" t="n">
        <v>55.2995126138898</v>
      </c>
      <c r="AG63" s="170" t="n">
        <v>49.5300454878822</v>
      </c>
      <c r="AH63" s="170" t="n">
        <v>-81.647384622948</v>
      </c>
      <c r="AI63" s="170" t="n">
        <v>949.611935844128</v>
      </c>
      <c r="AJ63" s="170" t="n">
        <v>239.741565471728</v>
      </c>
      <c r="AK63" s="170" t="n">
        <v>321.388950094676</v>
      </c>
      <c r="AL63" s="172" t="n">
        <v>58.7571145766147</v>
      </c>
      <c r="AM63" s="172" t="n">
        <v>4.37404294194863</v>
      </c>
      <c r="AN63" s="172" t="n">
        <v>0.474535759548722</v>
      </c>
      <c r="AO63" s="172" t="n">
        <v>1.11472082492077</v>
      </c>
      <c r="AP63" s="172" t="n">
        <v>9.01354815613708</v>
      </c>
      <c r="AQ63" s="172" t="n">
        <v>-0.473868420788905</v>
      </c>
      <c r="AR63" s="172" t="n">
        <v>-0.25307083303583</v>
      </c>
      <c r="AS63" s="172" t="n">
        <v>-0.827984503800597</v>
      </c>
      <c r="AT63" s="172" t="n">
        <v>15.1646965897446</v>
      </c>
      <c r="AU63" s="172" t="n">
        <v>1.83124545743661</v>
      </c>
      <c r="AV63" s="172" t="n">
        <v>-0.314055161101831</v>
      </c>
      <c r="AW63" s="172" t="n">
        <v>-0.0164460620549951</v>
      </c>
      <c r="AX63" s="170" t="n">
        <v>151.893455477006</v>
      </c>
      <c r="AY63" s="170" t="n">
        <v>7.81726105868046</v>
      </c>
      <c r="AZ63" s="170" t="n">
        <v>19.4305210401462</v>
      </c>
      <c r="BA63" s="173" t="n">
        <v>-16.0153574853158</v>
      </c>
      <c r="BB63" s="173" t="n">
        <v>-7.33395104839184</v>
      </c>
      <c r="BC63" s="173" t="n">
        <v>8.34831773022451</v>
      </c>
      <c r="BD63" s="173" t="n">
        <v>52.3562454423691</v>
      </c>
      <c r="BE63" s="173" t="n">
        <v>-3.64783527355481</v>
      </c>
      <c r="BF63" s="173" t="n">
        <v>10.7487614499735</v>
      </c>
      <c r="BG63" s="174" t="n">
        <v>0.46401919140133</v>
      </c>
      <c r="BH63" s="175" t="n">
        <v>0.704814783895942</v>
      </c>
      <c r="BI63" s="176" t="n">
        <v>0.153812689187014</v>
      </c>
    </row>
    <row r="64" customFormat="false" ht="15" hidden="false" customHeight="false" outlineLevel="0" collapsed="false">
      <c r="B64" s="96" t="s">
        <v>1092</v>
      </c>
      <c r="C64" s="165" t="s">
        <v>403</v>
      </c>
      <c r="D64" s="165" t="n">
        <v>3</v>
      </c>
      <c r="E64" s="165" t="s">
        <v>334</v>
      </c>
      <c r="F64" s="165" t="n">
        <v>10</v>
      </c>
      <c r="H64" s="167" t="n">
        <v>1.21567032052421</v>
      </c>
      <c r="J64" s="169" t="n">
        <v>1.2216573448223</v>
      </c>
      <c r="K64" s="170" t="n">
        <f aca="false">(J64-H64)*10000</f>
        <v>59.8702429808995</v>
      </c>
      <c r="L64" s="171" t="n">
        <v>721.19630016874</v>
      </c>
      <c r="M64" s="171" t="n">
        <v>1028.80369983126</v>
      </c>
      <c r="N64" s="170" t="n">
        <v>-19.5726757907211</v>
      </c>
      <c r="O64" s="170" t="n">
        <v>-17.7032817423608</v>
      </c>
      <c r="P64" s="170" t="n">
        <v>-20.5742041625431</v>
      </c>
      <c r="Q64" s="170" t="n">
        <v>-23.2789898753714</v>
      </c>
      <c r="R64" s="170" t="n">
        <v>-18.013007395177</v>
      </c>
      <c r="S64" s="170" t="n">
        <v>169.377308182299</v>
      </c>
      <c r="T64" s="170" t="n">
        <v>189.225511768716</v>
      </c>
      <c r="U64" s="170" t="n">
        <v>197.183957683148</v>
      </c>
      <c r="V64" s="170" t="n">
        <v>219.371085659689</v>
      </c>
      <c r="W64" s="170" t="n">
        <v>217.852046241988</v>
      </c>
      <c r="X64" s="170" t="n">
        <v>35.1567867406506</v>
      </c>
      <c r="Y64" s="170" t="n">
        <v>37.9376469453366</v>
      </c>
      <c r="Z64" s="170" t="n">
        <v>34.1686730264377</v>
      </c>
      <c r="AA64" s="170" t="n">
        <v>23.1942443915094</v>
      </c>
      <c r="AB64" s="170" t="n">
        <v>19.2128061439311</v>
      </c>
      <c r="AC64" s="170" t="n">
        <v>54.7294625313716</v>
      </c>
      <c r="AD64" s="170" t="n">
        <v>55.6409286876974</v>
      </c>
      <c r="AE64" s="170" t="n">
        <v>54.7428771889808</v>
      </c>
      <c r="AF64" s="170" t="n">
        <v>46.4732342668808</v>
      </c>
      <c r="AG64" s="170" t="n">
        <v>37.2258135391081</v>
      </c>
      <c r="AH64" s="170" t="n">
        <v>-99.1421589661735</v>
      </c>
      <c r="AI64" s="170" t="n">
        <v>993.009909535841</v>
      </c>
      <c r="AJ64" s="170" t="n">
        <v>149.670157247865</v>
      </c>
      <c r="AK64" s="170" t="n">
        <v>248.812316214039</v>
      </c>
      <c r="AL64" s="172" t="n">
        <v>48.6789098789402</v>
      </c>
      <c r="AM64" s="172" t="n">
        <v>2.34652087203359</v>
      </c>
      <c r="AN64" s="172" t="n">
        <v>0.427098169161423</v>
      </c>
      <c r="AO64" s="172" t="n">
        <v>1.36008617289568</v>
      </c>
      <c r="AP64" s="172" t="n">
        <v>23.2897844559163</v>
      </c>
      <c r="AQ64" s="172" t="n">
        <v>0.479623605224829</v>
      </c>
      <c r="AR64" s="172" t="n">
        <v>-0.162916031836201</v>
      </c>
      <c r="AS64" s="172" t="n">
        <v>-0.304646081131603</v>
      </c>
      <c r="AT64" s="172" t="n">
        <v>15.8080335050757</v>
      </c>
      <c r="AU64" s="172" t="n">
        <v>1.10315926109863</v>
      </c>
      <c r="AV64" s="172" t="n">
        <v>-0.399985120070473</v>
      </c>
      <c r="AW64" s="172" t="n">
        <v>0.00244887560402796</v>
      </c>
      <c r="AX64" s="170" t="n">
        <v>149.910940946027</v>
      </c>
      <c r="AY64" s="170" t="n">
        <v>3.45927342603239</v>
      </c>
      <c r="AZ64" s="170" t="n">
        <v>43.3359617710148</v>
      </c>
      <c r="BA64" s="173" t="n">
        <v>30.998535631396</v>
      </c>
      <c r="BB64" s="173" t="n">
        <v>-7.64021941270886</v>
      </c>
      <c r="BC64" s="173" t="n">
        <v>32.6226429696743</v>
      </c>
      <c r="BD64" s="173" t="n">
        <v>48.6637746231143</v>
      </c>
      <c r="BE64" s="173" t="n">
        <v>-8.56955794713013</v>
      </c>
      <c r="BF64" s="173" t="n">
        <v>34.9189208148331</v>
      </c>
      <c r="BG64" s="174" t="n">
        <v>0.545198419904809</v>
      </c>
      <c r="BH64" s="175" t="n">
        <v>0.81731208130217</v>
      </c>
      <c r="BI64" s="176" t="n">
        <v>0.173039830151009</v>
      </c>
    </row>
    <row r="65" customFormat="false" ht="15" hidden="false" customHeight="false" outlineLevel="0" collapsed="false">
      <c r="B65" s="96" t="s">
        <v>1092</v>
      </c>
      <c r="C65" s="165" t="s">
        <v>403</v>
      </c>
      <c r="D65" s="165" t="n">
        <v>4</v>
      </c>
      <c r="E65" s="165" t="s">
        <v>334</v>
      </c>
      <c r="F65" s="165" t="n">
        <v>10</v>
      </c>
      <c r="H65" s="167" t="n">
        <v>1.24172062076633</v>
      </c>
      <c r="J65" s="169" t="n">
        <v>1.43168383158751</v>
      </c>
      <c r="K65" s="170" t="n">
        <f aca="false">(J65-H65)*10000</f>
        <v>1899.6321082118</v>
      </c>
      <c r="L65" s="171" t="n">
        <v>806.15259088193</v>
      </c>
      <c r="M65" s="171" t="n">
        <v>943.84740911807</v>
      </c>
      <c r="N65" s="170" t="n">
        <v>-22.0398234760636</v>
      </c>
      <c r="O65" s="170" t="n">
        <v>-16.2327244533196</v>
      </c>
      <c r="P65" s="170" t="n">
        <v>-19.7189571382882</v>
      </c>
      <c r="Q65" s="170" t="n">
        <v>-14.2712962375681</v>
      </c>
      <c r="R65" s="170" t="n">
        <v>-12.085132537654</v>
      </c>
      <c r="S65" s="170" t="n">
        <v>164.31246030134</v>
      </c>
      <c r="T65" s="170" t="n">
        <v>180.879061710842</v>
      </c>
      <c r="U65" s="170" t="n">
        <v>210.419341007747</v>
      </c>
      <c r="V65" s="170" t="n">
        <v>224.924432098401</v>
      </c>
      <c r="W65" s="170" t="n">
        <v>209.368427303049</v>
      </c>
      <c r="X65" s="170" t="n">
        <v>33.5460563632754</v>
      </c>
      <c r="Y65" s="170" t="n">
        <v>40.4525407105761</v>
      </c>
      <c r="Z65" s="170" t="n">
        <v>36.9679630428577</v>
      </c>
      <c r="AA65" s="170" t="n">
        <v>30.3959246908641</v>
      </c>
      <c r="AB65" s="170" t="n">
        <v>25.6346078672807</v>
      </c>
      <c r="AC65" s="170" t="n">
        <v>55.5858798393391</v>
      </c>
      <c r="AD65" s="170" t="n">
        <v>56.6852651638957</v>
      </c>
      <c r="AE65" s="170" t="n">
        <v>56.6869201811459</v>
      </c>
      <c r="AF65" s="170" t="n">
        <v>44.6672209284322</v>
      </c>
      <c r="AG65" s="170" t="n">
        <v>37.7197404049347</v>
      </c>
      <c r="AH65" s="170" t="n">
        <v>-84.3479338428935</v>
      </c>
      <c r="AI65" s="170" t="n">
        <v>989.903722421378</v>
      </c>
      <c r="AJ65" s="170" t="n">
        <v>166.997092674854</v>
      </c>
      <c r="AK65" s="170" t="n">
        <v>251.345026517748</v>
      </c>
      <c r="AL65" s="172" t="n">
        <v>53.4296533426098</v>
      </c>
      <c r="AM65" s="172" t="n">
        <v>1.39356729128305</v>
      </c>
      <c r="AN65" s="172" t="n">
        <v>0.357214370404006</v>
      </c>
      <c r="AO65" s="172" t="n">
        <v>1.3737290931923</v>
      </c>
      <c r="AP65" s="172" t="n">
        <v>19.3414819087968</v>
      </c>
      <c r="AQ65" s="172" t="n">
        <v>-1.74396563453457</v>
      </c>
      <c r="AR65" s="172" t="n">
        <v>-0.335421369824302</v>
      </c>
      <c r="AS65" s="172" t="n">
        <v>-0.439569067496831</v>
      </c>
      <c r="AT65" s="172" t="n">
        <v>15.3240507689051</v>
      </c>
      <c r="AU65" s="172" t="n">
        <v>-1.0922578507765</v>
      </c>
      <c r="AV65" s="172" t="n">
        <v>-0.571871825010322</v>
      </c>
      <c r="AW65" s="172" t="n">
        <v>0.298793602469944</v>
      </c>
      <c r="AX65" s="170" t="n">
        <v>178.309511463764</v>
      </c>
      <c r="AY65" s="170" t="n">
        <v>12.3952392274138</v>
      </c>
      <c r="AZ65" s="170" t="n">
        <v>14.3853223154748</v>
      </c>
      <c r="BA65" s="173" t="n">
        <v>59.9610409541156</v>
      </c>
      <c r="BB65" s="173" t="n">
        <v>2.13908960505865</v>
      </c>
      <c r="BC65" s="173" t="n">
        <v>2.84605320695023</v>
      </c>
      <c r="BD65" s="173" t="n">
        <v>78.8799998543496</v>
      </c>
      <c r="BE65" s="173" t="n">
        <v>2.82780829121254</v>
      </c>
      <c r="BF65" s="173" t="n">
        <v>3.99282382006437</v>
      </c>
      <c r="BG65" s="174" t="n">
        <v>0.520056203392055</v>
      </c>
      <c r="BH65" s="175" t="n">
        <v>0.927309675605375</v>
      </c>
      <c r="BI65" s="176" t="n">
        <v>0.157214135950245</v>
      </c>
    </row>
    <row r="66" customFormat="false" ht="15" hidden="false" customHeight="false" outlineLevel="0" collapsed="false">
      <c r="B66" s="96" t="s">
        <v>1092</v>
      </c>
      <c r="C66" s="165" t="s">
        <v>403</v>
      </c>
      <c r="D66" s="165" t="n">
        <v>1</v>
      </c>
      <c r="E66" s="165" t="s">
        <v>334</v>
      </c>
      <c r="F66" s="177" t="s">
        <v>335</v>
      </c>
      <c r="H66" s="167" t="n">
        <f aca="false">H62</f>
        <v>1.91456842251923</v>
      </c>
      <c r="J66" s="169" t="n">
        <v>2.03527779589068</v>
      </c>
      <c r="K66" s="170" t="n">
        <f aca="false">(J66-H66)*10000</f>
        <v>1207.09373371454</v>
      </c>
      <c r="L66" s="171" t="n">
        <v>936.923004583371</v>
      </c>
      <c r="M66" s="171" t="n">
        <v>813.076995416629</v>
      </c>
      <c r="N66" s="170" t="n">
        <v>-23.8162292428605</v>
      </c>
      <c r="O66" s="170" t="n">
        <v>2.16214832746352</v>
      </c>
      <c r="P66" s="170" t="n">
        <v>-2.81384907718189</v>
      </c>
      <c r="Q66" s="170" t="n">
        <v>-2.84559021908532</v>
      </c>
      <c r="R66" s="170" t="n">
        <v>5.10373497589641</v>
      </c>
      <c r="S66" s="170" t="n">
        <v>154.665117573869</v>
      </c>
      <c r="T66" s="170" t="n">
        <v>172.963251201923</v>
      </c>
      <c r="U66" s="170" t="n">
        <v>192.357892676925</v>
      </c>
      <c r="V66" s="170" t="n">
        <v>197.343004428662</v>
      </c>
      <c r="W66" s="170" t="n">
        <v>199.819364933901</v>
      </c>
      <c r="X66" s="170" t="n">
        <v>56.6256238354171</v>
      </c>
      <c r="Y66" s="170" t="n">
        <v>74.9069912985505</v>
      </c>
      <c r="Z66" s="170" t="n">
        <v>68.1422914329917</v>
      </c>
      <c r="AA66" s="170" t="n">
        <v>58.533046015628</v>
      </c>
      <c r="AB66" s="170" t="n">
        <v>51.837841402981</v>
      </c>
      <c r="AC66" s="170" t="n">
        <v>80.4418530782776</v>
      </c>
      <c r="AD66" s="170" t="n">
        <v>72.744842971087</v>
      </c>
      <c r="AE66" s="170" t="n">
        <v>70.9561405101736</v>
      </c>
      <c r="AF66" s="170" t="n">
        <v>61.3786362347133</v>
      </c>
      <c r="AG66" s="170" t="n">
        <v>46.7341064270846</v>
      </c>
      <c r="AH66" s="170" t="n">
        <v>-22.2097852357678</v>
      </c>
      <c r="AI66" s="170" t="n">
        <v>917.148630815279</v>
      </c>
      <c r="AJ66" s="170" t="n">
        <v>310.045793985568</v>
      </c>
      <c r="AK66" s="170" t="n">
        <v>332.255579221336</v>
      </c>
      <c r="AL66" s="172" t="n">
        <v>49.5859524581868</v>
      </c>
      <c r="AM66" s="172" t="n">
        <v>2.66623037278676</v>
      </c>
      <c r="AN66" s="172" t="n">
        <v>0.707851137404113</v>
      </c>
      <c r="AO66" s="172" t="n">
        <v>1.33668408017288</v>
      </c>
      <c r="AP66" s="172" t="n">
        <v>22.4541300002492</v>
      </c>
      <c r="AQ66" s="172" t="n">
        <v>-0.0315597751198151</v>
      </c>
      <c r="AR66" s="172" t="n">
        <v>-0.0524352896986344</v>
      </c>
      <c r="AS66" s="172" t="n">
        <v>-0.495772819145863</v>
      </c>
      <c r="AT66" s="172" t="n">
        <v>-22.8105083729028</v>
      </c>
      <c r="AU66" s="172" t="n">
        <v>-3.36537285063002</v>
      </c>
      <c r="AV66" s="172" t="n">
        <v>0.0373563811653955</v>
      </c>
      <c r="AW66" s="172" t="n">
        <v>-0.154537545121251</v>
      </c>
      <c r="AX66" s="170" t="n">
        <v>261.452393287614</v>
      </c>
      <c r="AY66" s="170" t="n">
        <v>33.4634389819587</v>
      </c>
      <c r="AZ66" s="170" t="n">
        <v>7.81307603885459</v>
      </c>
      <c r="BA66" s="173" t="n">
        <v>106.194648677021</v>
      </c>
      <c r="BB66" s="173" t="n">
        <v>13.2465157131711</v>
      </c>
      <c r="BC66" s="173" t="n">
        <v>0.133482930327938</v>
      </c>
      <c r="BD66" s="173" t="n">
        <v>115.660038953696</v>
      </c>
      <c r="BE66" s="173" t="n">
        <v>10.5783090016027</v>
      </c>
      <c r="BF66" s="173" t="n">
        <v>1.44246095128191</v>
      </c>
      <c r="BG66" s="174" t="n">
        <v>0.508769734549289</v>
      </c>
      <c r="BH66" s="175" t="n">
        <v>1.33019064730216</v>
      </c>
      <c r="BI66" s="176" t="n">
        <v>0.117086593509223</v>
      </c>
    </row>
    <row r="67" customFormat="false" ht="15" hidden="false" customHeight="false" outlineLevel="0" collapsed="false">
      <c r="B67" s="96" t="s">
        <v>1092</v>
      </c>
      <c r="C67" s="165" t="s">
        <v>403</v>
      </c>
      <c r="D67" s="165" t="n">
        <v>2</v>
      </c>
      <c r="E67" s="165" t="s">
        <v>334</v>
      </c>
      <c r="F67" s="177" t="s">
        <v>335</v>
      </c>
      <c r="H67" s="167" t="n">
        <f aca="false">H63</f>
        <v>1.58763714588645</v>
      </c>
      <c r="J67" s="169" t="n">
        <v>1.79446945481437</v>
      </c>
      <c r="K67" s="170" t="n">
        <f aca="false">(J67-H67)*10000</f>
        <v>2068.3230892792</v>
      </c>
      <c r="L67" s="171" t="n">
        <v>938.575372190515</v>
      </c>
      <c r="M67" s="171" t="n">
        <v>811.424627809485</v>
      </c>
      <c r="N67" s="170" t="n">
        <v>-11.4184521359649</v>
      </c>
      <c r="O67" s="170" t="n">
        <v>12.3453442745838</v>
      </c>
      <c r="P67" s="170" t="n">
        <v>-0.763166420221735</v>
      </c>
      <c r="Q67" s="170" t="n">
        <v>-6.550303807547</v>
      </c>
      <c r="R67" s="170" t="n">
        <v>-8.49642573662632</v>
      </c>
      <c r="S67" s="170" t="n">
        <v>182.991991637492</v>
      </c>
      <c r="T67" s="170" t="n">
        <v>191.433331120934</v>
      </c>
      <c r="U67" s="170" t="n">
        <v>188.120637089714</v>
      </c>
      <c r="V67" s="170" t="n">
        <v>189.16751078042</v>
      </c>
      <c r="W67" s="170" t="n">
        <v>193.226256388952</v>
      </c>
      <c r="X67" s="170" t="n">
        <v>69.5856032449062</v>
      </c>
      <c r="Y67" s="170" t="n">
        <v>82.8877665008234</v>
      </c>
      <c r="Z67" s="170" t="n">
        <v>64.2497479655716</v>
      </c>
      <c r="AA67" s="170" t="n">
        <v>48.7492088063428</v>
      </c>
      <c r="AB67" s="170" t="n">
        <v>41.0336197512559</v>
      </c>
      <c r="AC67" s="170" t="n">
        <v>81.0040553808711</v>
      </c>
      <c r="AD67" s="170" t="n">
        <v>70.5424222262396</v>
      </c>
      <c r="AE67" s="170" t="n">
        <v>65.0129143857933</v>
      </c>
      <c r="AF67" s="170" t="n">
        <v>55.2995126138898</v>
      </c>
      <c r="AG67" s="170" t="n">
        <v>49.5300454878822</v>
      </c>
      <c r="AH67" s="170" t="n">
        <v>-14.8830038257762</v>
      </c>
      <c r="AI67" s="170" t="n">
        <v>944.939727017512</v>
      </c>
      <c r="AJ67" s="170" t="n">
        <v>306.5059462689</v>
      </c>
      <c r="AK67" s="170" t="n">
        <v>321.388950094676</v>
      </c>
      <c r="AL67" s="172" t="n">
        <v>44.6483741564083</v>
      </c>
      <c r="AM67" s="172" t="n">
        <v>2.2641667469626</v>
      </c>
      <c r="AN67" s="172" t="n">
        <v>0.6974435724012</v>
      </c>
      <c r="AO67" s="172" t="n">
        <v>0.961619334660787</v>
      </c>
      <c r="AP67" s="172" t="n">
        <v>-5.09519226406936</v>
      </c>
      <c r="AQ67" s="172" t="n">
        <v>-2.58374461577494</v>
      </c>
      <c r="AR67" s="172" t="n">
        <v>-0.0301630201833525</v>
      </c>
      <c r="AS67" s="172" t="n">
        <v>-0.981085994060577</v>
      </c>
      <c r="AT67" s="172" t="n">
        <v>1.05595616953813</v>
      </c>
      <c r="AU67" s="172" t="n">
        <v>-0.278630737549417</v>
      </c>
      <c r="AV67" s="172" t="n">
        <v>-0.0911473482493527</v>
      </c>
      <c r="AW67" s="172" t="n">
        <v>-0.169547552314975</v>
      </c>
      <c r="AX67" s="170" t="n">
        <v>220.652267120278</v>
      </c>
      <c r="AY67" s="170" t="n">
        <v>28.6048486883555</v>
      </c>
      <c r="AZ67" s="170" t="n">
        <v>7.71380647820387</v>
      </c>
      <c r="BA67" s="173" t="n">
        <v>52.7434541579564</v>
      </c>
      <c r="BB67" s="173" t="n">
        <v>13.4536365812832</v>
      </c>
      <c r="BC67" s="173" t="n">
        <v>-3.36839683171778</v>
      </c>
      <c r="BD67" s="173" t="n">
        <v>121.115057085641</v>
      </c>
      <c r="BE67" s="173" t="n">
        <v>17.1397523561202</v>
      </c>
      <c r="BF67" s="173" t="n">
        <v>-0.967953111968773</v>
      </c>
      <c r="BG67" s="174" t="n">
        <v>0.478628199764243</v>
      </c>
      <c r="BH67" s="175" t="n">
        <v>1.05610397385677</v>
      </c>
      <c r="BI67" s="176" t="n">
        <v>0.130337694348534</v>
      </c>
    </row>
    <row r="68" customFormat="false" ht="15" hidden="false" customHeight="false" outlineLevel="0" collapsed="false">
      <c r="B68" s="96" t="s">
        <v>1092</v>
      </c>
      <c r="C68" s="165" t="s">
        <v>403</v>
      </c>
      <c r="D68" s="165" t="n">
        <v>3</v>
      </c>
      <c r="E68" s="165" t="s">
        <v>334</v>
      </c>
      <c r="F68" s="177" t="s">
        <v>335</v>
      </c>
      <c r="H68" s="167" t="n">
        <f aca="false">H64</f>
        <v>1.21567032052421</v>
      </c>
      <c r="J68" s="169" t="n">
        <v>1.1755612881332</v>
      </c>
      <c r="K68" s="170" t="n">
        <f aca="false">(J68-H68)*10000</f>
        <v>-401.090323910069</v>
      </c>
      <c r="L68" s="171" t="n">
        <v>779.745424089975</v>
      </c>
      <c r="M68" s="171" t="n">
        <v>970.254575910025</v>
      </c>
      <c r="N68" s="170" t="n">
        <v>-22.6355559091424</v>
      </c>
      <c r="O68" s="170" t="n">
        <v>-11.197044886138</v>
      </c>
      <c r="P68" s="170" t="n">
        <v>-8.66758443944158</v>
      </c>
      <c r="Q68" s="170" t="n">
        <v>-13.5464522970887</v>
      </c>
      <c r="R68" s="170" t="n">
        <v>-16.742351150339</v>
      </c>
      <c r="S68" s="170" t="n">
        <v>164.351628471531</v>
      </c>
      <c r="T68" s="170" t="n">
        <v>192.984489122025</v>
      </c>
      <c r="U68" s="170" t="n">
        <v>229.920533851071</v>
      </c>
      <c r="V68" s="170" t="n">
        <v>219.571217018068</v>
      </c>
      <c r="W68" s="170" t="n">
        <v>210.927847331137</v>
      </c>
      <c r="X68" s="170" t="n">
        <v>32.0939066222292</v>
      </c>
      <c r="Y68" s="170" t="n">
        <v>44.4438838015594</v>
      </c>
      <c r="Z68" s="170" t="n">
        <v>46.0752927495392</v>
      </c>
      <c r="AA68" s="170" t="n">
        <v>32.9267819697921</v>
      </c>
      <c r="AB68" s="170" t="n">
        <v>20.4834623887692</v>
      </c>
      <c r="AC68" s="170" t="n">
        <v>54.7294625313716</v>
      </c>
      <c r="AD68" s="170" t="n">
        <v>55.6409286876974</v>
      </c>
      <c r="AE68" s="170" t="n">
        <v>54.7428771889808</v>
      </c>
      <c r="AF68" s="170" t="n">
        <v>46.4732342668808</v>
      </c>
      <c r="AG68" s="170" t="n">
        <v>37.2258135391081</v>
      </c>
      <c r="AH68" s="170" t="n">
        <v>-72.7889886821497</v>
      </c>
      <c r="AI68" s="170" t="n">
        <v>1017.75571579383</v>
      </c>
      <c r="AJ68" s="170" t="n">
        <v>176.023327531889</v>
      </c>
      <c r="AK68" s="170" t="n">
        <v>248.812316214039</v>
      </c>
      <c r="AL68" s="172" t="n">
        <v>44.0830702375784</v>
      </c>
      <c r="AM68" s="172" t="n">
        <v>3.19227317627918</v>
      </c>
      <c r="AN68" s="172" t="n">
        <v>0.625029461309094</v>
      </c>
      <c r="AO68" s="172" t="n">
        <v>1.36501812398317</v>
      </c>
      <c r="AP68" s="172" t="n">
        <v>18.6939448145545</v>
      </c>
      <c r="AQ68" s="172" t="n">
        <v>1.32537590947042</v>
      </c>
      <c r="AR68" s="172" t="n">
        <v>0.0350152603114695</v>
      </c>
      <c r="AS68" s="172" t="n">
        <v>-0.299714130044113</v>
      </c>
      <c r="AT68" s="172" t="n">
        <v>11.2121938637139</v>
      </c>
      <c r="AU68" s="172" t="n">
        <v>1.94891156534422</v>
      </c>
      <c r="AV68" s="172" t="n">
        <v>-0.202053827922802</v>
      </c>
      <c r="AW68" s="172" t="n">
        <v>0.00738082669151874</v>
      </c>
      <c r="AX68" s="170" t="n">
        <v>153.864663561971</v>
      </c>
      <c r="AY68" s="170" t="n">
        <v>17.5208989539657</v>
      </c>
      <c r="AZ68" s="170" t="n">
        <v>8.78177906089377</v>
      </c>
      <c r="BA68" s="173" t="n">
        <v>34.9522582473404</v>
      </c>
      <c r="BB68" s="173" t="n">
        <v>6.42140611522441</v>
      </c>
      <c r="BC68" s="173" t="n">
        <v>-1.93153974044673</v>
      </c>
      <c r="BD68" s="173" t="n">
        <v>52.6174972390587</v>
      </c>
      <c r="BE68" s="173" t="n">
        <v>5.49206758080315</v>
      </c>
      <c r="BF68" s="173" t="n">
        <v>0.364738104712044</v>
      </c>
      <c r="BG68" s="174" t="n">
        <v>0.575469622036334</v>
      </c>
      <c r="BH68" s="175" t="n">
        <v>0.885444397847553</v>
      </c>
      <c r="BI68" s="176" t="n">
        <v>0.17800706161886</v>
      </c>
    </row>
    <row r="69" customFormat="false" ht="15" hidden="false" customHeight="false" outlineLevel="0" collapsed="false">
      <c r="B69" s="96" t="s">
        <v>1092</v>
      </c>
      <c r="C69" s="165" t="s">
        <v>403</v>
      </c>
      <c r="D69" s="165" t="n">
        <v>4</v>
      </c>
      <c r="E69" s="165" t="s">
        <v>334</v>
      </c>
      <c r="F69" s="177" t="s">
        <v>335</v>
      </c>
      <c r="H69" s="167" t="n">
        <f aca="false">H65</f>
        <v>1.24172062076633</v>
      </c>
      <c r="J69" s="169" t="n">
        <v>1.3586955363037</v>
      </c>
      <c r="K69" s="170" t="n">
        <f aca="false">(J69-H69)*10000</f>
        <v>1169.74915537363</v>
      </c>
      <c r="L69" s="171" t="n">
        <v>850.710003648838</v>
      </c>
      <c r="M69" s="171" t="n">
        <v>899.289996351162</v>
      </c>
      <c r="N69" s="170" t="n">
        <v>-17.832512497326</v>
      </c>
      <c r="O69" s="170" t="n">
        <v>-7.50818673898385</v>
      </c>
      <c r="P69" s="170" t="n">
        <v>-10.3258449153344</v>
      </c>
      <c r="Q69" s="170" t="n">
        <v>-12.4722941155297</v>
      </c>
      <c r="R69" s="170" t="n">
        <v>-10.9174072369833</v>
      </c>
      <c r="S69" s="170" t="n">
        <v>161.343999892683</v>
      </c>
      <c r="T69" s="170" t="n">
        <v>191.005194398537</v>
      </c>
      <c r="U69" s="170" t="n">
        <v>209.297584707626</v>
      </c>
      <c r="V69" s="170" t="n">
        <v>212.757185632647</v>
      </c>
      <c r="W69" s="170" t="n">
        <v>211.083833454534</v>
      </c>
      <c r="X69" s="170" t="n">
        <v>37.753367342013</v>
      </c>
      <c r="Y69" s="170" t="n">
        <v>49.1770784249118</v>
      </c>
      <c r="Z69" s="170" t="n">
        <v>46.3610752658115</v>
      </c>
      <c r="AA69" s="170" t="n">
        <v>32.1949268129025</v>
      </c>
      <c r="AB69" s="170" t="n">
        <v>26.8023331679514</v>
      </c>
      <c r="AC69" s="170" t="n">
        <v>55.5858798393391</v>
      </c>
      <c r="AD69" s="170" t="n">
        <v>56.6852651638957</v>
      </c>
      <c r="AE69" s="170" t="n">
        <v>56.6869201811459</v>
      </c>
      <c r="AF69" s="170" t="n">
        <v>44.6672209284322</v>
      </c>
      <c r="AG69" s="170" t="n">
        <v>37.7197404049347</v>
      </c>
      <c r="AH69" s="170" t="n">
        <v>-59.0562455041573</v>
      </c>
      <c r="AI69" s="170" t="n">
        <v>985.487798086026</v>
      </c>
      <c r="AJ69" s="170" t="n">
        <v>192.28878101359</v>
      </c>
      <c r="AK69" s="170" t="n">
        <v>251.345026517748</v>
      </c>
      <c r="AL69" s="172" t="n">
        <v>44.7633971615973</v>
      </c>
      <c r="AM69" s="172" t="n">
        <v>2.38885494661171</v>
      </c>
      <c r="AN69" s="172" t="n">
        <v>0.561773661856488</v>
      </c>
      <c r="AO69" s="172" t="n">
        <v>1.47738020585866</v>
      </c>
      <c r="AP69" s="172" t="n">
        <v>10.6752257277843</v>
      </c>
      <c r="AQ69" s="172" t="n">
        <v>-0.748677979205911</v>
      </c>
      <c r="AR69" s="172" t="n">
        <v>-0.130862078371821</v>
      </c>
      <c r="AS69" s="172" t="n">
        <v>-0.335917954830465</v>
      </c>
      <c r="AT69" s="172" t="n">
        <v>6.65779458789257</v>
      </c>
      <c r="AU69" s="172" t="n">
        <v>-0.096970195447839</v>
      </c>
      <c r="AV69" s="172" t="n">
        <v>-0.36731253355784</v>
      </c>
      <c r="AW69" s="172" t="n">
        <v>0.402444715136309</v>
      </c>
      <c r="AX69" s="170" t="n">
        <v>186.753954217206</v>
      </c>
      <c r="AY69" s="170" t="n">
        <v>18.7647874140242</v>
      </c>
      <c r="AZ69" s="170" t="n">
        <v>9.9523618411809</v>
      </c>
      <c r="BA69" s="173" t="n">
        <v>68.4054837075575</v>
      </c>
      <c r="BB69" s="173" t="n">
        <v>8.50863779166904</v>
      </c>
      <c r="BC69" s="173" t="n">
        <v>-1.58690726734365</v>
      </c>
      <c r="BD69" s="173" t="n">
        <v>87.3244426077915</v>
      </c>
      <c r="BE69" s="173" t="n">
        <v>9.19735647782293</v>
      </c>
      <c r="BF69" s="173" t="n">
        <v>-0.4401366542295</v>
      </c>
      <c r="BG69" s="174" t="n">
        <v>0.572802781383276</v>
      </c>
      <c r="BH69" s="175" t="n">
        <v>1.06973184409941</v>
      </c>
      <c r="BI69" s="176" t="n">
        <v>0.155235101271906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B050"/>
    <pageSetUpPr fitToPage="false"/>
  </sheetPr>
  <dimension ref="A1:Y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50" activeCellId="0" sqref="O50"/>
    </sheetView>
  </sheetViews>
  <sheetFormatPr defaultRowHeight="15" zeroHeight="false" outlineLevelRow="0" outlineLevelCol="0"/>
  <cols>
    <col collapsed="false" customWidth="true" hidden="false" outlineLevel="0" max="1" min="1" style="181" width="28.33"/>
    <col collapsed="false" customWidth="true" hidden="false" outlineLevel="0" max="2" min="2" style="181" width="24"/>
    <col collapsed="false" customWidth="true" hidden="false" outlineLevel="0" max="4" min="3" style="181" width="8.51"/>
    <col collapsed="false" customWidth="true" hidden="false" outlineLevel="0" max="5" min="5" style="182" width="8.83"/>
    <col collapsed="false" customWidth="true" hidden="false" outlineLevel="0" max="8" min="6" style="182" width="12.66"/>
    <col collapsed="false" customWidth="true" hidden="false" outlineLevel="0" max="17" min="9" style="0" width="10.67"/>
    <col collapsed="false" customWidth="true" hidden="false" outlineLevel="0" max="20" min="18" style="182" width="10.84"/>
    <col collapsed="false" customWidth="true" hidden="false" outlineLevel="0" max="22" min="21" style="0" width="9.16"/>
    <col collapsed="false" customWidth="true" hidden="false" outlineLevel="0" max="25" min="23" style="0" width="11.99"/>
    <col collapsed="false" customWidth="true" hidden="false" outlineLevel="0" max="1025" min="26" style="0" width="10.67"/>
  </cols>
  <sheetData>
    <row r="1" customFormat="false" ht="15" hidden="false" customHeight="false" outlineLevel="0" collapsed="false">
      <c r="A1" s="94" t="s">
        <v>213</v>
      </c>
      <c r="B1" s="94"/>
      <c r="C1" s="94"/>
      <c r="H1" s="95"/>
      <c r="R1" s="96"/>
      <c r="S1" s="96"/>
      <c r="T1" s="96"/>
      <c r="U1" s="96"/>
      <c r="V1" s="182"/>
      <c r="W1" s="183"/>
      <c r="X1" s="183"/>
      <c r="Y1" s="183"/>
    </row>
    <row r="2" customFormat="false" ht="15" hidden="false" customHeight="false" outlineLevel="0" collapsed="false">
      <c r="A2" s="94" t="s">
        <v>223</v>
      </c>
      <c r="B2" s="115" t="s">
        <v>224</v>
      </c>
      <c r="C2" s="115" t="s">
        <v>1093</v>
      </c>
      <c r="D2" s="115" t="s">
        <v>225</v>
      </c>
      <c r="E2" s="96" t="s">
        <v>227</v>
      </c>
      <c r="F2" s="96" t="s">
        <v>228</v>
      </c>
      <c r="G2" s="96" t="s">
        <v>230</v>
      </c>
      <c r="H2" s="96" t="s">
        <v>231</v>
      </c>
      <c r="I2" s="0" t="s">
        <v>1048</v>
      </c>
      <c r="J2" s="0" t="s">
        <v>1048</v>
      </c>
      <c r="K2" s="0" t="s">
        <v>1049</v>
      </c>
      <c r="L2" s="0" t="s">
        <v>1050</v>
      </c>
      <c r="M2" s="0" t="s">
        <v>1051</v>
      </c>
      <c r="N2" s="0" t="s">
        <v>1052</v>
      </c>
      <c r="O2" s="0" t="s">
        <v>1053</v>
      </c>
      <c r="P2" s="0" t="s">
        <v>1054</v>
      </c>
      <c r="Q2" s="0" t="s">
        <v>1055</v>
      </c>
      <c r="R2" s="96" t="s">
        <v>1094</v>
      </c>
      <c r="S2" s="96" t="s">
        <v>1095</v>
      </c>
      <c r="T2" s="184" t="s">
        <v>1096</v>
      </c>
      <c r="U2" s="185" t="s">
        <v>1097</v>
      </c>
      <c r="V2" s="185" t="s">
        <v>1056</v>
      </c>
      <c r="W2" s="185" t="s">
        <v>1037</v>
      </c>
      <c r="X2" s="186"/>
      <c r="Y2" s="186"/>
    </row>
    <row r="3" customFormat="false" ht="15" hidden="false" customHeight="false" outlineLevel="0" collapsed="false">
      <c r="A3" s="94" t="s">
        <v>256</v>
      </c>
      <c r="B3" s="115" t="s">
        <v>106</v>
      </c>
      <c r="C3" s="115" t="s">
        <v>106</v>
      </c>
      <c r="D3" s="115" t="s">
        <v>257</v>
      </c>
      <c r="E3" s="96" t="s">
        <v>259</v>
      </c>
      <c r="F3" s="96" t="s">
        <v>259</v>
      </c>
      <c r="G3" s="96" t="s">
        <v>260</v>
      </c>
      <c r="H3" s="96" t="s">
        <v>261</v>
      </c>
      <c r="I3" s="0" t="s">
        <v>1062</v>
      </c>
      <c r="J3" s="0" t="s">
        <v>1063</v>
      </c>
      <c r="K3" s="0" t="s">
        <v>1064</v>
      </c>
      <c r="R3" s="96" t="s">
        <v>1098</v>
      </c>
      <c r="S3" s="96" t="s">
        <v>1098</v>
      </c>
      <c r="T3" s="184" t="s">
        <v>1099</v>
      </c>
      <c r="U3" s="185" t="s">
        <v>1099</v>
      </c>
      <c r="V3" s="185" t="s">
        <v>1065</v>
      </c>
      <c r="W3" s="185" t="s">
        <v>1058</v>
      </c>
      <c r="X3" s="186"/>
      <c r="Y3" s="186"/>
    </row>
    <row r="4" customFormat="false" ht="16" hidden="false" customHeight="false" outlineLevel="0" collapsed="false">
      <c r="A4" s="94" t="s">
        <v>278</v>
      </c>
      <c r="B4" s="115" t="s">
        <v>1100</v>
      </c>
      <c r="C4" s="115" t="s">
        <v>1101</v>
      </c>
      <c r="D4" s="115" t="s">
        <v>257</v>
      </c>
      <c r="E4" s="95" t="s">
        <v>282</v>
      </c>
      <c r="F4" s="95" t="s">
        <v>283</v>
      </c>
      <c r="G4" s="95" t="s">
        <v>285</v>
      </c>
      <c r="H4" s="95" t="s">
        <v>1102</v>
      </c>
      <c r="I4" s="0" t="s">
        <v>1089</v>
      </c>
      <c r="J4" s="0" t="s">
        <v>1090</v>
      </c>
      <c r="K4" s="0" t="s">
        <v>1103</v>
      </c>
      <c r="L4" s="0" t="s">
        <v>1014</v>
      </c>
      <c r="M4" s="0" t="s">
        <v>1015</v>
      </c>
      <c r="N4" s="0" t="s">
        <v>1016</v>
      </c>
      <c r="O4" s="0" t="s">
        <v>1017</v>
      </c>
      <c r="P4" s="0" t="s">
        <v>1018</v>
      </c>
      <c r="Q4" s="0" t="s">
        <v>1019</v>
      </c>
      <c r="R4" s="187" t="s">
        <v>1104</v>
      </c>
      <c r="S4" s="187" t="s">
        <v>1105</v>
      </c>
      <c r="T4" s="184" t="s">
        <v>1106</v>
      </c>
      <c r="U4" s="185" t="s">
        <v>1107</v>
      </c>
      <c r="V4" s="185" t="s">
        <v>1108</v>
      </c>
      <c r="W4" s="185" t="s">
        <v>1071</v>
      </c>
      <c r="X4" s="185" t="s">
        <v>1109</v>
      </c>
      <c r="Y4" s="185"/>
    </row>
    <row r="5" customFormat="false" ht="15" hidden="false" customHeight="false" outlineLevel="0" collapsed="false">
      <c r="B5" s="181" t="s">
        <v>1110</v>
      </c>
      <c r="C5" s="181" t="s">
        <v>1111</v>
      </c>
      <c r="D5" s="181" t="n">
        <v>0</v>
      </c>
      <c r="E5" s="182" t="s">
        <v>320</v>
      </c>
      <c r="F5" s="182" t="n">
        <v>1</v>
      </c>
      <c r="G5" s="182" t="s">
        <v>322</v>
      </c>
      <c r="H5" s="182" t="s">
        <v>322</v>
      </c>
      <c r="I5" s="173" t="n">
        <v>207.349532975563</v>
      </c>
      <c r="J5" s="173" t="n">
        <v>15.0101737753224</v>
      </c>
      <c r="K5" s="173" t="n">
        <v>13.8139328750782</v>
      </c>
      <c r="L5" s="0" t="s">
        <v>106</v>
      </c>
      <c r="M5" s="0" t="s">
        <v>106</v>
      </c>
      <c r="N5" s="0" t="s">
        <v>106</v>
      </c>
      <c r="O5" s="165" t="s">
        <v>106</v>
      </c>
      <c r="P5" s="165" t="s">
        <v>106</v>
      </c>
      <c r="Q5" s="165" t="s">
        <v>106</v>
      </c>
      <c r="R5" s="188" t="n">
        <v>-14.0851623329056</v>
      </c>
      <c r="S5" s="188" t="n">
        <v>23.4182149141956</v>
      </c>
      <c r="T5" s="189" t="n">
        <f aca="false">((R5/1000+1)*0.0112372)/((R5/1000+1)*0.0112372+1)</f>
        <v>0.0109575246505728</v>
      </c>
      <c r="U5" s="190" t="s">
        <v>106</v>
      </c>
      <c r="V5" s="190" t="s">
        <v>106</v>
      </c>
      <c r="W5" s="190" t="s">
        <v>106</v>
      </c>
      <c r="X5" s="190" t="s">
        <v>106</v>
      </c>
      <c r="Y5" s="190"/>
    </row>
    <row r="6" customFormat="false" ht="15" hidden="false" customHeight="false" outlineLevel="0" collapsed="false">
      <c r="B6" s="181" t="s">
        <v>1110</v>
      </c>
      <c r="C6" s="181" t="s">
        <v>1111</v>
      </c>
      <c r="D6" s="181" t="n">
        <v>0</v>
      </c>
      <c r="E6" s="182" t="s">
        <v>320</v>
      </c>
      <c r="F6" s="182" t="n">
        <v>2</v>
      </c>
      <c r="G6" s="182" t="s">
        <v>322</v>
      </c>
      <c r="H6" s="182" t="s">
        <v>322</v>
      </c>
      <c r="I6" s="173" t="n">
        <v>222.772987122707</v>
      </c>
      <c r="J6" s="173" t="n">
        <v>15.6968912108453</v>
      </c>
      <c r="K6" s="173" t="n">
        <v>14.1921724582502</v>
      </c>
      <c r="L6" s="0" t="s">
        <v>106</v>
      </c>
      <c r="M6" s="0" t="s">
        <v>106</v>
      </c>
      <c r="N6" s="0" t="s">
        <v>106</v>
      </c>
      <c r="O6" s="165" t="s">
        <v>106</v>
      </c>
      <c r="P6" s="165" t="s">
        <v>106</v>
      </c>
      <c r="Q6" s="165" t="s">
        <v>106</v>
      </c>
      <c r="R6" s="188" t="n">
        <v>-14.2642859993889</v>
      </c>
      <c r="S6" s="188" t="n">
        <v>20.4674367479324</v>
      </c>
      <c r="T6" s="189" t="n">
        <f aca="false">((R6/1000+1)*0.0112372)/((R6/1000+1)*0.0112372+1)</f>
        <v>0.010955555668184</v>
      </c>
      <c r="U6" s="190" t="s">
        <v>106</v>
      </c>
      <c r="V6" s="190" t="s">
        <v>106</v>
      </c>
      <c r="W6" s="190" t="s">
        <v>106</v>
      </c>
      <c r="X6" s="190" t="s">
        <v>106</v>
      </c>
      <c r="Y6" s="190"/>
    </row>
    <row r="7" customFormat="false" ht="15" hidden="false" customHeight="false" outlineLevel="0" collapsed="false">
      <c r="B7" s="181" t="s">
        <v>1110</v>
      </c>
      <c r="C7" s="181" t="s">
        <v>1111</v>
      </c>
      <c r="D7" s="181" t="n">
        <v>0</v>
      </c>
      <c r="E7" s="182" t="s">
        <v>320</v>
      </c>
      <c r="F7" s="182" t="n">
        <v>3</v>
      </c>
      <c r="G7" s="182" t="s">
        <v>322</v>
      </c>
      <c r="H7" s="182" t="s">
        <v>322</v>
      </c>
      <c r="I7" s="173" t="n">
        <v>142.874244621621</v>
      </c>
      <c r="J7" s="173" t="n">
        <v>11.6389298526733</v>
      </c>
      <c r="K7" s="173" t="n">
        <v>12.2755482187913</v>
      </c>
      <c r="L7" s="0" t="s">
        <v>106</v>
      </c>
      <c r="M7" s="0" t="s">
        <v>106</v>
      </c>
      <c r="N7" s="0" t="s">
        <v>106</v>
      </c>
      <c r="O7" s="165" t="s">
        <v>106</v>
      </c>
      <c r="P7" s="165" t="s">
        <v>106</v>
      </c>
      <c r="Q7" s="165" t="s">
        <v>106</v>
      </c>
      <c r="R7" s="188" t="n">
        <v>-13.9331218718634</v>
      </c>
      <c r="S7" s="188" t="n">
        <v>16.5451123510089</v>
      </c>
      <c r="T7" s="189" t="n">
        <f aca="false">((R7/1000+1)*0.0112372)/((R7/1000+1)*0.0112372+1)</f>
        <v>0.0109591959198932</v>
      </c>
      <c r="U7" s="190" t="s">
        <v>106</v>
      </c>
      <c r="V7" s="190" t="s">
        <v>106</v>
      </c>
      <c r="W7" s="190" t="s">
        <v>106</v>
      </c>
      <c r="X7" s="190" t="s">
        <v>106</v>
      </c>
      <c r="Y7" s="190"/>
    </row>
    <row r="8" customFormat="false" ht="15" hidden="false" customHeight="false" outlineLevel="0" collapsed="false">
      <c r="B8" s="181" t="s">
        <v>1110</v>
      </c>
      <c r="C8" s="181" t="s">
        <v>1111</v>
      </c>
      <c r="D8" s="181" t="n">
        <v>0</v>
      </c>
      <c r="E8" s="182" t="s">
        <v>320</v>
      </c>
      <c r="F8" s="182" t="n">
        <v>4</v>
      </c>
      <c r="G8" s="182" t="s">
        <v>322</v>
      </c>
      <c r="H8" s="182" t="s">
        <v>322</v>
      </c>
      <c r="I8" s="173" t="n">
        <v>121.123508348843</v>
      </c>
      <c r="J8" s="173" t="n">
        <v>9.78546060914557</v>
      </c>
      <c r="K8" s="173" t="n">
        <v>12.3779056691148</v>
      </c>
      <c r="L8" s="0" t="s">
        <v>106</v>
      </c>
      <c r="M8" s="0" t="s">
        <v>106</v>
      </c>
      <c r="N8" s="0" t="s">
        <v>106</v>
      </c>
      <c r="O8" s="165" t="s">
        <v>106</v>
      </c>
      <c r="P8" s="165" t="s">
        <v>106</v>
      </c>
      <c r="Q8" s="165" t="s">
        <v>106</v>
      </c>
      <c r="R8" s="188" t="n">
        <v>-12.9209281814017</v>
      </c>
      <c r="S8" s="188" t="n">
        <v>17.3504764437218</v>
      </c>
      <c r="T8" s="189" t="n">
        <f aca="false">((R8/1000+1)*0.0112372)/((R8/1000+1)*0.0112372+1)</f>
        <v>0.0109703220790813</v>
      </c>
      <c r="U8" s="190" t="s">
        <v>106</v>
      </c>
      <c r="V8" s="190" t="s">
        <v>106</v>
      </c>
      <c r="W8" s="190" t="s">
        <v>106</v>
      </c>
      <c r="X8" s="190" t="s">
        <v>106</v>
      </c>
      <c r="Y8" s="190"/>
    </row>
    <row r="9" customFormat="false" ht="15" hidden="false" customHeight="false" outlineLevel="0" collapsed="false">
      <c r="B9" s="181" t="s">
        <v>1110</v>
      </c>
      <c r="C9" s="181" t="s">
        <v>1111</v>
      </c>
      <c r="D9" s="181" t="n">
        <v>0</v>
      </c>
      <c r="E9" s="182" t="s">
        <v>353</v>
      </c>
      <c r="F9" s="182" t="n">
        <v>1</v>
      </c>
      <c r="G9" s="182" t="s">
        <v>322</v>
      </c>
      <c r="H9" s="182" t="s">
        <v>322</v>
      </c>
      <c r="I9" s="173" t="n">
        <v>322.268282548642</v>
      </c>
      <c r="J9" s="173" t="n">
        <v>57.3461217831671</v>
      </c>
      <c r="K9" s="173" t="n">
        <v>5.61970491687614</v>
      </c>
      <c r="L9" s="0" t="s">
        <v>106</v>
      </c>
      <c r="M9" s="0" t="s">
        <v>106</v>
      </c>
      <c r="N9" s="0" t="s">
        <v>106</v>
      </c>
      <c r="O9" s="165" t="s">
        <v>106</v>
      </c>
      <c r="P9" s="165" t="s">
        <v>106</v>
      </c>
      <c r="Q9" s="165" t="s">
        <v>106</v>
      </c>
      <c r="R9" s="188" t="n">
        <v>-19.9462738031206</v>
      </c>
      <c r="S9" s="188" t="n">
        <v>15.9596408864813</v>
      </c>
      <c r="T9" s="189" t="n">
        <f aca="false">((R9/1000+1)*0.0112372)/((R9/1000+1)*0.0112372+1)</f>
        <v>0.0108930934432625</v>
      </c>
      <c r="U9" s="190" t="s">
        <v>106</v>
      </c>
      <c r="V9" s="190" t="s">
        <v>106</v>
      </c>
      <c r="W9" s="190" t="s">
        <v>106</v>
      </c>
      <c r="X9" s="190" t="s">
        <v>106</v>
      </c>
      <c r="Y9" s="190"/>
    </row>
    <row r="10" customFormat="false" ht="15" hidden="false" customHeight="false" outlineLevel="0" collapsed="false">
      <c r="B10" s="181" t="s">
        <v>1110</v>
      </c>
      <c r="C10" s="181" t="s">
        <v>1111</v>
      </c>
      <c r="D10" s="181" t="n">
        <v>0</v>
      </c>
      <c r="E10" s="182" t="s">
        <v>353</v>
      </c>
      <c r="F10" s="182" t="n">
        <v>2</v>
      </c>
      <c r="G10" s="182" t="s">
        <v>322</v>
      </c>
      <c r="H10" s="182" t="s">
        <v>322</v>
      </c>
      <c r="I10" s="173" t="n">
        <v>276.542506272496</v>
      </c>
      <c r="J10" s="173" t="n">
        <v>53.7578802768584</v>
      </c>
      <c r="K10" s="173" t="n">
        <v>5.14422266741685</v>
      </c>
      <c r="L10" s="0" t="s">
        <v>106</v>
      </c>
      <c r="M10" s="0" t="s">
        <v>106</v>
      </c>
      <c r="N10" s="0" t="s">
        <v>106</v>
      </c>
      <c r="O10" s="165" t="s">
        <v>106</v>
      </c>
      <c r="P10" s="165" t="s">
        <v>106</v>
      </c>
      <c r="Q10" s="165" t="s">
        <v>106</v>
      </c>
      <c r="R10" s="188" t="n">
        <v>-20.5179555778775</v>
      </c>
      <c r="S10" s="188" t="n">
        <v>13.0860527223345</v>
      </c>
      <c r="T10" s="189" t="n">
        <f aca="false">((R10/1000+1)*0.0112372)/((R10/1000+1)*0.0112372+1)</f>
        <v>0.0108868084953034</v>
      </c>
      <c r="U10" s="190" t="s">
        <v>106</v>
      </c>
      <c r="V10" s="190" t="s">
        <v>106</v>
      </c>
      <c r="W10" s="190" t="s">
        <v>106</v>
      </c>
      <c r="X10" s="190" t="s">
        <v>106</v>
      </c>
      <c r="Y10" s="190"/>
    </row>
    <row r="11" customFormat="false" ht="15" hidden="false" customHeight="false" outlineLevel="0" collapsed="false">
      <c r="B11" s="181" t="s">
        <v>1110</v>
      </c>
      <c r="C11" s="181" t="s">
        <v>1111</v>
      </c>
      <c r="D11" s="181" t="n">
        <v>0</v>
      </c>
      <c r="E11" s="182" t="s">
        <v>353</v>
      </c>
      <c r="F11" s="182" t="n">
        <v>3</v>
      </c>
      <c r="G11" s="182" t="s">
        <v>322</v>
      </c>
      <c r="H11" s="182" t="s">
        <v>322</v>
      </c>
      <c r="I11" s="173" t="n">
        <v>296.088796729139</v>
      </c>
      <c r="J11" s="173" t="n">
        <v>51.4894184418095</v>
      </c>
      <c r="K11" s="173" t="n">
        <v>5.75047855830342</v>
      </c>
      <c r="L11" s="0" t="s">
        <v>106</v>
      </c>
      <c r="M11" s="0" t="s">
        <v>106</v>
      </c>
      <c r="N11" s="0" t="s">
        <v>106</v>
      </c>
      <c r="O11" s="165" t="s">
        <v>106</v>
      </c>
      <c r="P11" s="165" t="s">
        <v>106</v>
      </c>
      <c r="Q11" s="165" t="s">
        <v>106</v>
      </c>
      <c r="R11" s="188" t="n">
        <v>-21.022196489908</v>
      </c>
      <c r="S11" s="188" t="n">
        <v>13.5878761625429</v>
      </c>
      <c r="T11" s="189" t="n">
        <f aca="false">((R11/1000+1)*0.0112372)/((R11/1000+1)*0.0112372+1)</f>
        <v>0.0108812649115654</v>
      </c>
      <c r="U11" s="190" t="s">
        <v>106</v>
      </c>
      <c r="V11" s="190" t="s">
        <v>106</v>
      </c>
      <c r="W11" s="190" t="s">
        <v>106</v>
      </c>
      <c r="X11" s="190" t="s">
        <v>106</v>
      </c>
      <c r="Y11" s="190"/>
    </row>
    <row r="12" customFormat="false" ht="15" hidden="false" customHeight="false" outlineLevel="0" collapsed="false">
      <c r="B12" s="181" t="s">
        <v>1110</v>
      </c>
      <c r="C12" s="181" t="s">
        <v>1111</v>
      </c>
      <c r="D12" s="181" t="n">
        <v>0</v>
      </c>
      <c r="E12" s="182" t="s">
        <v>353</v>
      </c>
      <c r="F12" s="182" t="n">
        <v>4</v>
      </c>
      <c r="G12" s="182" t="s">
        <v>322</v>
      </c>
      <c r="H12" s="182" t="s">
        <v>322</v>
      </c>
      <c r="I12" s="173" t="n">
        <v>219.879419224136</v>
      </c>
      <c r="J12" s="173" t="n">
        <v>38.3981455687896</v>
      </c>
      <c r="K12" s="173" t="n">
        <v>5.72630307966892</v>
      </c>
      <c r="L12" s="0" t="s">
        <v>106</v>
      </c>
      <c r="M12" s="0" t="s">
        <v>106</v>
      </c>
      <c r="N12" s="0" t="s">
        <v>106</v>
      </c>
      <c r="O12" s="165" t="s">
        <v>106</v>
      </c>
      <c r="P12" s="165" t="s">
        <v>106</v>
      </c>
      <c r="Q12" s="165" t="s">
        <v>106</v>
      </c>
      <c r="R12" s="188" t="n">
        <v>-19.1071772729636</v>
      </c>
      <c r="S12" s="188" t="n">
        <v>20.7477575565114</v>
      </c>
      <c r="T12" s="189" t="n">
        <f aca="false">((R12/1000+1)*0.0112372)/((R12/1000+1)*0.0112372+1)</f>
        <v>0.0109023181475723</v>
      </c>
      <c r="U12" s="190" t="s">
        <v>106</v>
      </c>
      <c r="V12" s="190" t="s">
        <v>106</v>
      </c>
      <c r="W12" s="190" t="s">
        <v>106</v>
      </c>
      <c r="X12" s="190" t="s">
        <v>106</v>
      </c>
      <c r="Y12" s="190"/>
    </row>
    <row r="13" customFormat="false" ht="15" hidden="false" customHeight="false" outlineLevel="0" collapsed="false">
      <c r="B13" s="181" t="s">
        <v>1110</v>
      </c>
      <c r="C13" s="181" t="s">
        <v>1111</v>
      </c>
      <c r="D13" s="181" t="n">
        <v>0</v>
      </c>
      <c r="E13" s="182" t="s">
        <v>378</v>
      </c>
      <c r="F13" s="182" t="n">
        <v>1</v>
      </c>
      <c r="G13" s="182" t="s">
        <v>322</v>
      </c>
      <c r="H13" s="182" t="s">
        <v>322</v>
      </c>
      <c r="I13" s="173" t="n">
        <v>186.626965631262</v>
      </c>
      <c r="J13" s="173" t="n">
        <v>14.7375360386029</v>
      </c>
      <c r="K13" s="173" t="n">
        <v>12.6633763705425</v>
      </c>
      <c r="L13" s="0" t="s">
        <v>106</v>
      </c>
      <c r="M13" s="0" t="s">
        <v>106</v>
      </c>
      <c r="N13" s="0" t="s">
        <v>106</v>
      </c>
      <c r="O13" s="165" t="s">
        <v>106</v>
      </c>
      <c r="P13" s="165" t="s">
        <v>106</v>
      </c>
      <c r="Q13" s="165" t="s">
        <v>106</v>
      </c>
      <c r="R13" s="188" t="n">
        <v>-18.7945787775476</v>
      </c>
      <c r="S13" s="188" t="n">
        <v>10.2676573232581</v>
      </c>
      <c r="T13" s="189" t="n">
        <f aca="false">((R13/1000+1)*0.0112372)/((R13/1000+1)*0.0112372+1)</f>
        <v>0.0109057546911305</v>
      </c>
      <c r="U13" s="190" t="s">
        <v>106</v>
      </c>
      <c r="V13" s="190" t="s">
        <v>106</v>
      </c>
      <c r="W13" s="190" t="s">
        <v>106</v>
      </c>
      <c r="X13" s="190" t="s">
        <v>106</v>
      </c>
      <c r="Y13" s="190"/>
    </row>
    <row r="14" customFormat="false" ht="15" hidden="false" customHeight="false" outlineLevel="0" collapsed="false">
      <c r="B14" s="181" t="s">
        <v>1110</v>
      </c>
      <c r="C14" s="181" t="s">
        <v>1111</v>
      </c>
      <c r="D14" s="181" t="n">
        <v>0</v>
      </c>
      <c r="E14" s="182" t="s">
        <v>378</v>
      </c>
      <c r="F14" s="182" t="n">
        <v>2</v>
      </c>
      <c r="G14" s="182" t="s">
        <v>322</v>
      </c>
      <c r="H14" s="182" t="s">
        <v>322</v>
      </c>
      <c r="I14" s="173" t="n">
        <v>151.357320864999</v>
      </c>
      <c r="J14" s="173" t="n">
        <v>18.0874853024739</v>
      </c>
      <c r="K14" s="173" t="n">
        <v>8.36806876875788</v>
      </c>
      <c r="L14" s="0" t="s">
        <v>106</v>
      </c>
      <c r="M14" s="0" t="s">
        <v>106</v>
      </c>
      <c r="N14" s="0" t="s">
        <v>106</v>
      </c>
      <c r="O14" s="165" t="s">
        <v>106</v>
      </c>
      <c r="P14" s="165" t="s">
        <v>106</v>
      </c>
      <c r="Q14" s="165" t="s">
        <v>106</v>
      </c>
      <c r="R14" s="188" t="n">
        <v>-15.4238666022429</v>
      </c>
      <c r="S14" s="188" t="n">
        <v>14.9524484421714</v>
      </c>
      <c r="T14" s="189" t="n">
        <f aca="false">((R14/1000+1)*0.0112372)/((R14/1000+1)*0.0112372+1)</f>
        <v>0.0109428090121936</v>
      </c>
      <c r="U14" s="190" t="s">
        <v>106</v>
      </c>
      <c r="V14" s="190" t="s">
        <v>106</v>
      </c>
      <c r="W14" s="190" t="s">
        <v>106</v>
      </c>
      <c r="X14" s="190" t="s">
        <v>106</v>
      </c>
      <c r="Y14" s="190"/>
    </row>
    <row r="15" customFormat="false" ht="15" hidden="false" customHeight="false" outlineLevel="0" collapsed="false">
      <c r="B15" s="181" t="s">
        <v>1110</v>
      </c>
      <c r="C15" s="181" t="s">
        <v>1111</v>
      </c>
      <c r="D15" s="181" t="n">
        <v>0</v>
      </c>
      <c r="E15" s="182" t="s">
        <v>378</v>
      </c>
      <c r="F15" s="182" t="n">
        <v>3</v>
      </c>
      <c r="G15" s="182" t="s">
        <v>322</v>
      </c>
      <c r="H15" s="182" t="s">
        <v>322</v>
      </c>
      <c r="I15" s="173" t="n">
        <v>115.959064632969</v>
      </c>
      <c r="J15" s="173" t="n">
        <v>15.0359070218812</v>
      </c>
      <c r="K15" s="173" t="n">
        <v>7.71214296977352</v>
      </c>
      <c r="L15" s="0" t="s">
        <v>106</v>
      </c>
      <c r="M15" s="0" t="s">
        <v>106</v>
      </c>
      <c r="N15" s="0" t="s">
        <v>106</v>
      </c>
      <c r="O15" s="165" t="s">
        <v>106</v>
      </c>
      <c r="P15" s="165" t="s">
        <v>106</v>
      </c>
      <c r="Q15" s="165" t="s">
        <v>106</v>
      </c>
      <c r="R15" s="188" t="n">
        <v>-14.5767642641626</v>
      </c>
      <c r="S15" s="188" t="n">
        <v>27.6691696933788</v>
      </c>
      <c r="T15" s="189" t="n">
        <f aca="false">((R15/1000+1)*0.0112372)/((R15/1000+1)*0.0112372+1)</f>
        <v>0.0109521207923021</v>
      </c>
      <c r="U15" s="190" t="s">
        <v>106</v>
      </c>
      <c r="V15" s="190" t="s">
        <v>106</v>
      </c>
      <c r="W15" s="190" t="s">
        <v>106</v>
      </c>
      <c r="X15" s="190" t="s">
        <v>106</v>
      </c>
      <c r="Y15" s="190"/>
    </row>
    <row r="16" customFormat="false" ht="15" hidden="false" customHeight="false" outlineLevel="0" collapsed="false">
      <c r="B16" s="181" t="s">
        <v>1110</v>
      </c>
      <c r="C16" s="181" t="s">
        <v>1111</v>
      </c>
      <c r="D16" s="181" t="n">
        <v>0</v>
      </c>
      <c r="E16" s="182" t="s">
        <v>378</v>
      </c>
      <c r="F16" s="182" t="n">
        <v>4</v>
      </c>
      <c r="G16" s="182" t="s">
        <v>322</v>
      </c>
      <c r="H16" s="182" t="s">
        <v>322</v>
      </c>
      <c r="I16" s="173" t="n">
        <v>133.001403890788</v>
      </c>
      <c r="J16" s="173" t="n">
        <v>15.5959106199119</v>
      </c>
      <c r="K16" s="173" t="n">
        <v>8.52796653764994</v>
      </c>
      <c r="L16" s="0" t="s">
        <v>106</v>
      </c>
      <c r="M16" s="0" t="s">
        <v>106</v>
      </c>
      <c r="N16" s="0" t="s">
        <v>106</v>
      </c>
      <c r="O16" s="165" t="s">
        <v>106</v>
      </c>
      <c r="P16" s="165" t="s">
        <v>106</v>
      </c>
      <c r="Q16" s="165" t="s">
        <v>106</v>
      </c>
      <c r="R16" s="188" t="n">
        <v>-15.2560222258561</v>
      </c>
      <c r="S16" s="188" t="n">
        <v>12.9202994730418</v>
      </c>
      <c r="T16" s="189" t="n">
        <f aca="false">((R16/1000+1)*0.0112372)/((R16/1000+1)*0.0112372+1)</f>
        <v>0.0109446540569472</v>
      </c>
      <c r="U16" s="190" t="s">
        <v>106</v>
      </c>
      <c r="V16" s="190" t="s">
        <v>106</v>
      </c>
      <c r="W16" s="190" t="s">
        <v>106</v>
      </c>
      <c r="X16" s="190" t="s">
        <v>106</v>
      </c>
      <c r="Y16" s="190"/>
    </row>
    <row r="17" customFormat="false" ht="15" hidden="false" customHeight="false" outlineLevel="0" collapsed="false">
      <c r="B17" s="181" t="s">
        <v>1110</v>
      </c>
      <c r="C17" s="181" t="s">
        <v>1111</v>
      </c>
      <c r="D17" s="181" t="n">
        <v>0</v>
      </c>
      <c r="E17" s="182" t="s">
        <v>403</v>
      </c>
      <c r="F17" s="182" t="n">
        <v>1</v>
      </c>
      <c r="G17" s="182" t="s">
        <v>322</v>
      </c>
      <c r="H17" s="182" t="s">
        <v>322</v>
      </c>
      <c r="I17" s="173" t="n">
        <v>155.257744610593</v>
      </c>
      <c r="J17" s="173" t="n">
        <v>20.2169232687876</v>
      </c>
      <c r="K17" s="173" t="n">
        <v>7.67959310852665</v>
      </c>
      <c r="L17" s="0" t="s">
        <v>106</v>
      </c>
      <c r="M17" s="0" t="s">
        <v>106</v>
      </c>
      <c r="N17" s="0" t="s">
        <v>106</v>
      </c>
      <c r="O17" s="165" t="s">
        <v>106</v>
      </c>
      <c r="P17" s="165" t="s">
        <v>106</v>
      </c>
      <c r="Q17" s="165" t="s">
        <v>106</v>
      </c>
      <c r="R17" s="188" t="n">
        <v>-17.3244413610887</v>
      </c>
      <c r="S17" s="188" t="n">
        <v>16.5054588399427</v>
      </c>
      <c r="T17" s="189" t="n">
        <f aca="false">((R17/1000+1)*0.0112372)/((R17/1000+1)*0.0112372+1)</f>
        <v>0.0109219162889547</v>
      </c>
      <c r="U17" s="190" t="s">
        <v>106</v>
      </c>
      <c r="V17" s="190" t="s">
        <v>106</v>
      </c>
      <c r="W17" s="190" t="s">
        <v>106</v>
      </c>
      <c r="X17" s="190" t="s">
        <v>106</v>
      </c>
      <c r="Y17" s="190"/>
    </row>
    <row r="18" customFormat="false" ht="15" hidden="false" customHeight="false" outlineLevel="0" collapsed="false">
      <c r="B18" s="181" t="s">
        <v>1110</v>
      </c>
      <c r="C18" s="181" t="s">
        <v>1111</v>
      </c>
      <c r="D18" s="181" t="n">
        <v>0</v>
      </c>
      <c r="E18" s="182" t="s">
        <v>403</v>
      </c>
      <c r="F18" s="182" t="n">
        <v>2</v>
      </c>
      <c r="G18" s="182" t="s">
        <v>322</v>
      </c>
      <c r="H18" s="182" t="s">
        <v>322</v>
      </c>
      <c r="I18" s="173" t="n">
        <v>167.908812962322</v>
      </c>
      <c r="J18" s="173" t="n">
        <v>15.1512121070723</v>
      </c>
      <c r="K18" s="173" t="n">
        <v>11.0822033099217</v>
      </c>
      <c r="L18" s="0" t="s">
        <v>106</v>
      </c>
      <c r="M18" s="0" t="s">
        <v>106</v>
      </c>
      <c r="N18" s="0" t="s">
        <v>106</v>
      </c>
      <c r="O18" s="165" t="s">
        <v>106</v>
      </c>
      <c r="P18" s="165" t="s">
        <v>106</v>
      </c>
      <c r="Q18" s="165" t="s">
        <v>106</v>
      </c>
      <c r="R18" s="188" t="n">
        <v>-18.5540770398938</v>
      </c>
      <c r="S18" s="188" t="n">
        <v>12.9373095717085</v>
      </c>
      <c r="T18" s="189" t="n">
        <f aca="false">((R18/1000+1)*0.0112372)/((R18/1000+1)*0.0112372+1)</f>
        <v>0.010908398624574</v>
      </c>
      <c r="U18" s="190" t="s">
        <v>106</v>
      </c>
      <c r="V18" s="190" t="s">
        <v>106</v>
      </c>
      <c r="W18" s="190" t="s">
        <v>106</v>
      </c>
      <c r="X18" s="190" t="s">
        <v>106</v>
      </c>
      <c r="Y18" s="190"/>
    </row>
    <row r="19" customFormat="false" ht="15" hidden="false" customHeight="false" outlineLevel="0" collapsed="false">
      <c r="B19" s="181" t="s">
        <v>1110</v>
      </c>
      <c r="C19" s="181" t="s">
        <v>1111</v>
      </c>
      <c r="D19" s="181" t="n">
        <v>0</v>
      </c>
      <c r="E19" s="182" t="s">
        <v>403</v>
      </c>
      <c r="F19" s="182" t="n">
        <v>3</v>
      </c>
      <c r="G19" s="182" t="s">
        <v>322</v>
      </c>
      <c r="H19" s="182" t="s">
        <v>322</v>
      </c>
      <c r="I19" s="173" t="n">
        <v>118.912405314631</v>
      </c>
      <c r="J19" s="173" t="n">
        <v>11.0994928387413</v>
      </c>
      <c r="K19" s="173" t="n">
        <v>10.7133188013405</v>
      </c>
      <c r="L19" s="0" t="s">
        <v>106</v>
      </c>
      <c r="M19" s="0" t="s">
        <v>106</v>
      </c>
      <c r="N19" s="0" t="s">
        <v>106</v>
      </c>
      <c r="O19" s="165" t="s">
        <v>106</v>
      </c>
      <c r="P19" s="165" t="s">
        <v>106</v>
      </c>
      <c r="Q19" s="165" t="s">
        <v>106</v>
      </c>
      <c r="R19" s="188" t="n">
        <v>-19.946258847036</v>
      </c>
      <c r="S19" s="188" t="n">
        <v>12.4472219427388</v>
      </c>
      <c r="T19" s="189" t="n">
        <f aca="false">((R19/1000+1)*0.0112372)/((R19/1000+1)*0.0112372+1)</f>
        <v>0.0108930936076854</v>
      </c>
      <c r="U19" s="190" t="s">
        <v>106</v>
      </c>
      <c r="V19" s="190" t="s">
        <v>106</v>
      </c>
      <c r="W19" s="190" t="s">
        <v>106</v>
      </c>
      <c r="X19" s="190" t="s">
        <v>106</v>
      </c>
      <c r="Y19" s="190"/>
    </row>
    <row r="20" customFormat="false" ht="15" hidden="false" customHeight="false" outlineLevel="0" collapsed="false">
      <c r="B20" s="181" t="s">
        <v>1110</v>
      </c>
      <c r="C20" s="181" t="s">
        <v>1111</v>
      </c>
      <c r="D20" s="181" t="n">
        <v>0</v>
      </c>
      <c r="E20" s="182" t="s">
        <v>403</v>
      </c>
      <c r="F20" s="182" t="n">
        <v>4</v>
      </c>
      <c r="G20" s="182" t="s">
        <v>322</v>
      </c>
      <c r="H20" s="182" t="s">
        <v>322</v>
      </c>
      <c r="I20" s="173" t="n">
        <v>118.348470509649</v>
      </c>
      <c r="J20" s="173" t="n">
        <v>10.2561496223552</v>
      </c>
      <c r="K20" s="173" t="n">
        <v>11.5392691085246</v>
      </c>
      <c r="L20" s="0" t="s">
        <v>106</v>
      </c>
      <c r="M20" s="0" t="s">
        <v>106</v>
      </c>
      <c r="N20" s="0" t="s">
        <v>106</v>
      </c>
      <c r="O20" s="165" t="s">
        <v>106</v>
      </c>
      <c r="P20" s="165" t="s">
        <v>106</v>
      </c>
      <c r="Q20" s="165" t="s">
        <v>106</v>
      </c>
      <c r="R20" s="188" t="n">
        <v>-18.8863384551007</v>
      </c>
      <c r="S20" s="188" t="n">
        <v>11.7873217635099</v>
      </c>
      <c r="T20" s="189" t="n">
        <f aca="false">((R20/1000+1)*0.0112372)/((R20/1000+1)*0.0112372+1)</f>
        <v>0.01090474593594</v>
      </c>
      <c r="U20" s="190" t="s">
        <v>106</v>
      </c>
      <c r="V20" s="190" t="s">
        <v>106</v>
      </c>
      <c r="W20" s="190" t="s">
        <v>106</v>
      </c>
      <c r="X20" s="190" t="s">
        <v>106</v>
      </c>
      <c r="Y20" s="190"/>
    </row>
    <row r="21" customFormat="false" ht="15" hidden="false" customHeight="false" outlineLevel="0" collapsed="false">
      <c r="B21" s="181" t="s">
        <v>1112</v>
      </c>
      <c r="C21" s="181" t="s">
        <v>1111</v>
      </c>
      <c r="D21" s="181" t="n">
        <v>0</v>
      </c>
      <c r="E21" s="191" t="s">
        <v>320</v>
      </c>
      <c r="F21" s="191" t="n">
        <v>1</v>
      </c>
      <c r="G21" s="182" t="s">
        <v>322</v>
      </c>
      <c r="H21" s="182" t="s">
        <v>322</v>
      </c>
      <c r="I21" s="173" t="n">
        <v>134.619467621697</v>
      </c>
      <c r="J21" s="173" t="n">
        <v>10.0233850546705</v>
      </c>
      <c r="K21" s="173" t="n">
        <v>13.4305393724219</v>
      </c>
      <c r="L21" s="0" t="s">
        <v>106</v>
      </c>
      <c r="M21" s="0" t="s">
        <v>106</v>
      </c>
      <c r="N21" s="0" t="s">
        <v>106</v>
      </c>
      <c r="O21" s="165" t="s">
        <v>106</v>
      </c>
      <c r="P21" s="165" t="s">
        <v>106</v>
      </c>
      <c r="Q21" s="165" t="s">
        <v>106</v>
      </c>
      <c r="R21" s="188" t="n">
        <v>-10.6416621055407</v>
      </c>
      <c r="S21" s="188" t="n">
        <v>23.6549056769735</v>
      </c>
      <c r="T21" s="189" t="n">
        <f aca="false">((R21/1000+1)*0.0112372)/((R21/1000+1)*0.0112372+1)</f>
        <v>0.0109953751393588</v>
      </c>
      <c r="U21" s="190" t="s">
        <v>106</v>
      </c>
      <c r="V21" s="190" t="s">
        <v>106</v>
      </c>
      <c r="W21" s="190" t="s">
        <v>106</v>
      </c>
      <c r="X21" s="190" t="s">
        <v>106</v>
      </c>
      <c r="Y21" s="190"/>
    </row>
    <row r="22" customFormat="false" ht="15" hidden="false" customHeight="false" outlineLevel="0" collapsed="false">
      <c r="B22" s="181" t="s">
        <v>1112</v>
      </c>
      <c r="C22" s="181" t="s">
        <v>1111</v>
      </c>
      <c r="D22" s="181" t="n">
        <v>0</v>
      </c>
      <c r="E22" s="191" t="s">
        <v>320</v>
      </c>
      <c r="F22" s="191" t="n">
        <v>2</v>
      </c>
      <c r="G22" s="182" t="s">
        <v>322</v>
      </c>
      <c r="H22" s="182" t="s">
        <v>322</v>
      </c>
      <c r="I22" s="173" t="n">
        <v>143.879196552285</v>
      </c>
      <c r="J22" s="173" t="n">
        <v>11.2766667911309</v>
      </c>
      <c r="K22" s="173" t="n">
        <v>12.7590181759601</v>
      </c>
      <c r="L22" s="0" t="s">
        <v>106</v>
      </c>
      <c r="M22" s="0" t="s">
        <v>106</v>
      </c>
      <c r="N22" s="0" t="s">
        <v>106</v>
      </c>
      <c r="O22" s="165" t="s">
        <v>106</v>
      </c>
      <c r="P22" s="165" t="s">
        <v>106</v>
      </c>
      <c r="Q22" s="165" t="s">
        <v>106</v>
      </c>
      <c r="R22" s="188" t="n">
        <v>-13.5881994524394</v>
      </c>
      <c r="S22" s="188" t="n">
        <v>20.1077352349416</v>
      </c>
      <c r="T22" s="189" t="n">
        <f aca="false">((R22/1000+1)*0.0112372)/((R22/1000+1)*0.0112372+1)</f>
        <v>0.0109629873782302</v>
      </c>
      <c r="U22" s="190" t="s">
        <v>106</v>
      </c>
      <c r="V22" s="190" t="s">
        <v>106</v>
      </c>
      <c r="W22" s="190" t="s">
        <v>106</v>
      </c>
      <c r="X22" s="190" t="s">
        <v>106</v>
      </c>
      <c r="Y22" s="190"/>
    </row>
    <row r="23" customFormat="false" ht="15" hidden="false" customHeight="false" outlineLevel="0" collapsed="false">
      <c r="B23" s="181" t="s">
        <v>1112</v>
      </c>
      <c r="C23" s="181" t="s">
        <v>1111</v>
      </c>
      <c r="D23" s="181" t="n">
        <v>0</v>
      </c>
      <c r="E23" s="191" t="s">
        <v>320</v>
      </c>
      <c r="F23" s="191" t="n">
        <v>3</v>
      </c>
      <c r="G23" s="182" t="s">
        <v>322</v>
      </c>
      <c r="H23" s="182" t="s">
        <v>322</v>
      </c>
      <c r="I23" s="173" t="n">
        <v>133.664342724348</v>
      </c>
      <c r="J23" s="173" t="n">
        <v>4.50909311394959</v>
      </c>
      <c r="K23" s="173" t="n">
        <v>29.6432873188706</v>
      </c>
      <c r="L23" s="0" t="s">
        <v>106</v>
      </c>
      <c r="M23" s="0" t="s">
        <v>106</v>
      </c>
      <c r="N23" s="0" t="s">
        <v>106</v>
      </c>
      <c r="O23" s="165" t="s">
        <v>106</v>
      </c>
      <c r="P23" s="165" t="s">
        <v>106</v>
      </c>
      <c r="Q23" s="165" t="s">
        <v>106</v>
      </c>
      <c r="R23" s="188" t="n">
        <v>-14.6769974233198</v>
      </c>
      <c r="S23" s="188" t="n">
        <v>52.0356319560747</v>
      </c>
      <c r="T23" s="189" t="n">
        <f aca="false">((R23/1000+1)*0.0112372)/((R23/1000+1)*0.0112372+1)</f>
        <v>0.01095101898754</v>
      </c>
      <c r="U23" s="190" t="s">
        <v>106</v>
      </c>
      <c r="V23" s="190" t="s">
        <v>106</v>
      </c>
      <c r="W23" s="190" t="s">
        <v>106</v>
      </c>
      <c r="X23" s="190" t="s">
        <v>106</v>
      </c>
      <c r="Y23" s="190"/>
    </row>
    <row r="24" customFormat="false" ht="15" hidden="false" customHeight="false" outlineLevel="0" collapsed="false">
      <c r="B24" s="181" t="s">
        <v>1112</v>
      </c>
      <c r="C24" s="181" t="s">
        <v>1111</v>
      </c>
      <c r="D24" s="181" t="n">
        <v>0</v>
      </c>
      <c r="E24" s="191" t="s">
        <v>320</v>
      </c>
      <c r="F24" s="191" t="n">
        <v>4</v>
      </c>
      <c r="G24" s="182" t="s">
        <v>322</v>
      </c>
      <c r="H24" s="182" t="s">
        <v>322</v>
      </c>
      <c r="I24" s="173" t="n">
        <v>108.347220462023</v>
      </c>
      <c r="J24" s="173" t="n">
        <v>5.73064241166239</v>
      </c>
      <c r="K24" s="173" t="n">
        <v>18.9066447841042</v>
      </c>
      <c r="L24" s="0" t="s">
        <v>106</v>
      </c>
      <c r="M24" s="0" t="s">
        <v>106</v>
      </c>
      <c r="N24" s="0" t="s">
        <v>106</v>
      </c>
      <c r="O24" s="165" t="s">
        <v>106</v>
      </c>
      <c r="P24" s="165" t="s">
        <v>106</v>
      </c>
      <c r="Q24" s="165" t="s">
        <v>106</v>
      </c>
      <c r="R24" s="188" t="n">
        <v>-14.5100938651181</v>
      </c>
      <c r="S24" s="188" t="n">
        <v>28.6540568512</v>
      </c>
      <c r="T24" s="189" t="n">
        <f aca="false">((R24/1000+1)*0.0112372)/((R24/1000+1)*0.0112372+1)</f>
        <v>0.0109528536598233</v>
      </c>
      <c r="U24" s="190" t="s">
        <v>106</v>
      </c>
      <c r="V24" s="190" t="s">
        <v>106</v>
      </c>
      <c r="W24" s="190" t="s">
        <v>106</v>
      </c>
      <c r="X24" s="190" t="s">
        <v>106</v>
      </c>
      <c r="Y24" s="190"/>
    </row>
    <row r="25" customFormat="false" ht="15" hidden="false" customHeight="false" outlineLevel="0" collapsed="false">
      <c r="B25" s="181" t="s">
        <v>1112</v>
      </c>
      <c r="C25" s="181" t="s">
        <v>1111</v>
      </c>
      <c r="D25" s="181" t="n">
        <v>0</v>
      </c>
      <c r="E25" s="191" t="s">
        <v>353</v>
      </c>
      <c r="F25" s="191" t="n">
        <v>1</v>
      </c>
      <c r="G25" s="182" t="s">
        <v>322</v>
      </c>
      <c r="H25" s="182" t="s">
        <v>322</v>
      </c>
      <c r="I25" s="173" t="n">
        <v>162.01935818269</v>
      </c>
      <c r="J25" s="173" t="n">
        <v>18.0348564959201</v>
      </c>
      <c r="K25" s="173" t="n">
        <v>8.983678812157</v>
      </c>
      <c r="L25" s="0" t="s">
        <v>106</v>
      </c>
      <c r="M25" s="0" t="s">
        <v>106</v>
      </c>
      <c r="N25" s="0" t="s">
        <v>106</v>
      </c>
      <c r="O25" s="165" t="s">
        <v>106</v>
      </c>
      <c r="P25" s="165" t="s">
        <v>106</v>
      </c>
      <c r="Q25" s="165" t="s">
        <v>106</v>
      </c>
      <c r="R25" s="188" t="n">
        <v>-18.905052609695</v>
      </c>
      <c r="S25" s="188" t="n">
        <v>22.1316560088713</v>
      </c>
      <c r="T25" s="189" t="n">
        <f aca="false">((R25/1000+1)*0.0112372)/((R25/1000+1)*0.0112372+1)</f>
        <v>0.0109045402026129</v>
      </c>
      <c r="U25" s="190" t="s">
        <v>106</v>
      </c>
      <c r="V25" s="190" t="s">
        <v>106</v>
      </c>
      <c r="W25" s="190" t="s">
        <v>106</v>
      </c>
      <c r="X25" s="190" t="s">
        <v>106</v>
      </c>
      <c r="Y25" s="190"/>
    </row>
    <row r="26" customFormat="false" ht="15" hidden="false" customHeight="false" outlineLevel="0" collapsed="false">
      <c r="B26" s="181" t="s">
        <v>1112</v>
      </c>
      <c r="C26" s="181" t="s">
        <v>1111</v>
      </c>
      <c r="D26" s="181" t="n">
        <v>0</v>
      </c>
      <c r="E26" s="191" t="s">
        <v>353</v>
      </c>
      <c r="F26" s="191" t="n">
        <v>2</v>
      </c>
      <c r="G26" s="182" t="s">
        <v>322</v>
      </c>
      <c r="H26" s="182" t="s">
        <v>322</v>
      </c>
      <c r="I26" s="173" t="n">
        <v>217.330124960607</v>
      </c>
      <c r="J26" s="173" t="n">
        <v>22.1009142003493</v>
      </c>
      <c r="K26" s="173" t="n">
        <v>9.83353552665132</v>
      </c>
      <c r="L26" s="0" t="s">
        <v>106</v>
      </c>
      <c r="M26" s="0" t="s">
        <v>106</v>
      </c>
      <c r="N26" s="0" t="s">
        <v>106</v>
      </c>
      <c r="O26" s="165" t="s">
        <v>106</v>
      </c>
      <c r="P26" s="165" t="s">
        <v>106</v>
      </c>
      <c r="Q26" s="165" t="s">
        <v>106</v>
      </c>
      <c r="R26" s="188" t="n">
        <v>-20.4962775560779</v>
      </c>
      <c r="S26" s="188" t="n">
        <v>14.5717464926522</v>
      </c>
      <c r="T26" s="189" t="n">
        <f aca="false">((R26/1000+1)*0.0112372)/((R26/1000+1)*0.0112372+1)</f>
        <v>0.0108870468203258</v>
      </c>
      <c r="U26" s="190" t="s">
        <v>106</v>
      </c>
      <c r="V26" s="190" t="s">
        <v>106</v>
      </c>
      <c r="W26" s="190" t="s">
        <v>106</v>
      </c>
      <c r="X26" s="190" t="s">
        <v>106</v>
      </c>
      <c r="Y26" s="190"/>
    </row>
    <row r="27" customFormat="false" ht="15" hidden="false" customHeight="false" outlineLevel="0" collapsed="false">
      <c r="B27" s="181" t="s">
        <v>1112</v>
      </c>
      <c r="C27" s="181" t="s">
        <v>1111</v>
      </c>
      <c r="D27" s="181" t="n">
        <v>0</v>
      </c>
      <c r="E27" s="191" t="s">
        <v>353</v>
      </c>
      <c r="F27" s="191" t="n">
        <v>3</v>
      </c>
      <c r="G27" s="182" t="s">
        <v>322</v>
      </c>
      <c r="H27" s="182" t="s">
        <v>322</v>
      </c>
      <c r="I27" s="173" t="n">
        <v>291.281050791415</v>
      </c>
      <c r="J27" s="173" t="n">
        <v>36.9618575608141</v>
      </c>
      <c r="K27" s="173" t="n">
        <v>7.88058474366892</v>
      </c>
      <c r="L27" s="0" t="s">
        <v>106</v>
      </c>
      <c r="M27" s="0" t="s">
        <v>106</v>
      </c>
      <c r="N27" s="0" t="s">
        <v>106</v>
      </c>
      <c r="O27" s="165" t="s">
        <v>106</v>
      </c>
      <c r="P27" s="165" t="s">
        <v>106</v>
      </c>
      <c r="Q27" s="165" t="s">
        <v>106</v>
      </c>
      <c r="R27" s="188" t="n">
        <v>-20.7571758914847</v>
      </c>
      <c r="S27" s="188" t="n">
        <v>11.6328409722121</v>
      </c>
      <c r="T27" s="189" t="n">
        <f aca="false">((R27/1000+1)*0.0112372)/((R27/1000+1)*0.0112372+1)</f>
        <v>0.0108841785343021</v>
      </c>
      <c r="U27" s="190" t="s">
        <v>106</v>
      </c>
      <c r="V27" s="190" t="s">
        <v>106</v>
      </c>
      <c r="W27" s="190" t="s">
        <v>106</v>
      </c>
      <c r="X27" s="190" t="s">
        <v>106</v>
      </c>
      <c r="Y27" s="190"/>
    </row>
    <row r="28" customFormat="false" ht="15" hidden="false" customHeight="false" outlineLevel="0" collapsed="false">
      <c r="B28" s="181" t="s">
        <v>1112</v>
      </c>
      <c r="C28" s="181" t="s">
        <v>1111</v>
      </c>
      <c r="D28" s="181" t="n">
        <v>0</v>
      </c>
      <c r="E28" s="191" t="s">
        <v>353</v>
      </c>
      <c r="F28" s="191" t="n">
        <v>4</v>
      </c>
      <c r="G28" s="182" t="s">
        <v>322</v>
      </c>
      <c r="H28" s="182" t="s">
        <v>322</v>
      </c>
      <c r="I28" s="173" t="n">
        <v>243.85630593541</v>
      </c>
      <c r="J28" s="173" t="n">
        <v>32.6489715468001</v>
      </c>
      <c r="K28" s="173" t="n">
        <v>7.46903483884198</v>
      </c>
      <c r="L28" s="0" t="s">
        <v>106</v>
      </c>
      <c r="M28" s="0" t="s">
        <v>106</v>
      </c>
      <c r="N28" s="0" t="s">
        <v>106</v>
      </c>
      <c r="O28" s="165" t="s">
        <v>106</v>
      </c>
      <c r="P28" s="165" t="s">
        <v>106</v>
      </c>
      <c r="Q28" s="165" t="s">
        <v>106</v>
      </c>
      <c r="R28" s="188" t="n">
        <v>-18.8597921026126</v>
      </c>
      <c r="S28" s="188" t="n">
        <v>15.5356829204087</v>
      </c>
      <c r="T28" s="189" t="n">
        <f aca="false">((R28/1000+1)*0.0112372)/((R28/1000+1)*0.0112372+1)</f>
        <v>0.0109050377720818</v>
      </c>
      <c r="U28" s="190" t="s">
        <v>106</v>
      </c>
      <c r="V28" s="190" t="s">
        <v>106</v>
      </c>
      <c r="W28" s="190" t="s">
        <v>106</v>
      </c>
      <c r="X28" s="190" t="s">
        <v>106</v>
      </c>
      <c r="Y28" s="190"/>
    </row>
    <row r="29" customFormat="false" ht="15" hidden="false" customHeight="false" outlineLevel="0" collapsed="false">
      <c r="B29" s="181" t="s">
        <v>1112</v>
      </c>
      <c r="C29" s="181" t="s">
        <v>1111</v>
      </c>
      <c r="D29" s="181" t="n">
        <v>0</v>
      </c>
      <c r="E29" s="191" t="s">
        <v>378</v>
      </c>
      <c r="F29" s="191" t="n">
        <v>1</v>
      </c>
      <c r="G29" s="182" t="s">
        <v>322</v>
      </c>
      <c r="H29" s="182" t="s">
        <v>322</v>
      </c>
      <c r="I29" s="173" t="n">
        <v>151.983495908603</v>
      </c>
      <c r="J29" s="173" t="n">
        <v>5.95829717552145</v>
      </c>
      <c r="K29" s="173" t="n">
        <v>25.5078743861584</v>
      </c>
      <c r="L29" s="0" t="s">
        <v>106</v>
      </c>
      <c r="M29" s="0" t="s">
        <v>106</v>
      </c>
      <c r="N29" s="0" t="s">
        <v>106</v>
      </c>
      <c r="O29" s="165" t="s">
        <v>106</v>
      </c>
      <c r="P29" s="165" t="s">
        <v>106</v>
      </c>
      <c r="Q29" s="165" t="s">
        <v>106</v>
      </c>
      <c r="R29" s="188" t="n">
        <v>-15.3504890326004</v>
      </c>
      <c r="S29" s="188" t="n">
        <v>41.9347529774713</v>
      </c>
      <c r="T29" s="189" t="n">
        <f aca="false">((R29/1000+1)*0.0112372)/((R29/1000+1)*0.0112372+1)</f>
        <v>0.0109436156227275</v>
      </c>
      <c r="U29" s="190" t="s">
        <v>106</v>
      </c>
      <c r="V29" s="190" t="s">
        <v>106</v>
      </c>
      <c r="W29" s="190" t="s">
        <v>106</v>
      </c>
      <c r="X29" s="190" t="s">
        <v>106</v>
      </c>
      <c r="Y29" s="190"/>
    </row>
    <row r="30" customFormat="false" ht="15" hidden="false" customHeight="false" outlineLevel="0" collapsed="false">
      <c r="B30" s="181" t="s">
        <v>1112</v>
      </c>
      <c r="C30" s="181" t="s">
        <v>1111</v>
      </c>
      <c r="D30" s="181" t="n">
        <v>0</v>
      </c>
      <c r="E30" s="191" t="s">
        <v>378</v>
      </c>
      <c r="F30" s="191" t="n">
        <v>2</v>
      </c>
      <c r="G30" s="182" t="s">
        <v>322</v>
      </c>
      <c r="H30" s="182" t="s">
        <v>322</v>
      </c>
      <c r="I30" s="173" t="n">
        <v>114.985139040825</v>
      </c>
      <c r="J30" s="173" t="n">
        <v>5.17376103259074</v>
      </c>
      <c r="K30" s="173" t="n">
        <v>22.2246714366022</v>
      </c>
      <c r="L30" s="0" t="s">
        <v>106</v>
      </c>
      <c r="M30" s="0" t="s">
        <v>106</v>
      </c>
      <c r="N30" s="0" t="s">
        <v>106</v>
      </c>
      <c r="O30" s="165" t="s">
        <v>106</v>
      </c>
      <c r="P30" s="165" t="s">
        <v>106</v>
      </c>
      <c r="Q30" s="165" t="s">
        <v>106</v>
      </c>
      <c r="R30" s="188" t="n">
        <v>-15.1620519390048</v>
      </c>
      <c r="S30" s="188" t="n">
        <v>30.8824729274305</v>
      </c>
      <c r="T30" s="189" t="n">
        <f aca="false">((R30/1000+1)*0.0112372)/((R30/1000+1)*0.0112372+1)</f>
        <v>0.0109456870309673</v>
      </c>
      <c r="U30" s="190" t="s">
        <v>106</v>
      </c>
      <c r="V30" s="190" t="s">
        <v>106</v>
      </c>
      <c r="W30" s="190" t="s">
        <v>106</v>
      </c>
      <c r="X30" s="190" t="s">
        <v>106</v>
      </c>
      <c r="Y30" s="190"/>
    </row>
    <row r="31" customFormat="false" ht="15" hidden="false" customHeight="false" outlineLevel="0" collapsed="false">
      <c r="B31" s="181" t="s">
        <v>1112</v>
      </c>
      <c r="C31" s="181" t="s">
        <v>1111</v>
      </c>
      <c r="D31" s="181" t="n">
        <v>0</v>
      </c>
      <c r="E31" s="191" t="s">
        <v>378</v>
      </c>
      <c r="F31" s="191" t="n">
        <v>3</v>
      </c>
      <c r="G31" s="182" t="s">
        <v>322</v>
      </c>
      <c r="H31" s="182" t="s">
        <v>322</v>
      </c>
      <c r="I31" s="173" t="n">
        <v>109.494251059395</v>
      </c>
      <c r="J31" s="173" t="n">
        <v>3.90886398306341</v>
      </c>
      <c r="K31" s="173" t="n">
        <v>28.0117833554246</v>
      </c>
      <c r="L31" s="0" t="s">
        <v>106</v>
      </c>
      <c r="M31" s="0" t="s">
        <v>106</v>
      </c>
      <c r="N31" s="0" t="s">
        <v>106</v>
      </c>
      <c r="O31" s="165" t="s">
        <v>106</v>
      </c>
      <c r="P31" s="165" t="s">
        <v>106</v>
      </c>
      <c r="Q31" s="165" t="s">
        <v>106</v>
      </c>
      <c r="R31" s="188" t="n">
        <v>-15.4323185554892</v>
      </c>
      <c r="S31" s="188" t="n">
        <v>41.7340155526954</v>
      </c>
      <c r="T31" s="189" t="n">
        <f aca="false">((R31/1000+1)*0.0112372)/((R31/1000+1)*0.0112372+1)</f>
        <v>0.0109427161031377</v>
      </c>
      <c r="U31" s="190" t="s">
        <v>106</v>
      </c>
      <c r="V31" s="190" t="s">
        <v>106</v>
      </c>
      <c r="W31" s="190" t="s">
        <v>106</v>
      </c>
      <c r="X31" s="190" t="s">
        <v>106</v>
      </c>
      <c r="Y31" s="190"/>
    </row>
    <row r="32" customFormat="false" ht="15" hidden="false" customHeight="false" outlineLevel="0" collapsed="false">
      <c r="B32" s="181" t="s">
        <v>1112</v>
      </c>
      <c r="C32" s="181" t="s">
        <v>1111</v>
      </c>
      <c r="D32" s="181" t="n">
        <v>0</v>
      </c>
      <c r="E32" s="191" t="s">
        <v>378</v>
      </c>
      <c r="F32" s="191" t="n">
        <v>4</v>
      </c>
      <c r="G32" s="182" t="s">
        <v>322</v>
      </c>
      <c r="H32" s="182" t="s">
        <v>322</v>
      </c>
      <c r="I32" s="173" t="n">
        <v>175.095764413319</v>
      </c>
      <c r="J32" s="173" t="n">
        <v>7.46670416966586</v>
      </c>
      <c r="K32" s="173" t="n">
        <v>23.4502078071689</v>
      </c>
      <c r="L32" s="0" t="s">
        <v>106</v>
      </c>
      <c r="M32" s="0" t="s">
        <v>106</v>
      </c>
      <c r="N32" s="0" t="s">
        <v>106</v>
      </c>
      <c r="O32" s="165" t="s">
        <v>106</v>
      </c>
      <c r="P32" s="165" t="s">
        <v>106</v>
      </c>
      <c r="Q32" s="165" t="s">
        <v>106</v>
      </c>
      <c r="R32" s="188" t="n">
        <v>-18.4964142191298</v>
      </c>
      <c r="S32" s="188" t="n">
        <v>44.9954474502438</v>
      </c>
      <c r="T32" s="189" t="n">
        <f aca="false">((R32/1000+1)*0.0112372)/((R32/1000+1)*0.0112372+1)</f>
        <v>0.0109090325333204</v>
      </c>
      <c r="U32" s="190" t="s">
        <v>106</v>
      </c>
      <c r="V32" s="190" t="s">
        <v>106</v>
      </c>
      <c r="W32" s="190" t="s">
        <v>106</v>
      </c>
      <c r="X32" s="190" t="s">
        <v>106</v>
      </c>
      <c r="Y32" s="190"/>
    </row>
    <row r="33" customFormat="false" ht="15" hidden="false" customHeight="false" outlineLevel="0" collapsed="false">
      <c r="B33" s="181" t="s">
        <v>1112</v>
      </c>
      <c r="C33" s="181" t="s">
        <v>1111</v>
      </c>
      <c r="D33" s="181" t="n">
        <v>0</v>
      </c>
      <c r="E33" s="191" t="s">
        <v>403</v>
      </c>
      <c r="F33" s="191" t="n">
        <v>1</v>
      </c>
      <c r="G33" s="182" t="s">
        <v>322</v>
      </c>
      <c r="H33" s="182" t="s">
        <v>322</v>
      </c>
      <c r="I33" s="173" t="n">
        <v>144.019541930204</v>
      </c>
      <c r="J33" s="173" t="n">
        <v>6.15068172750434</v>
      </c>
      <c r="K33" s="173" t="n">
        <v>23.4152161192448</v>
      </c>
      <c r="L33" s="0" t="s">
        <v>106</v>
      </c>
      <c r="M33" s="0" t="s">
        <v>106</v>
      </c>
      <c r="N33" s="0" t="s">
        <v>106</v>
      </c>
      <c r="O33" s="165" t="s">
        <v>106</v>
      </c>
      <c r="P33" s="165" t="s">
        <v>106</v>
      </c>
      <c r="Q33" s="165" t="s">
        <v>106</v>
      </c>
      <c r="R33" s="188" t="n">
        <v>-20.5085311141508</v>
      </c>
      <c r="S33" s="188" t="n">
        <v>39.0884574515976</v>
      </c>
      <c r="T33" s="189" t="n">
        <f aca="false">((R33/1000+1)*0.0112372)/((R33/1000+1)*0.0112372+1)</f>
        <v>0.0108869121065026</v>
      </c>
      <c r="U33" s="190" t="s">
        <v>106</v>
      </c>
      <c r="V33" s="190" t="s">
        <v>106</v>
      </c>
      <c r="W33" s="190" t="s">
        <v>106</v>
      </c>
      <c r="X33" s="190" t="s">
        <v>106</v>
      </c>
      <c r="Y33" s="190"/>
    </row>
    <row r="34" customFormat="false" ht="15" hidden="false" customHeight="false" outlineLevel="0" collapsed="false">
      <c r="B34" s="181" t="s">
        <v>1112</v>
      </c>
      <c r="C34" s="181" t="s">
        <v>1111</v>
      </c>
      <c r="D34" s="181" t="n">
        <v>0</v>
      </c>
      <c r="E34" s="191" t="s">
        <v>403</v>
      </c>
      <c r="F34" s="191" t="n">
        <v>2</v>
      </c>
      <c r="G34" s="182" t="s">
        <v>322</v>
      </c>
      <c r="H34" s="182" t="s">
        <v>322</v>
      </c>
      <c r="I34" s="173" t="n">
        <v>150.834485550959</v>
      </c>
      <c r="J34" s="173" t="n">
        <v>4.088441563148</v>
      </c>
      <c r="K34" s="173" t="n">
        <v>36.8929048443634</v>
      </c>
      <c r="L34" s="0" t="s">
        <v>106</v>
      </c>
      <c r="M34" s="0" t="s">
        <v>106</v>
      </c>
      <c r="N34" s="0" t="s">
        <v>106</v>
      </c>
      <c r="O34" s="165" t="s">
        <v>106</v>
      </c>
      <c r="P34" s="165" t="s">
        <v>106</v>
      </c>
      <c r="Q34" s="165" t="s">
        <v>106</v>
      </c>
      <c r="R34" s="188" t="n">
        <v>-21.9446656258058</v>
      </c>
      <c r="S34" s="188" t="n">
        <v>-41.109822801251</v>
      </c>
      <c r="T34" s="189" t="n">
        <f aca="false">((R34/1000+1)*0.0112372)/((R34/1000+1)*0.0112372+1)</f>
        <v>0.010871123199791</v>
      </c>
      <c r="U34" s="190" t="s">
        <v>106</v>
      </c>
      <c r="V34" s="190" t="s">
        <v>106</v>
      </c>
      <c r="W34" s="190" t="s">
        <v>106</v>
      </c>
      <c r="X34" s="190" t="s">
        <v>106</v>
      </c>
      <c r="Y34" s="190"/>
    </row>
    <row r="35" customFormat="false" ht="15" hidden="false" customHeight="false" outlineLevel="0" collapsed="false">
      <c r="B35" s="181" t="s">
        <v>1112</v>
      </c>
      <c r="C35" s="181" t="s">
        <v>1111</v>
      </c>
      <c r="D35" s="181" t="n">
        <v>0</v>
      </c>
      <c r="E35" s="191" t="s">
        <v>403</v>
      </c>
      <c r="F35" s="191" t="n">
        <v>3</v>
      </c>
      <c r="G35" s="182" t="s">
        <v>322</v>
      </c>
      <c r="H35" s="182" t="s">
        <v>322</v>
      </c>
      <c r="I35" s="173" t="n">
        <v>91.6151023843472</v>
      </c>
      <c r="J35" s="173" t="n">
        <v>4.33088441563148</v>
      </c>
      <c r="K35" s="173" t="n">
        <v>21.153901511128</v>
      </c>
      <c r="L35" s="0" t="s">
        <v>106</v>
      </c>
      <c r="M35" s="0" t="s">
        <v>106</v>
      </c>
      <c r="N35" s="0" t="s">
        <v>106</v>
      </c>
      <c r="O35" s="165" t="s">
        <v>106</v>
      </c>
      <c r="P35" s="165" t="s">
        <v>106</v>
      </c>
      <c r="Q35" s="165" t="s">
        <v>106</v>
      </c>
      <c r="R35" s="188" t="n">
        <v>-19.3585748857628</v>
      </c>
      <c r="S35" s="188" t="n">
        <v>-36.510643812845</v>
      </c>
      <c r="T35" s="189" t="n">
        <f aca="false">((R35/1000+1)*0.0112372)/((R35/1000+1)*0.0112372+1)</f>
        <v>0.0108995543970257</v>
      </c>
      <c r="U35" s="190" t="s">
        <v>106</v>
      </c>
      <c r="V35" s="190" t="s">
        <v>106</v>
      </c>
      <c r="W35" s="190" t="s">
        <v>106</v>
      </c>
      <c r="X35" s="190" t="s">
        <v>106</v>
      </c>
      <c r="Y35" s="190"/>
    </row>
    <row r="36" customFormat="false" ht="15" hidden="false" customHeight="false" outlineLevel="0" collapsed="false">
      <c r="B36" s="181" t="s">
        <v>1112</v>
      </c>
      <c r="C36" s="181" t="s">
        <v>1111</v>
      </c>
      <c r="D36" s="181" t="n">
        <v>0</v>
      </c>
      <c r="E36" s="191" t="s">
        <v>403</v>
      </c>
      <c r="F36" s="191" t="n">
        <v>4</v>
      </c>
      <c r="G36" s="182" t="s">
        <v>322</v>
      </c>
      <c r="H36" s="182" t="s">
        <v>322</v>
      </c>
      <c r="I36" s="173" t="n">
        <v>81.7224561864536</v>
      </c>
      <c r="J36" s="173" t="n">
        <v>1.1950646615971</v>
      </c>
      <c r="K36" s="173" t="n">
        <v>68.3832923962782</v>
      </c>
      <c r="L36" s="0" t="s">
        <v>106</v>
      </c>
      <c r="M36" s="0" t="s">
        <v>106</v>
      </c>
      <c r="N36" s="0" t="s">
        <v>106</v>
      </c>
      <c r="O36" s="165" t="s">
        <v>106</v>
      </c>
      <c r="P36" s="165" t="s">
        <v>106</v>
      </c>
      <c r="Q36" s="165" t="s">
        <v>106</v>
      </c>
      <c r="R36" s="188" t="n">
        <v>-20.0911267034224</v>
      </c>
      <c r="S36" s="188" t="n">
        <v>45.9220905574826</v>
      </c>
      <c r="T36" s="189" t="n">
        <f aca="false">((R36/1000+1)*0.0112372)/((R36/1000+1)*0.0112372+1)</f>
        <v>0.0108915009688102</v>
      </c>
      <c r="U36" s="190" t="s">
        <v>106</v>
      </c>
      <c r="V36" s="190" t="s">
        <v>106</v>
      </c>
      <c r="W36" s="190" t="s">
        <v>106</v>
      </c>
      <c r="X36" s="190" t="s">
        <v>106</v>
      </c>
      <c r="Y36" s="190"/>
    </row>
    <row r="37" customFormat="false" ht="15" hidden="false" customHeight="false" outlineLevel="0" collapsed="false">
      <c r="B37" s="181" t="s">
        <v>1110</v>
      </c>
      <c r="C37" s="181" t="s">
        <v>1111</v>
      </c>
      <c r="D37" s="181" t="n">
        <v>5</v>
      </c>
      <c r="E37" s="182" t="s">
        <v>320</v>
      </c>
      <c r="F37" s="183" t="n">
        <v>1</v>
      </c>
      <c r="G37" s="183" t="s">
        <v>322</v>
      </c>
      <c r="H37" s="183" t="s">
        <v>322</v>
      </c>
      <c r="I37" s="173" t="n">
        <v>173.953194061272</v>
      </c>
      <c r="J37" s="173" t="n">
        <v>6.35387836261453</v>
      </c>
      <c r="K37" s="173" t="n">
        <v>27.3774825600679</v>
      </c>
      <c r="L37" s="173" t="n">
        <f aca="false">I37-I$6</f>
        <v>-48.8197930614352</v>
      </c>
      <c r="M37" s="173" t="n">
        <f aca="false">J37-J$6</f>
        <v>-9.34301284823073</v>
      </c>
      <c r="N37" s="173" t="n">
        <f aca="false">K37-K$6</f>
        <v>13.1853101018177</v>
      </c>
      <c r="O37" s="165" t="s">
        <v>106</v>
      </c>
      <c r="P37" s="165" t="s">
        <v>106</v>
      </c>
      <c r="Q37" s="165" t="s">
        <v>106</v>
      </c>
      <c r="R37" s="192" t="n">
        <v>-13.3939615716281</v>
      </c>
      <c r="S37" s="192" t="n">
        <v>-89.0361280570827</v>
      </c>
      <c r="T37" s="189" t="n">
        <f aca="false">((R37/1000+1)*0.0112372)/((R37/1000+1)*0.0112372+1)</f>
        <v>0.0109651224682625</v>
      </c>
      <c r="U37" s="190" t="s">
        <v>106</v>
      </c>
      <c r="V37" s="190" t="s">
        <v>106</v>
      </c>
      <c r="W37" s="190" t="s">
        <v>106</v>
      </c>
      <c r="X37" s="190" t="s">
        <v>106</v>
      </c>
      <c r="Y37" s="190"/>
    </row>
    <row r="38" customFormat="false" ht="16" hidden="false" customHeight="false" outlineLevel="0" collapsed="false">
      <c r="B38" s="181" t="s">
        <v>1110</v>
      </c>
      <c r="C38" s="181" t="s">
        <v>1111</v>
      </c>
      <c r="D38" s="181" t="n">
        <v>5</v>
      </c>
      <c r="E38" s="182" t="s">
        <v>320</v>
      </c>
      <c r="F38" s="183" t="n">
        <v>1</v>
      </c>
      <c r="G38" s="183" t="s">
        <v>334</v>
      </c>
      <c r="H38" s="193" t="s">
        <v>335</v>
      </c>
      <c r="I38" s="173" t="n">
        <v>320.776920406545</v>
      </c>
      <c r="J38" s="173" t="n">
        <v>39.7954506299214</v>
      </c>
      <c r="K38" s="173" t="n">
        <v>8.06064299634692</v>
      </c>
      <c r="L38" s="173" t="n">
        <f aca="false">I38-I$6</f>
        <v>98.0039332838381</v>
      </c>
      <c r="M38" s="173" t="n">
        <f aca="false">J38-J$6</f>
        <v>24.0985594190761</v>
      </c>
      <c r="N38" s="173" t="n">
        <f aca="false">K38-K$6</f>
        <v>-6.13152946190325</v>
      </c>
      <c r="O38" s="169" t="n">
        <f aca="false">I38-I37</f>
        <v>146.823726345273</v>
      </c>
      <c r="P38" s="169" t="n">
        <f aca="false">J38-J37</f>
        <v>33.4415722673068</v>
      </c>
      <c r="Q38" s="169" t="n">
        <f aca="false">K38-K37</f>
        <v>-19.316839563721</v>
      </c>
      <c r="R38" s="192" t="n">
        <v>464.342930289316</v>
      </c>
      <c r="S38" s="192" t="n">
        <v>29.0556734050094</v>
      </c>
      <c r="T38" s="189" t="n">
        <f aca="false">((R38/1000+1)*0.0112372)/((R38/1000+1)*0.0112372+1)</f>
        <v>0.0161887270215024</v>
      </c>
      <c r="U38" s="190" t="n">
        <v>0.02369</v>
      </c>
      <c r="V38" s="194" t="n">
        <f aca="false">1-(U38-T38)/(U38-T37)</f>
        <v>0.410503326276545</v>
      </c>
      <c r="W38" s="195" t="n">
        <f aca="false">IF(ISNUMBER(V38),I38*V38/100,"NA")</f>
        <v>1.31679992819633</v>
      </c>
      <c r="X38" s="196" t="n">
        <f aca="false">W38/1750</f>
        <v>0.000752457101826476</v>
      </c>
      <c r="Y38" s="196"/>
    </row>
    <row r="39" customFormat="false" ht="15" hidden="false" customHeight="false" outlineLevel="0" collapsed="false">
      <c r="B39" s="181" t="s">
        <v>1110</v>
      </c>
      <c r="C39" s="181" t="s">
        <v>1111</v>
      </c>
      <c r="D39" s="181" t="n">
        <v>5</v>
      </c>
      <c r="E39" s="182" t="s">
        <v>320</v>
      </c>
      <c r="F39" s="183" t="n">
        <v>1</v>
      </c>
      <c r="G39" s="183" t="s">
        <v>334</v>
      </c>
      <c r="H39" s="197" t="n">
        <v>10</v>
      </c>
      <c r="I39" s="173" t="n">
        <v>284.901189960565</v>
      </c>
      <c r="J39" s="173" t="n">
        <v>23.074664496268</v>
      </c>
      <c r="K39" s="173" t="n">
        <v>12.3469266479105</v>
      </c>
      <c r="L39" s="173" t="n">
        <f aca="false">I39-I$6</f>
        <v>62.1282028378576</v>
      </c>
      <c r="M39" s="173" t="n">
        <f aca="false">J39-J$6</f>
        <v>7.37777328542269</v>
      </c>
      <c r="N39" s="173" t="n">
        <f aca="false">K39-K$6</f>
        <v>-1.84524581033968</v>
      </c>
      <c r="O39" s="169" t="n">
        <f aca="false">I39-I37</f>
        <v>110.947995899293</v>
      </c>
      <c r="P39" s="169" t="n">
        <f aca="false">J39-J37</f>
        <v>16.7207861336534</v>
      </c>
      <c r="Q39" s="169" t="n">
        <f aca="false">K39-K37</f>
        <v>-15.0305559121574</v>
      </c>
      <c r="R39" s="192" t="n">
        <v>468.790346481905</v>
      </c>
      <c r="S39" s="192" t="n">
        <v>-37.3687674825605</v>
      </c>
      <c r="T39" s="189" t="n">
        <f aca="false">((R39/1000+1)*0.0112372)/((R39/1000+1)*0.0112372+1)</f>
        <v>0.016237096134141</v>
      </c>
      <c r="U39" s="190" t="n">
        <v>0.02369</v>
      </c>
      <c r="V39" s="194" t="n">
        <f aca="false">1-(U39-T39)/(U39-T37)</f>
        <v>0.414304471907845</v>
      </c>
      <c r="W39" s="195" t="n">
        <f aca="false">IF(ISNUMBER(V39),I39*V39/100,"NA")</f>
        <v>1.18035837052529</v>
      </c>
      <c r="X39" s="196" t="n">
        <f aca="false">W39/1750</f>
        <v>0.000674490497443021</v>
      </c>
      <c r="Y39" s="196"/>
    </row>
    <row r="40" customFormat="false" ht="15" hidden="false" customHeight="false" outlineLevel="0" collapsed="false">
      <c r="B40" s="181" t="s">
        <v>1110</v>
      </c>
      <c r="C40" s="181" t="s">
        <v>1111</v>
      </c>
      <c r="D40" s="181" t="n">
        <v>5</v>
      </c>
      <c r="E40" s="182" t="s">
        <v>320</v>
      </c>
      <c r="F40" s="183" t="n">
        <v>2</v>
      </c>
      <c r="G40" s="183" t="s">
        <v>322</v>
      </c>
      <c r="H40" s="183" t="s">
        <v>322</v>
      </c>
      <c r="I40" s="173" t="n">
        <v>168.187434143537</v>
      </c>
      <c r="J40" s="173" t="n">
        <v>6.35387836261453</v>
      </c>
      <c r="K40" s="173" t="n">
        <v>26.4700431051894</v>
      </c>
      <c r="L40" s="173" t="n">
        <f aca="false">I40-I$7</f>
        <v>25.3131895219155</v>
      </c>
      <c r="M40" s="173" t="n">
        <f aca="false">J40-J$7</f>
        <v>-5.28505149005879</v>
      </c>
      <c r="N40" s="173" t="n">
        <f aca="false">K40-K$7</f>
        <v>14.194494886398</v>
      </c>
      <c r="O40" s="169" t="s">
        <v>106</v>
      </c>
      <c r="P40" s="169" t="s">
        <v>106</v>
      </c>
      <c r="Q40" s="169" t="s">
        <v>106</v>
      </c>
      <c r="R40" s="192" t="n">
        <v>-14.4711320433185</v>
      </c>
      <c r="S40" s="192" t="n">
        <v>1085.58674963213</v>
      </c>
      <c r="T40" s="189" t="n">
        <f aca="false">((R40/1000+1)*0.0112372)/((R40/1000+1)*0.0112372+1)</f>
        <v>0.0109532819431492</v>
      </c>
      <c r="U40" s="190" t="s">
        <v>106</v>
      </c>
      <c r="V40" s="194" t="s">
        <v>106</v>
      </c>
      <c r="W40" s="195" t="str">
        <f aca="false">IF(ISNUMBER(V40),I40*V40/100,"NA")</f>
        <v>NA</v>
      </c>
      <c r="X40" s="196" t="str">
        <f aca="false">W40</f>
        <v>NA</v>
      </c>
      <c r="Y40" s="196"/>
    </row>
    <row r="41" customFormat="false" ht="16" hidden="false" customHeight="false" outlineLevel="0" collapsed="false">
      <c r="B41" s="181" t="s">
        <v>1110</v>
      </c>
      <c r="C41" s="181" t="s">
        <v>1111</v>
      </c>
      <c r="D41" s="181" t="n">
        <v>5</v>
      </c>
      <c r="E41" s="182" t="s">
        <v>320</v>
      </c>
      <c r="F41" s="183" t="n">
        <v>2</v>
      </c>
      <c r="G41" s="183" t="s">
        <v>334</v>
      </c>
      <c r="H41" s="193" t="s">
        <v>335</v>
      </c>
      <c r="I41" s="173" t="n">
        <v>333.234027093708</v>
      </c>
      <c r="J41" s="173" t="n">
        <v>40.8891048796459</v>
      </c>
      <c r="K41" s="173" t="n">
        <v>8.14970217798991</v>
      </c>
      <c r="L41" s="173" t="n">
        <f aca="false">I41-I$7</f>
        <v>190.359782472087</v>
      </c>
      <c r="M41" s="173" t="n">
        <f aca="false">J41-J$7</f>
        <v>29.2501750269726</v>
      </c>
      <c r="N41" s="173" t="n">
        <f aca="false">K41-K$7</f>
        <v>-4.12584604080142</v>
      </c>
      <c r="O41" s="169" t="n">
        <f aca="false">I41-I40</f>
        <v>165.046592950172</v>
      </c>
      <c r="P41" s="169" t="n">
        <f aca="false">J41-J40</f>
        <v>34.5352265170314</v>
      </c>
      <c r="Q41" s="169" t="n">
        <f aca="false">K41-K40</f>
        <v>-18.3203409271994</v>
      </c>
      <c r="R41" s="192" t="n">
        <v>461.886280684618</v>
      </c>
      <c r="S41" s="192" t="n">
        <v>29.4307105167167</v>
      </c>
      <c r="T41" s="189" t="n">
        <f aca="false">((R41/1000+1)*0.0112372)/((R41/1000+1)*0.0112372+1)</f>
        <v>0.016162007005632</v>
      </c>
      <c r="U41" s="190" t="n">
        <v>0.02369</v>
      </c>
      <c r="V41" s="194" t="n">
        <f aca="false">1-(U41-T41)/(U41-T40)</f>
        <v>0.408953471312899</v>
      </c>
      <c r="W41" s="195" t="n">
        <f aca="false">IF(ISNUMBER(V41),I41*V41/100,"NA")</f>
        <v>1.36277212139549</v>
      </c>
      <c r="X41" s="196" t="n">
        <f aca="false">W41/1750</f>
        <v>0.000778726926511706</v>
      </c>
      <c r="Y41" s="196"/>
    </row>
    <row r="42" customFormat="false" ht="15" hidden="false" customHeight="false" outlineLevel="0" collapsed="false">
      <c r="B42" s="181" t="s">
        <v>1110</v>
      </c>
      <c r="C42" s="181" t="s">
        <v>1111</v>
      </c>
      <c r="D42" s="181" t="n">
        <v>5</v>
      </c>
      <c r="E42" s="182" t="s">
        <v>320</v>
      </c>
      <c r="F42" s="183" t="n">
        <v>2</v>
      </c>
      <c r="G42" s="183" t="s">
        <v>334</v>
      </c>
      <c r="H42" s="197" t="n">
        <v>10</v>
      </c>
      <c r="I42" s="173" t="n">
        <v>262.31566348628</v>
      </c>
      <c r="J42" s="173" t="n">
        <v>23.6214916211302</v>
      </c>
      <c r="K42" s="173" t="n">
        <v>11.1049576247602</v>
      </c>
      <c r="L42" s="173" t="n">
        <f aca="false">I42-I$7</f>
        <v>119.441418864659</v>
      </c>
      <c r="M42" s="173" t="n">
        <f aca="false">J42-J$7</f>
        <v>11.9825617684569</v>
      </c>
      <c r="N42" s="173" t="n">
        <f aca="false">K42-K$7</f>
        <v>-1.1705905940311</v>
      </c>
      <c r="O42" s="169" t="n">
        <f aca="false">I42-I40</f>
        <v>94.1282293427432</v>
      </c>
      <c r="P42" s="169" t="n">
        <f aca="false">J42-J40</f>
        <v>17.2676132585157</v>
      </c>
      <c r="Q42" s="169" t="n">
        <f aca="false">K42-K40</f>
        <v>-15.3650854804291</v>
      </c>
      <c r="R42" s="192" t="n">
        <v>459.261952784663</v>
      </c>
      <c r="S42" s="192" t="n">
        <v>-55.0157843234558</v>
      </c>
      <c r="T42" s="189" t="n">
        <f aca="false">((R42/1000+1)*0.0112372)/((R42/1000+1)*0.0112372+1)</f>
        <v>0.0161334616151554</v>
      </c>
      <c r="U42" s="190" t="n">
        <v>0.02369</v>
      </c>
      <c r="V42" s="194" t="n">
        <f aca="false">1-(U42-T42)/(U42-T40)</f>
        <v>0.406712282464311</v>
      </c>
      <c r="W42" s="195" t="n">
        <f aca="false">IF(ISNUMBER(V42),I42*V42/100,"NA")</f>
        <v>1.06687002222645</v>
      </c>
      <c r="X42" s="196" t="n">
        <f aca="false">W42/1750</f>
        <v>0.000609640012700828</v>
      </c>
      <c r="Y42" s="196"/>
    </row>
    <row r="43" customFormat="false" ht="15" hidden="false" customHeight="false" outlineLevel="0" collapsed="false">
      <c r="B43" s="181" t="s">
        <v>1110</v>
      </c>
      <c r="C43" s="181" t="s">
        <v>1111</v>
      </c>
      <c r="D43" s="181" t="n">
        <v>5</v>
      </c>
      <c r="E43" s="182" t="s">
        <v>320</v>
      </c>
      <c r="F43" s="183" t="n">
        <v>3</v>
      </c>
      <c r="G43" s="183" t="s">
        <v>322</v>
      </c>
      <c r="H43" s="183" t="s">
        <v>322</v>
      </c>
      <c r="I43" s="173" t="n">
        <v>163.852131209411</v>
      </c>
      <c r="J43" s="173" t="n">
        <v>6.97100611801365</v>
      </c>
      <c r="K43" s="173" t="n">
        <v>23.5048038167695</v>
      </c>
      <c r="L43" s="173" t="n">
        <f aca="false">I43-I$8</f>
        <v>42.7286228605678</v>
      </c>
      <c r="M43" s="173" t="n">
        <f aca="false">J43-J$8</f>
        <v>-2.81445449113192</v>
      </c>
      <c r="N43" s="173" t="n">
        <f aca="false">K43-K$8</f>
        <v>11.1268981476546</v>
      </c>
      <c r="O43" s="169" t="s">
        <v>106</v>
      </c>
      <c r="P43" s="169" t="s">
        <v>106</v>
      </c>
      <c r="Q43" s="169" t="s">
        <v>106</v>
      </c>
      <c r="R43" s="192" t="n">
        <v>-14.9792307597651</v>
      </c>
      <c r="S43" s="192" t="n">
        <v>76.9278989693809</v>
      </c>
      <c r="T43" s="189" t="n">
        <f aca="false">((R43/1000+1)*0.0112372)/((R43/1000+1)*0.0112372+1)</f>
        <v>0.0109476966975741</v>
      </c>
      <c r="U43" s="190" t="s">
        <v>106</v>
      </c>
      <c r="V43" s="194" t="s">
        <v>106</v>
      </c>
      <c r="W43" s="195" t="str">
        <f aca="false">IF(ISNUMBER(V43),I43*V43/100,"NA")</f>
        <v>NA</v>
      </c>
      <c r="X43" s="196" t="str">
        <f aca="false">W43</f>
        <v>NA</v>
      </c>
      <c r="Y43" s="196"/>
    </row>
    <row r="44" customFormat="false" ht="16" hidden="false" customHeight="false" outlineLevel="0" collapsed="false">
      <c r="B44" s="181" t="s">
        <v>1110</v>
      </c>
      <c r="C44" s="181" t="s">
        <v>1111</v>
      </c>
      <c r="D44" s="181" t="n">
        <v>5</v>
      </c>
      <c r="E44" s="182" t="s">
        <v>320</v>
      </c>
      <c r="F44" s="183" t="n">
        <v>3</v>
      </c>
      <c r="G44" s="183" t="s">
        <v>334</v>
      </c>
      <c r="H44" s="193" t="s">
        <v>335</v>
      </c>
      <c r="I44" s="173" t="n">
        <v>338.920360329931</v>
      </c>
      <c r="J44" s="173" t="n">
        <v>33.2861952685835</v>
      </c>
      <c r="K44" s="173" t="n">
        <v>10.1820096167559</v>
      </c>
      <c r="L44" s="173" t="n">
        <f aca="false">I44-I$8</f>
        <v>217.796851981088</v>
      </c>
      <c r="M44" s="173" t="n">
        <f aca="false">J44-J$8</f>
        <v>23.5007346594379</v>
      </c>
      <c r="N44" s="173" t="n">
        <f aca="false">K44-K$8</f>
        <v>-2.19589605235898</v>
      </c>
      <c r="O44" s="169" t="n">
        <f aca="false">I44-I43</f>
        <v>175.06822912052</v>
      </c>
      <c r="P44" s="169" t="n">
        <f aca="false">J44-J43</f>
        <v>26.3151891505699</v>
      </c>
      <c r="Q44" s="169" t="n">
        <f aca="false">K44-K43</f>
        <v>-13.3227942000136</v>
      </c>
      <c r="R44" s="192" t="n">
        <v>486.600090423161</v>
      </c>
      <c r="S44" s="192" t="n">
        <v>27.7214398257276</v>
      </c>
      <c r="T44" s="189" t="n">
        <f aca="false">((R44/1000+1)*0.0112372)/((R44/1000+1)*0.0112372+1)</f>
        <v>0.016430743312632</v>
      </c>
      <c r="U44" s="190" t="n">
        <v>0.02369</v>
      </c>
      <c r="V44" s="194" t="n">
        <f aca="false">1-(U44-T44)/(U44-T43)</f>
        <v>0.430302629353835</v>
      </c>
      <c r="W44" s="195" t="n">
        <f aca="false">IF(ISNUMBER(V44),I44*V44/100,"NA")</f>
        <v>1.45838322191518</v>
      </c>
      <c r="X44" s="196" t="n">
        <f aca="false">W44/1750</f>
        <v>0.00083336184109439</v>
      </c>
      <c r="Y44" s="196"/>
    </row>
    <row r="45" customFormat="false" ht="15" hidden="false" customHeight="false" outlineLevel="0" collapsed="false">
      <c r="B45" s="181" t="s">
        <v>1110</v>
      </c>
      <c r="C45" s="181" t="s">
        <v>1111</v>
      </c>
      <c r="D45" s="181" t="n">
        <v>5</v>
      </c>
      <c r="E45" s="182" t="s">
        <v>320</v>
      </c>
      <c r="F45" s="183" t="n">
        <v>3</v>
      </c>
      <c r="G45" s="183" t="s">
        <v>334</v>
      </c>
      <c r="H45" s="197" t="n">
        <v>10</v>
      </c>
      <c r="I45" s="173" t="n">
        <v>221.275471791877</v>
      </c>
      <c r="J45" s="173" t="n">
        <v>20.1286006932986</v>
      </c>
      <c r="K45" s="173" t="n">
        <v>10.9930876548982</v>
      </c>
      <c r="L45" s="173" t="n">
        <f aca="false">I45-I$8</f>
        <v>100.151963443034</v>
      </c>
      <c r="M45" s="173" t="n">
        <f aca="false">J45-J$8</f>
        <v>10.343140084153</v>
      </c>
      <c r="N45" s="173" t="n">
        <f aca="false">K45-K$8</f>
        <v>-1.38481801421661</v>
      </c>
      <c r="O45" s="169" t="n">
        <f aca="false">I45-I43</f>
        <v>57.4233405824659</v>
      </c>
      <c r="P45" s="169" t="n">
        <f aca="false">J45-J43</f>
        <v>13.1575945752849</v>
      </c>
      <c r="Q45" s="169" t="n">
        <f aca="false">K45-K43</f>
        <v>-12.5117161618712</v>
      </c>
      <c r="R45" s="192" t="n">
        <v>492.816779221524</v>
      </c>
      <c r="S45" s="192" t="n">
        <v>-37.8832036768887</v>
      </c>
      <c r="T45" s="189" t="n">
        <f aca="false">((R45/1000+1)*0.0112372)/((R45/1000+1)*0.0112372+1)</f>
        <v>0.0164983200608438</v>
      </c>
      <c r="U45" s="190" t="n">
        <v>0.02369</v>
      </c>
      <c r="V45" s="194" t="n">
        <f aca="false">1-(U45-T45)/(U45-T43)</f>
        <v>0.435605967895378</v>
      </c>
      <c r="W45" s="195" t="n">
        <f aca="false">IF(ISNUMBER(V45),I45*V45/100,"NA")</f>
        <v>0.963889160614067</v>
      </c>
      <c r="X45" s="196" t="n">
        <f aca="false">W45/1750</f>
        <v>0.000550793806065181</v>
      </c>
      <c r="Y45" s="196"/>
    </row>
    <row r="46" customFormat="false" ht="15" hidden="false" customHeight="false" outlineLevel="0" collapsed="false">
      <c r="B46" s="181" t="s">
        <v>1110</v>
      </c>
      <c r="C46" s="181" t="s">
        <v>1111</v>
      </c>
      <c r="D46" s="181" t="n">
        <v>5</v>
      </c>
      <c r="E46" s="182" t="s">
        <v>320</v>
      </c>
      <c r="F46" s="183" t="n">
        <v>4</v>
      </c>
      <c r="G46" s="183" t="s">
        <v>322</v>
      </c>
      <c r="H46" s="183" t="s">
        <v>322</v>
      </c>
      <c r="I46" s="173" t="n">
        <v>152.148585421697</v>
      </c>
      <c r="J46" s="173" t="n">
        <v>5.73675060721541</v>
      </c>
      <c r="K46" s="173" t="n">
        <v>26.521736055657</v>
      </c>
      <c r="L46" s="173" t="n">
        <f aca="false">I46-I$9</f>
        <v>-170.119697126945</v>
      </c>
      <c r="M46" s="173" t="n">
        <f aca="false">J46-J$9</f>
        <v>-51.6093711759517</v>
      </c>
      <c r="N46" s="173" t="n">
        <f aca="false">K46-K$9</f>
        <v>20.9020311387809</v>
      </c>
      <c r="O46" s="169" t="s">
        <v>106</v>
      </c>
      <c r="P46" s="169" t="s">
        <v>106</v>
      </c>
      <c r="Q46" s="169" t="s">
        <v>106</v>
      </c>
      <c r="R46" s="192" t="n">
        <v>-14.2000988562222</v>
      </c>
      <c r="S46" s="192" t="n">
        <v>85.1828467242613</v>
      </c>
      <c r="T46" s="189" t="n">
        <f aca="false">((R46/1000+1)*0.0112372)/((R46/1000+1)*0.0112372+1)</f>
        <v>0.0109562612338884</v>
      </c>
      <c r="U46" s="190" t="s">
        <v>106</v>
      </c>
      <c r="V46" s="194" t="s">
        <v>106</v>
      </c>
      <c r="W46" s="195" t="str">
        <f aca="false">IF(ISNUMBER(V46),I46*V46/100,"NA")</f>
        <v>NA</v>
      </c>
      <c r="X46" s="196" t="str">
        <f aca="false">W46</f>
        <v>NA</v>
      </c>
      <c r="Y46" s="196"/>
    </row>
    <row r="47" customFormat="false" ht="16" hidden="false" customHeight="false" outlineLevel="0" collapsed="false">
      <c r="B47" s="181" t="s">
        <v>1110</v>
      </c>
      <c r="C47" s="181" t="s">
        <v>1111</v>
      </c>
      <c r="D47" s="181" t="n">
        <v>5</v>
      </c>
      <c r="E47" s="182" t="s">
        <v>320</v>
      </c>
      <c r="F47" s="183" t="n">
        <v>4</v>
      </c>
      <c r="G47" s="183" t="s">
        <v>334</v>
      </c>
      <c r="H47" s="193" t="s">
        <v>335</v>
      </c>
      <c r="I47" s="173" t="n">
        <v>220.17025120004</v>
      </c>
      <c r="J47" s="173" t="n">
        <v>27.2934611296777</v>
      </c>
      <c r="K47" s="173" t="n">
        <v>8.06677651302482</v>
      </c>
      <c r="L47" s="173" t="n">
        <f aca="false">I47-I$9</f>
        <v>-102.098031348602</v>
      </c>
      <c r="M47" s="173" t="n">
        <f aca="false">J47-J$9</f>
        <v>-30.0526606534893</v>
      </c>
      <c r="N47" s="173" t="n">
        <f aca="false">K47-K$9</f>
        <v>2.44707159614868</v>
      </c>
      <c r="O47" s="169" t="n">
        <f aca="false">I47-I46</f>
        <v>68.0216657783429</v>
      </c>
      <c r="P47" s="169" t="n">
        <f aca="false">J47-J46</f>
        <v>21.5567105224623</v>
      </c>
      <c r="Q47" s="169" t="n">
        <f aca="false">K47-K46</f>
        <v>-18.4549595426322</v>
      </c>
      <c r="R47" s="192" t="n">
        <v>503.507364105993</v>
      </c>
      <c r="S47" s="192" t="n">
        <v>30.2620454701878</v>
      </c>
      <c r="T47" s="189" t="n">
        <f aca="false">((R47/1000+1)*0.0112372)/((R47/1000+1)*0.0112372+1)</f>
        <v>0.0166145073127908</v>
      </c>
      <c r="U47" s="190" t="n">
        <v>0.02369</v>
      </c>
      <c r="V47" s="194" t="n">
        <f aca="false">1-(U47-T47)/(U47-T46)</f>
        <v>0.444350727059106</v>
      </c>
      <c r="W47" s="195" t="n">
        <f aca="false">IF(ISNUMBER(V47),I47*V47/100,"NA")</f>
        <v>0.97832811197524</v>
      </c>
      <c r="X47" s="196" t="n">
        <f aca="false">W47/1750</f>
        <v>0.000559044635414423</v>
      </c>
      <c r="Y47" s="196"/>
    </row>
    <row r="48" customFormat="false" ht="15" hidden="false" customHeight="false" outlineLevel="0" collapsed="false">
      <c r="B48" s="181" t="s">
        <v>1110</v>
      </c>
      <c r="C48" s="181" t="s">
        <v>1111</v>
      </c>
      <c r="D48" s="181" t="n">
        <v>5</v>
      </c>
      <c r="E48" s="182" t="s">
        <v>320</v>
      </c>
      <c r="F48" s="183" t="n">
        <v>4</v>
      </c>
      <c r="G48" s="183" t="s">
        <v>334</v>
      </c>
      <c r="H48" s="197" t="n">
        <v>10</v>
      </c>
      <c r="I48" s="173" t="n">
        <v>209.972064039411</v>
      </c>
      <c r="J48" s="173" t="n">
        <v>16.5151058684466</v>
      </c>
      <c r="K48" s="173" t="n">
        <v>12.7139399354732</v>
      </c>
      <c r="L48" s="173" t="n">
        <f aca="false">I48-I$9</f>
        <v>-112.296218509231</v>
      </c>
      <c r="M48" s="173" t="n">
        <f aca="false">J48-J$9</f>
        <v>-40.8310159147205</v>
      </c>
      <c r="N48" s="173" t="n">
        <f aca="false">K48-K$9</f>
        <v>7.09423501859709</v>
      </c>
      <c r="O48" s="169" t="n">
        <f aca="false">I48-I46</f>
        <v>57.8234786177138</v>
      </c>
      <c r="P48" s="169" t="n">
        <f aca="false">J48-J46</f>
        <v>10.7783552612312</v>
      </c>
      <c r="Q48" s="169" t="n">
        <f aca="false">K48-K46</f>
        <v>-13.8077961201838</v>
      </c>
      <c r="R48" s="192" t="n">
        <v>460.755785894983</v>
      </c>
      <c r="S48" s="192" t="n">
        <v>-16.6075471645596</v>
      </c>
      <c r="T48" s="189" t="n">
        <f aca="false">((R48/1000+1)*0.0112372)/((R48/1000+1)*0.0112372+1)</f>
        <v>0.016149710568802</v>
      </c>
      <c r="U48" s="190" t="n">
        <v>0.02369</v>
      </c>
      <c r="V48" s="194" t="n">
        <f aca="false">1-(U48-T48)/(U48-T46)</f>
        <v>0.407849527173824</v>
      </c>
      <c r="W48" s="195" t="n">
        <f aca="false">IF(ISNUMBER(V48),I48*V48/100,"NA")</f>
        <v>0.856370070381857</v>
      </c>
      <c r="X48" s="196" t="n">
        <f aca="false">W48/1750</f>
        <v>0.00048935432593249</v>
      </c>
      <c r="Y48" s="196"/>
    </row>
    <row r="49" customFormat="false" ht="15" hidden="false" customHeight="false" outlineLevel="0" collapsed="false">
      <c r="B49" s="181" t="s">
        <v>1110</v>
      </c>
      <c r="C49" s="181" t="s">
        <v>1111</v>
      </c>
      <c r="D49" s="181" t="n">
        <v>5</v>
      </c>
      <c r="E49" s="182" t="s">
        <v>353</v>
      </c>
      <c r="F49" s="183" t="n">
        <v>1</v>
      </c>
      <c r="G49" s="183" t="s">
        <v>322</v>
      </c>
      <c r="H49" s="183" t="s">
        <v>322</v>
      </c>
      <c r="I49" s="173" t="n">
        <v>287.78388516227</v>
      </c>
      <c r="J49" s="173" t="n">
        <v>30.3635971567127</v>
      </c>
      <c r="K49" s="173" t="n">
        <v>9.47792462391591</v>
      </c>
      <c r="L49" s="173" t="n">
        <f aca="false">I49-I$10</f>
        <v>11.2413788897742</v>
      </c>
      <c r="M49" s="173" t="n">
        <f aca="false">J49-J$10</f>
        <v>-23.3942831201457</v>
      </c>
      <c r="N49" s="173" t="n">
        <f aca="false">K49-K$10</f>
        <v>4.33370195649906</v>
      </c>
      <c r="O49" s="169" t="s">
        <v>106</v>
      </c>
      <c r="P49" s="169" t="s">
        <v>106</v>
      </c>
      <c r="Q49" s="169" t="s">
        <v>106</v>
      </c>
      <c r="R49" s="192" t="n">
        <v>21.3076895537197</v>
      </c>
      <c r="S49" s="192" t="n">
        <v>37.5788463051789</v>
      </c>
      <c r="T49" s="189" t="n">
        <f aca="false">((R49/1000+1)*0.0112372)/((R49/1000+1)*0.0112372+1)</f>
        <v>0.0113464200053299</v>
      </c>
      <c r="U49" s="190" t="s">
        <v>106</v>
      </c>
      <c r="V49" s="194" t="s">
        <v>106</v>
      </c>
      <c r="W49" s="195" t="str">
        <f aca="false">IF(ISNUMBER(V49),I49*V49/100,"NA")</f>
        <v>NA</v>
      </c>
      <c r="X49" s="196" t="str">
        <f aca="false">W49</f>
        <v>NA</v>
      </c>
      <c r="Y49" s="196"/>
    </row>
    <row r="50" customFormat="false" ht="16" hidden="false" customHeight="false" outlineLevel="0" collapsed="false">
      <c r="B50" s="181" t="s">
        <v>1110</v>
      </c>
      <c r="C50" s="181" t="s">
        <v>1111</v>
      </c>
      <c r="D50" s="181" t="n">
        <v>5</v>
      </c>
      <c r="E50" s="182" t="s">
        <v>353</v>
      </c>
      <c r="F50" s="183" t="n">
        <v>1</v>
      </c>
      <c r="G50" s="183" t="s">
        <v>334</v>
      </c>
      <c r="H50" s="193" t="s">
        <v>335</v>
      </c>
      <c r="I50" s="173" t="n">
        <v>539.03979054937</v>
      </c>
      <c r="J50" s="173" t="n">
        <v>65.5786570553751</v>
      </c>
      <c r="K50" s="173" t="n">
        <v>8.21974426975839</v>
      </c>
      <c r="L50" s="173" t="n">
        <f aca="false">I50-I$10</f>
        <v>262.497284276874</v>
      </c>
      <c r="M50" s="173" t="n">
        <f aca="false">J50-J$10</f>
        <v>11.8207767785167</v>
      </c>
      <c r="N50" s="173" t="n">
        <f aca="false">K50-K$10</f>
        <v>3.07552160234154</v>
      </c>
      <c r="O50" s="169" t="n">
        <f aca="false">I50-I49</f>
        <v>251.2559053871</v>
      </c>
      <c r="P50" s="169" t="n">
        <f aca="false">J50-J49</f>
        <v>35.2150598986624</v>
      </c>
      <c r="Q50" s="169" t="n">
        <f aca="false">K50-K49</f>
        <v>-1.25818035415752</v>
      </c>
      <c r="R50" s="192" t="n">
        <v>475.297081959519</v>
      </c>
      <c r="S50" s="192" t="n">
        <v>17.0723159655106</v>
      </c>
      <c r="T50" s="189" t="n">
        <f aca="false">((R50/1000+1)*0.0112372)/((R50/1000+1)*0.0112372+1)</f>
        <v>0.0163078533780369</v>
      </c>
      <c r="U50" s="190" t="n">
        <v>0.02369</v>
      </c>
      <c r="V50" s="194" t="n">
        <f aca="false">1-(U50-T50)/(U50-T49)</f>
        <v>0.401944441956812</v>
      </c>
      <c r="W50" s="195" t="n">
        <f aca="false">IF(ISNUMBER(V50),I50*V50/100,"NA")</f>
        <v>2.16664047804883</v>
      </c>
      <c r="X50" s="196" t="n">
        <f aca="false">W50/1750</f>
        <v>0.00123808027317076</v>
      </c>
      <c r="Y50" s="196"/>
    </row>
    <row r="51" customFormat="false" ht="15" hidden="false" customHeight="false" outlineLevel="0" collapsed="false">
      <c r="B51" s="181" t="s">
        <v>1110</v>
      </c>
      <c r="C51" s="181" t="s">
        <v>1111</v>
      </c>
      <c r="D51" s="181" t="n">
        <v>5</v>
      </c>
      <c r="E51" s="182" t="s">
        <v>353</v>
      </c>
      <c r="F51" s="183" t="n">
        <v>1</v>
      </c>
      <c r="G51" s="183" t="s">
        <v>334</v>
      </c>
      <c r="H51" s="197" t="n">
        <v>10</v>
      </c>
      <c r="I51" s="173" t="n">
        <v>511.548551579588</v>
      </c>
      <c r="J51" s="173" t="n">
        <v>26.1052395353969</v>
      </c>
      <c r="K51" s="173" t="n">
        <v>19.5956275707014</v>
      </c>
      <c r="L51" s="173" t="n">
        <f aca="false">I51-I$10</f>
        <v>235.006045307092</v>
      </c>
      <c r="M51" s="173" t="n">
        <f aca="false">J51-J$10</f>
        <v>-27.6526407414614</v>
      </c>
      <c r="N51" s="173" t="n">
        <f aca="false">K51-K$10</f>
        <v>14.4514049032845</v>
      </c>
      <c r="O51" s="169" t="n">
        <f aca="false">I51-I49</f>
        <v>223.764666417317</v>
      </c>
      <c r="P51" s="169" t="n">
        <f aca="false">J51-J49</f>
        <v>-4.25835762131576</v>
      </c>
      <c r="Q51" s="169" t="n">
        <f aca="false">K51-K49</f>
        <v>10.1177029467855</v>
      </c>
      <c r="R51" s="192" t="n">
        <v>516.794733686321</v>
      </c>
      <c r="S51" s="192" t="n">
        <v>71.6809716078339</v>
      </c>
      <c r="T51" s="189" t="n">
        <f aca="false">((R51/1000+1)*0.0112372)/((R51/1000+1)*0.0112372+1)</f>
        <v>0.0167588786422943</v>
      </c>
      <c r="U51" s="190" t="n">
        <v>0.02369</v>
      </c>
      <c r="V51" s="194" t="n">
        <f aca="false">1-(U51-T51)/(U51-T49)</f>
        <v>0.438483700782227</v>
      </c>
      <c r="W51" s="195" t="n">
        <f aca="false">IF(ISNUMBER(V51),I51*V51/100,"NA")</f>
        <v>2.24305702026405</v>
      </c>
      <c r="X51" s="196" t="n">
        <f aca="false">W51/1750</f>
        <v>0.00128174686872232</v>
      </c>
      <c r="Y51" s="196"/>
    </row>
    <row r="52" customFormat="false" ht="15" hidden="false" customHeight="false" outlineLevel="0" collapsed="false">
      <c r="B52" s="181" t="s">
        <v>1110</v>
      </c>
      <c r="C52" s="181" t="s">
        <v>1111</v>
      </c>
      <c r="D52" s="181" t="n">
        <v>5</v>
      </c>
      <c r="E52" s="182" t="s">
        <v>353</v>
      </c>
      <c r="F52" s="183" t="n">
        <v>2</v>
      </c>
      <c r="G52" s="183" t="s">
        <v>322</v>
      </c>
      <c r="H52" s="183" t="s">
        <v>322</v>
      </c>
      <c r="I52" s="173" t="n">
        <v>222.64749536878</v>
      </c>
      <c r="J52" s="173" t="n">
        <v>35.1545951599157</v>
      </c>
      <c r="K52" s="173" t="n">
        <v>6.33338243139973</v>
      </c>
      <c r="L52" s="173" t="n">
        <f aca="false">I52-I$11</f>
        <v>-73.4413013603587</v>
      </c>
      <c r="M52" s="173" t="n">
        <f aca="false">J52-J$11</f>
        <v>-16.3348232818938</v>
      </c>
      <c r="N52" s="173" t="n">
        <f aca="false">K52-K$11</f>
        <v>0.582903873096301</v>
      </c>
      <c r="O52" s="169" t="s">
        <v>106</v>
      </c>
      <c r="P52" s="169" t="s">
        <v>106</v>
      </c>
      <c r="Q52" s="169" t="s">
        <v>106</v>
      </c>
      <c r="R52" s="192" t="n">
        <v>11.1358697068025</v>
      </c>
      <c r="S52" s="192" t="n">
        <v>28.9247114034385</v>
      </c>
      <c r="T52" s="189" t="n">
        <f aca="false">((R52/1000+1)*0.0112372)/((R52/1000+1)*0.0112372+1)</f>
        <v>0.0112346837435764</v>
      </c>
      <c r="U52" s="190" t="s">
        <v>106</v>
      </c>
      <c r="V52" s="194" t="s">
        <v>106</v>
      </c>
      <c r="W52" s="195" t="str">
        <f aca="false">IF(ISNUMBER(V52),I52*V52/100,"NA")</f>
        <v>NA</v>
      </c>
      <c r="X52" s="196" t="str">
        <f aca="false">W52</f>
        <v>NA</v>
      </c>
      <c r="Y52" s="196"/>
    </row>
    <row r="53" customFormat="false" ht="16" hidden="false" customHeight="false" outlineLevel="0" collapsed="false">
      <c r="B53" s="181" t="s">
        <v>1110</v>
      </c>
      <c r="C53" s="181" t="s">
        <v>1111</v>
      </c>
      <c r="D53" s="181" t="n">
        <v>5</v>
      </c>
      <c r="E53" s="182" t="s">
        <v>353</v>
      </c>
      <c r="F53" s="183" t="n">
        <v>2</v>
      </c>
      <c r="G53" s="183" t="s">
        <v>334</v>
      </c>
      <c r="H53" s="193" t="s">
        <v>335</v>
      </c>
      <c r="I53" s="173" t="n">
        <v>473.827370609803</v>
      </c>
      <c r="J53" s="173" t="n">
        <v>55.5067151593183</v>
      </c>
      <c r="K53" s="173" t="n">
        <v>8.53639724941024</v>
      </c>
      <c r="L53" s="173" t="n">
        <f aca="false">I53-I$11</f>
        <v>177.738573880664</v>
      </c>
      <c r="M53" s="173" t="n">
        <f aca="false">J53-J$11</f>
        <v>4.0172967175088</v>
      </c>
      <c r="N53" s="173" t="n">
        <f aca="false">K53-K$11</f>
        <v>2.78591869110682</v>
      </c>
      <c r="O53" s="169" t="n">
        <f aca="false">I53-I52</f>
        <v>251.179875241023</v>
      </c>
      <c r="P53" s="169" t="n">
        <f aca="false">J53-J52</f>
        <v>20.3521199994026</v>
      </c>
      <c r="Q53" s="169" t="n">
        <f aca="false">K53-K52</f>
        <v>2.20301481801052</v>
      </c>
      <c r="R53" s="192" t="n">
        <v>622.574603819642</v>
      </c>
      <c r="S53" s="192" t="n">
        <v>22.8209992109319</v>
      </c>
      <c r="T53" s="189" t="n">
        <f aca="false">((R53/1000+1)*0.0112372)/((R53/1000+1)*0.0112372+1)</f>
        <v>0.0179066989973636</v>
      </c>
      <c r="U53" s="190" t="n">
        <v>0.02369</v>
      </c>
      <c r="V53" s="194" t="n">
        <f aca="false">1-(U53-T53)/(U53-T52)</f>
        <v>0.535676101387329</v>
      </c>
      <c r="W53" s="195" t="n">
        <f aca="false">IF(ISNUMBER(V53),I53*V53/100,"NA")</f>
        <v>2.53817998618868</v>
      </c>
      <c r="X53" s="196" t="n">
        <f aca="false">W53/1750</f>
        <v>0.00145038856353639</v>
      </c>
      <c r="Y53" s="196"/>
    </row>
    <row r="54" customFormat="false" ht="15" hidden="false" customHeight="false" outlineLevel="0" collapsed="false">
      <c r="B54" s="181" t="s">
        <v>1110</v>
      </c>
      <c r="C54" s="181" t="s">
        <v>1111</v>
      </c>
      <c r="D54" s="181" t="n">
        <v>5</v>
      </c>
      <c r="E54" s="182" t="s">
        <v>353</v>
      </c>
      <c r="F54" s="183" t="n">
        <v>2</v>
      </c>
      <c r="G54" s="183" t="s">
        <v>334</v>
      </c>
      <c r="H54" s="197" t="n">
        <v>10</v>
      </c>
      <c r="I54" s="173" t="n">
        <v>396.507224457818</v>
      </c>
      <c r="J54" s="173" t="n">
        <v>35.9955196295774</v>
      </c>
      <c r="K54" s="173" t="n">
        <v>11.015460494478</v>
      </c>
      <c r="L54" s="173" t="n">
        <f aca="false">I54-I$11</f>
        <v>100.418427728679</v>
      </c>
      <c r="M54" s="173" t="n">
        <f aca="false">J54-J$11</f>
        <v>-15.4938988122321</v>
      </c>
      <c r="N54" s="173" t="n">
        <f aca="false">K54-K$11</f>
        <v>5.2649819361746</v>
      </c>
      <c r="O54" s="169" t="n">
        <f aca="false">I54-I52</f>
        <v>173.859729089038</v>
      </c>
      <c r="P54" s="169" t="n">
        <f aca="false">J54-J52</f>
        <v>0.840924469661672</v>
      </c>
      <c r="Q54" s="169" t="n">
        <f aca="false">K54-K52</f>
        <v>4.6820780630783</v>
      </c>
      <c r="R54" s="192" t="n">
        <v>559.553734276309</v>
      </c>
      <c r="S54" s="192" t="n">
        <v>44.7460849138783</v>
      </c>
      <c r="T54" s="189" t="n">
        <f aca="false">((R54/1000+1)*0.0112372)/((R54/1000+1)*0.0112372+1)</f>
        <v>0.0172231806846792</v>
      </c>
      <c r="U54" s="190" t="n">
        <v>0.02369</v>
      </c>
      <c r="V54" s="194" t="n">
        <f aca="false">1-(U54-T54)/(U54-T52)</f>
        <v>0.480798465315107</v>
      </c>
      <c r="W54" s="195" t="n">
        <f aca="false">IF(ISNUMBER(V54),I54*V54/100,"NA")</f>
        <v>1.90640065005671</v>
      </c>
      <c r="X54" s="196" t="n">
        <f aca="false">W54/1750</f>
        <v>0.00108937180003241</v>
      </c>
      <c r="Y54" s="196"/>
    </row>
    <row r="55" customFormat="false" ht="15" hidden="false" customHeight="false" outlineLevel="0" collapsed="false">
      <c r="B55" s="181" t="s">
        <v>1110</v>
      </c>
      <c r="C55" s="181" t="s">
        <v>1111</v>
      </c>
      <c r="D55" s="181" t="n">
        <v>5</v>
      </c>
      <c r="E55" s="182" t="s">
        <v>353</v>
      </c>
      <c r="F55" s="183" t="n">
        <v>3</v>
      </c>
      <c r="G55" s="183" t="s">
        <v>322</v>
      </c>
      <c r="H55" s="183" t="s">
        <v>322</v>
      </c>
      <c r="I55" s="173" t="n">
        <v>202.180803567074</v>
      </c>
      <c r="J55" s="173" t="n">
        <v>27.5722201521707</v>
      </c>
      <c r="K55" s="173" t="n">
        <v>7.33277198757448</v>
      </c>
      <c r="L55" s="173" t="n">
        <f aca="false">I55-I$12</f>
        <v>-17.6986156570616</v>
      </c>
      <c r="M55" s="173" t="n">
        <f aca="false">J55-J$12</f>
        <v>-10.8259254166189</v>
      </c>
      <c r="N55" s="173" t="n">
        <f aca="false">K55-K$12</f>
        <v>1.60646890790556</v>
      </c>
      <c r="O55" s="169" t="s">
        <v>106</v>
      </c>
      <c r="P55" s="169" t="s">
        <v>106</v>
      </c>
      <c r="Q55" s="169" t="s">
        <v>106</v>
      </c>
      <c r="R55" s="192" t="n">
        <v>4.33413623947476</v>
      </c>
      <c r="S55" s="192" t="n">
        <v>33.9744616033664</v>
      </c>
      <c r="T55" s="189" t="n">
        <f aca="false">((R55/1000+1)*0.0112372)/((R55/1000+1)*0.0112372+1)</f>
        <v>0.0111599533980136</v>
      </c>
      <c r="U55" s="190" t="s">
        <v>106</v>
      </c>
      <c r="V55" s="194" t="s">
        <v>106</v>
      </c>
      <c r="W55" s="195" t="str">
        <f aca="false">IF(ISNUMBER(V55),I55*V55/100,"NA")</f>
        <v>NA</v>
      </c>
      <c r="X55" s="196" t="str">
        <f aca="false">W55</f>
        <v>NA</v>
      </c>
      <c r="Y55" s="196"/>
    </row>
    <row r="56" customFormat="false" ht="16" hidden="false" customHeight="false" outlineLevel="0" collapsed="false">
      <c r="B56" s="181" t="s">
        <v>1110</v>
      </c>
      <c r="C56" s="181" t="s">
        <v>1111</v>
      </c>
      <c r="D56" s="181" t="n">
        <v>5</v>
      </c>
      <c r="E56" s="182" t="s">
        <v>353</v>
      </c>
      <c r="F56" s="183" t="n">
        <v>3</v>
      </c>
      <c r="G56" s="183" t="s">
        <v>334</v>
      </c>
      <c r="H56" s="193" t="s">
        <v>335</v>
      </c>
      <c r="I56" s="173" t="n">
        <v>506.564486120371</v>
      </c>
      <c r="J56" s="173" t="n">
        <v>64.95527636373</v>
      </c>
      <c r="K56" s="173" t="n">
        <v>7.79866570474987</v>
      </c>
      <c r="L56" s="173" t="n">
        <f aca="false">I56-I$12</f>
        <v>286.685066896236</v>
      </c>
      <c r="M56" s="173" t="n">
        <f aca="false">J56-J$12</f>
        <v>26.5571307949404</v>
      </c>
      <c r="N56" s="173" t="n">
        <f aca="false">K56-K$12</f>
        <v>2.07236262508095</v>
      </c>
      <c r="O56" s="169" t="n">
        <f aca="false">I56-I55</f>
        <v>304.383682553297</v>
      </c>
      <c r="P56" s="169" t="n">
        <f aca="false">J56-J55</f>
        <v>37.3830562115593</v>
      </c>
      <c r="Q56" s="169" t="n">
        <f aca="false">K56-K55</f>
        <v>0.465893717175388</v>
      </c>
      <c r="R56" s="192" t="n">
        <v>610.027670677841</v>
      </c>
      <c r="S56" s="192" t="n">
        <v>20.7723869676851</v>
      </c>
      <c r="T56" s="189" t="n">
        <f aca="false">((R56/1000+1)*0.0112372)/((R56/1000+1)*0.0112372+1)</f>
        <v>0.0177706919753226</v>
      </c>
      <c r="U56" s="190" t="n">
        <v>0.02369</v>
      </c>
      <c r="V56" s="194" t="n">
        <f aca="false">1-(U56-T56)/(U56-T55)</f>
        <v>0.527590901079407</v>
      </c>
      <c r="W56" s="195" t="n">
        <f aca="false">IF(ISNUMBER(V56),I56*V56/100,"NA")</f>
        <v>2.67258813687073</v>
      </c>
      <c r="X56" s="196" t="n">
        <f aca="false">W56/1750</f>
        <v>0.00152719322106899</v>
      </c>
      <c r="Y56" s="196"/>
    </row>
    <row r="57" s="198" customFormat="true" ht="15" hidden="false" customHeight="false" outlineLevel="0" collapsed="false">
      <c r="B57" s="181" t="s">
        <v>1110</v>
      </c>
      <c r="C57" s="181" t="s">
        <v>1111</v>
      </c>
      <c r="D57" s="181" t="n">
        <v>5</v>
      </c>
      <c r="E57" s="182" t="s">
        <v>353</v>
      </c>
      <c r="F57" s="183" t="n">
        <v>3</v>
      </c>
      <c r="G57" s="183" t="s">
        <v>334</v>
      </c>
      <c r="H57" s="197" t="n">
        <v>10</v>
      </c>
      <c r="I57" s="173" t="n">
        <v>390.812043458293</v>
      </c>
      <c r="J57" s="173" t="n">
        <v>35.8080529283725</v>
      </c>
      <c r="K57" s="173" t="n">
        <v>10.9140824897696</v>
      </c>
      <c r="L57" s="173" t="n">
        <f aca="false">I57-I$12</f>
        <v>170.932624234158</v>
      </c>
      <c r="M57" s="173" t="n">
        <f aca="false">J57-J$12</f>
        <v>-2.59009264041708</v>
      </c>
      <c r="N57" s="173" t="n">
        <f aca="false">K57-K$12</f>
        <v>5.18777941010067</v>
      </c>
      <c r="O57" s="169" t="n">
        <f aca="false">I57-I55</f>
        <v>188.631239891219</v>
      </c>
      <c r="P57" s="169" t="n">
        <f aca="false">J57-J55</f>
        <v>8.23583277620184</v>
      </c>
      <c r="Q57" s="169" t="n">
        <f aca="false">K57-K55</f>
        <v>3.58131050219511</v>
      </c>
      <c r="R57" s="192" t="n">
        <v>555.141501600013</v>
      </c>
      <c r="S57" s="192" t="n">
        <v>40.1239742499847</v>
      </c>
      <c r="T57" s="189" t="n">
        <f aca="false">((R57/1000+1)*0.0112372)/((R57/1000+1)*0.0112372+1)</f>
        <v>0.0171752903923423</v>
      </c>
      <c r="U57" s="190" t="n">
        <v>0.02369</v>
      </c>
      <c r="V57" s="194" t="n">
        <f aca="false">1-(U57-T57)/(U57-T55)</f>
        <v>0.480072994570913</v>
      </c>
      <c r="W57" s="195" t="n">
        <f aca="false">IF(ISNUMBER(V57),I57*V57/100,"NA")</f>
        <v>1.87618308017401</v>
      </c>
      <c r="X57" s="196" t="n">
        <f aca="false">W57/1750</f>
        <v>0.00107210461724229</v>
      </c>
      <c r="Y57" s="196"/>
    </row>
    <row r="58" customFormat="false" ht="15" hidden="false" customHeight="false" outlineLevel="0" collapsed="false">
      <c r="B58" s="181" t="s">
        <v>1110</v>
      </c>
      <c r="C58" s="181" t="s">
        <v>1111</v>
      </c>
      <c r="D58" s="181" t="n">
        <v>5</v>
      </c>
      <c r="E58" s="182" t="s">
        <v>353</v>
      </c>
      <c r="F58" s="183" t="n">
        <v>4</v>
      </c>
      <c r="G58" s="183" t="s">
        <v>322</v>
      </c>
      <c r="H58" s="183" t="s">
        <v>322</v>
      </c>
      <c r="I58" s="173" t="n">
        <v>166.824814893139</v>
      </c>
      <c r="J58" s="173" t="n">
        <v>20.5215630841116</v>
      </c>
      <c r="K58" s="173" t="n">
        <v>8.1292450389561</v>
      </c>
      <c r="L58" s="173" t="n">
        <f aca="false">I58-I$13</f>
        <v>-19.8021507381233</v>
      </c>
      <c r="M58" s="173" t="n">
        <f aca="false">J58-J$13</f>
        <v>5.78402704550873</v>
      </c>
      <c r="N58" s="173" t="n">
        <f aca="false">K58-K$13</f>
        <v>-4.53413133158639</v>
      </c>
      <c r="O58" s="169" t="s">
        <v>106</v>
      </c>
      <c r="P58" s="169" t="s">
        <v>106</v>
      </c>
      <c r="Q58" s="169" t="s">
        <v>106</v>
      </c>
      <c r="R58" s="192" t="n">
        <v>-2.85607504383056</v>
      </c>
      <c r="S58" s="192" t="n">
        <v>41.3773722728489</v>
      </c>
      <c r="T58" s="189" t="n">
        <f aca="false">((R58/1000+1)*0.0112372)/((R58/1000+1)*0.0112372+1)</f>
        <v>0.0110809425804976</v>
      </c>
      <c r="U58" s="190" t="s">
        <v>106</v>
      </c>
      <c r="V58" s="194" t="s">
        <v>106</v>
      </c>
      <c r="W58" s="195" t="str">
        <f aca="false">IF(ISNUMBER(V58),I58*V58/100,"NA")</f>
        <v>NA</v>
      </c>
      <c r="X58" s="196" t="str">
        <f aca="false">W58</f>
        <v>NA</v>
      </c>
      <c r="Y58" s="196"/>
    </row>
    <row r="59" customFormat="false" ht="16" hidden="false" customHeight="false" outlineLevel="0" collapsed="false">
      <c r="B59" s="181" t="s">
        <v>1110</v>
      </c>
      <c r="C59" s="181" t="s">
        <v>1111</v>
      </c>
      <c r="D59" s="181" t="n">
        <v>5</v>
      </c>
      <c r="E59" s="182" t="s">
        <v>353</v>
      </c>
      <c r="F59" s="183" t="n">
        <v>4</v>
      </c>
      <c r="G59" s="183" t="s">
        <v>334</v>
      </c>
      <c r="H59" s="193" t="s">
        <v>335</v>
      </c>
      <c r="I59" s="173" t="n">
        <v>404.585365965697</v>
      </c>
      <c r="J59" s="173" t="n">
        <v>44.4783863243958</v>
      </c>
      <c r="K59" s="173" t="n">
        <v>9.09622401799651</v>
      </c>
      <c r="L59" s="173" t="n">
        <f aca="false">I59-I$13</f>
        <v>217.958400334435</v>
      </c>
      <c r="M59" s="173" t="n">
        <f aca="false">J59-J$13</f>
        <v>29.7408502857929</v>
      </c>
      <c r="N59" s="173" t="n">
        <f aca="false">K59-K$13</f>
        <v>-3.56715235254598</v>
      </c>
      <c r="O59" s="169" t="n">
        <f aca="false">I59-I58</f>
        <v>237.760551072558</v>
      </c>
      <c r="P59" s="169" t="n">
        <f aca="false">J59-J58</f>
        <v>23.9568232402842</v>
      </c>
      <c r="Q59" s="169" t="n">
        <f aca="false">K59-K58</f>
        <v>0.966978979040414</v>
      </c>
      <c r="R59" s="192" t="n">
        <v>654.622221757653</v>
      </c>
      <c r="S59" s="192" t="n">
        <v>27.8192178290965</v>
      </c>
      <c r="T59" s="189" t="n">
        <f aca="false">((R59/1000+1)*0.0112372)/((R59/1000+1)*0.0112372+1)</f>
        <v>0.0182539198422961</v>
      </c>
      <c r="U59" s="190" t="n">
        <v>0.02369</v>
      </c>
      <c r="V59" s="194" t="n">
        <f aca="false">1-(U59-T59)/(U59-T58)</f>
        <v>0.568874977974487</v>
      </c>
      <c r="W59" s="195" t="n">
        <f aca="false">IF(ISNUMBER(V59),I59*V59/100,"NA")</f>
        <v>2.30158491152536</v>
      </c>
      <c r="X59" s="196" t="n">
        <f aca="false">W59/1750</f>
        <v>0.00131519137801449</v>
      </c>
      <c r="Y59" s="196"/>
    </row>
    <row r="60" customFormat="false" ht="15" hidden="false" customHeight="false" outlineLevel="0" collapsed="false">
      <c r="B60" s="181" t="s">
        <v>1110</v>
      </c>
      <c r="C60" s="181" t="s">
        <v>1111</v>
      </c>
      <c r="D60" s="181" t="n">
        <v>5</v>
      </c>
      <c r="E60" s="182" t="s">
        <v>353</v>
      </c>
      <c r="F60" s="183" t="n">
        <v>4</v>
      </c>
      <c r="G60" s="183" t="s">
        <v>334</v>
      </c>
      <c r="H60" s="197" t="n">
        <v>10</v>
      </c>
      <c r="I60" s="173" t="n">
        <v>308.306463183025</v>
      </c>
      <c r="J60" s="173" t="n">
        <v>32.6362706977823</v>
      </c>
      <c r="K60" s="173" t="n">
        <v>9.44674304359091</v>
      </c>
      <c r="L60" s="173" t="n">
        <f aca="false">I60-I$13</f>
        <v>121.679497551762</v>
      </c>
      <c r="M60" s="173" t="n">
        <f aca="false">J60-J$13</f>
        <v>17.8987346591794</v>
      </c>
      <c r="N60" s="173" t="n">
        <f aca="false">K60-K$13</f>
        <v>-3.21663332695159</v>
      </c>
      <c r="O60" s="169" t="n">
        <f aca="false">I60-I58</f>
        <v>141.481648289885</v>
      </c>
      <c r="P60" s="169" t="n">
        <f aca="false">J60-J58</f>
        <v>12.1147076136706</v>
      </c>
      <c r="Q60" s="169" t="n">
        <f aca="false">K60-K58</f>
        <v>1.31749800463481</v>
      </c>
      <c r="R60" s="192" t="n">
        <v>583.460035759622</v>
      </c>
      <c r="S60" s="192" t="n">
        <v>7408.00338520247</v>
      </c>
      <c r="T60" s="189" t="n">
        <f aca="false">((R60/1000+1)*0.0112372)/((R60/1000+1)*0.0112372+1)</f>
        <v>0.0174825781134219</v>
      </c>
      <c r="U60" s="190" t="n">
        <v>0.02369</v>
      </c>
      <c r="V60" s="194" t="n">
        <f aca="false">1-(U60-T60)/(U60-T58)</f>
        <v>0.507701354664538</v>
      </c>
      <c r="W60" s="195" t="n">
        <f aca="false">IF(ISNUMBER(V60),I60*V60/100,"NA")</f>
        <v>1.56527609009854</v>
      </c>
      <c r="X60" s="196" t="n">
        <f aca="false">W60/1750</f>
        <v>0.000894443480056309</v>
      </c>
      <c r="Y60" s="196"/>
    </row>
    <row r="61" customFormat="false" ht="15" hidden="false" customHeight="false" outlineLevel="0" collapsed="false">
      <c r="B61" s="181" t="s">
        <v>1110</v>
      </c>
      <c r="C61" s="181" t="s">
        <v>1111</v>
      </c>
      <c r="D61" s="181" t="n">
        <v>5</v>
      </c>
      <c r="E61" s="182" t="s">
        <v>378</v>
      </c>
      <c r="F61" s="183" t="n">
        <v>1</v>
      </c>
      <c r="G61" s="183" t="s">
        <v>322</v>
      </c>
      <c r="H61" s="183" t="s">
        <v>322</v>
      </c>
      <c r="I61" s="173" t="n">
        <v>165.517244186408</v>
      </c>
      <c r="J61" s="173" t="n">
        <v>17.9994167804741</v>
      </c>
      <c r="K61" s="173" t="n">
        <v>9.19570040546878</v>
      </c>
      <c r="L61" s="173" t="n">
        <f aca="false">I61-I$14</f>
        <v>14.1599233214084</v>
      </c>
      <c r="M61" s="173" t="n">
        <f aca="false">J61-J$14</f>
        <v>-0.0880685219998014</v>
      </c>
      <c r="N61" s="173" t="n">
        <f aca="false">K61-K$14</f>
        <v>0.827631636710908</v>
      </c>
      <c r="O61" s="169" t="s">
        <v>106</v>
      </c>
      <c r="P61" s="169" t="s">
        <v>106</v>
      </c>
      <c r="Q61" s="169" t="s">
        <v>106</v>
      </c>
      <c r="R61" s="192" t="n">
        <v>60.7719127671044</v>
      </c>
      <c r="S61" s="192" t="n">
        <v>31.1279743563503</v>
      </c>
      <c r="T61" s="189" t="n">
        <f aca="false">((R61/1000+1)*0.0112372)/((R61/1000+1)*0.0112372+1)</f>
        <v>0.0117796909714918</v>
      </c>
      <c r="U61" s="190" t="s">
        <v>106</v>
      </c>
      <c r="V61" s="194" t="s">
        <v>106</v>
      </c>
      <c r="W61" s="195" t="str">
        <f aca="false">IF(ISNUMBER(V61),I61*V61/100,"NA")</f>
        <v>NA</v>
      </c>
      <c r="X61" s="196" t="str">
        <f aca="false">W61</f>
        <v>NA</v>
      </c>
      <c r="Y61" s="196"/>
    </row>
    <row r="62" customFormat="false" ht="16" hidden="false" customHeight="false" outlineLevel="0" collapsed="false">
      <c r="B62" s="181" t="s">
        <v>1110</v>
      </c>
      <c r="C62" s="181" t="s">
        <v>1111</v>
      </c>
      <c r="D62" s="181" t="n">
        <v>5</v>
      </c>
      <c r="E62" s="182" t="s">
        <v>378</v>
      </c>
      <c r="F62" s="183" t="n">
        <v>1</v>
      </c>
      <c r="G62" s="183" t="s">
        <v>334</v>
      </c>
      <c r="H62" s="193" t="s">
        <v>335</v>
      </c>
      <c r="I62" s="173" t="n">
        <v>277.955829245191</v>
      </c>
      <c r="J62" s="173" t="n">
        <v>31.9672580978347</v>
      </c>
      <c r="K62" s="173" t="n">
        <v>8.6950162692877</v>
      </c>
      <c r="L62" s="173" t="n">
        <f aca="false">I62-I$14</f>
        <v>126.598508380192</v>
      </c>
      <c r="M62" s="173" t="n">
        <f aca="false">J62-J$14</f>
        <v>13.8797727953607</v>
      </c>
      <c r="N62" s="173" t="n">
        <f aca="false">K62-K$14</f>
        <v>0.326947500529819</v>
      </c>
      <c r="O62" s="169" t="n">
        <f aca="false">I62-I61</f>
        <v>112.438585058784</v>
      </c>
      <c r="P62" s="169" t="n">
        <f aca="false">J62-J61</f>
        <v>13.9678413173605</v>
      </c>
      <c r="Q62" s="169" t="n">
        <f aca="false">K62-K61</f>
        <v>-0.500684136181089</v>
      </c>
      <c r="R62" s="192" t="n">
        <v>549.605282626642</v>
      </c>
      <c r="S62" s="192" t="n">
        <v>23.8057920426751</v>
      </c>
      <c r="T62" s="189" t="n">
        <f aca="false">((R62/1000+1)*0.0112372)/((R62/1000+1)*0.0112372+1)</f>
        <v>0.0171151937707503</v>
      </c>
      <c r="U62" s="190" t="n">
        <v>0.02369</v>
      </c>
      <c r="V62" s="194" t="n">
        <f aca="false">1-(U62-T62)/(U62-T61)</f>
        <v>0.447973498125663</v>
      </c>
      <c r="W62" s="195" t="n">
        <f aca="false">IF(ISNUMBER(V62),I62*V62/100,"NA")</f>
        <v>1.24516845151388</v>
      </c>
      <c r="X62" s="196" t="n">
        <f aca="false">W62/1750</f>
        <v>0.000711524829436502</v>
      </c>
      <c r="Y62" s="196"/>
    </row>
    <row r="63" customFormat="false" ht="15" hidden="false" customHeight="false" outlineLevel="0" collapsed="false">
      <c r="B63" s="181" t="s">
        <v>1110</v>
      </c>
      <c r="C63" s="181" t="s">
        <v>1111</v>
      </c>
      <c r="D63" s="181" t="n">
        <v>5</v>
      </c>
      <c r="E63" s="182" t="s">
        <v>378</v>
      </c>
      <c r="F63" s="183" t="n">
        <v>1</v>
      </c>
      <c r="G63" s="183" t="s">
        <v>334</v>
      </c>
      <c r="H63" s="197" t="n">
        <v>10</v>
      </c>
      <c r="I63" s="173" t="n">
        <v>212.865044883105</v>
      </c>
      <c r="J63" s="173" t="n">
        <v>12.2176239036227</v>
      </c>
      <c r="K63" s="173" t="n">
        <v>17.4227858511824</v>
      </c>
      <c r="L63" s="173" t="n">
        <f aca="false">I63-I$14</f>
        <v>61.5077240181053</v>
      </c>
      <c r="M63" s="173" t="n">
        <f aca="false">J63-J$14</f>
        <v>-5.86986139885127</v>
      </c>
      <c r="N63" s="173" t="n">
        <f aca="false">K63-K$14</f>
        <v>9.05471708242449</v>
      </c>
      <c r="O63" s="169" t="n">
        <f aca="false">I63-I61</f>
        <v>47.3478006966969</v>
      </c>
      <c r="P63" s="169" t="n">
        <f aca="false">J63-J61</f>
        <v>-5.78179287685147</v>
      </c>
      <c r="Q63" s="169" t="n">
        <f aca="false">K63-K61</f>
        <v>8.22708544571358</v>
      </c>
      <c r="R63" s="192" t="n">
        <v>531.963529827275</v>
      </c>
      <c r="S63" s="192" t="n">
        <v>-147.787891658906</v>
      </c>
      <c r="T63" s="189" t="n">
        <f aca="false">((R63/1000+1)*0.0112372)/((R63/1000+1)*0.0112372+1)</f>
        <v>0.0169236404359713</v>
      </c>
      <c r="U63" s="190" t="n">
        <v>0.02369</v>
      </c>
      <c r="V63" s="194" t="n">
        <f aca="false">1-(U63-T63)/(U63-T61)</f>
        <v>0.431890512006627</v>
      </c>
      <c r="W63" s="195" t="n">
        <f aca="false">IF(ISNUMBER(V63),I63*V63/100,"NA")</f>
        <v>0.919343932228776</v>
      </c>
      <c r="X63" s="196" t="n">
        <f aca="false">W63/1750</f>
        <v>0.000525339389845015</v>
      </c>
      <c r="Y63" s="196"/>
    </row>
    <row r="64" customFormat="false" ht="15" hidden="false" customHeight="false" outlineLevel="0" collapsed="false">
      <c r="B64" s="181" t="s">
        <v>1110</v>
      </c>
      <c r="C64" s="181" t="s">
        <v>1111</v>
      </c>
      <c r="D64" s="181" t="n">
        <v>5</v>
      </c>
      <c r="E64" s="182" t="s">
        <v>378</v>
      </c>
      <c r="F64" s="183" t="n">
        <v>2</v>
      </c>
      <c r="G64" s="183" t="s">
        <v>322</v>
      </c>
      <c r="H64" s="183" t="s">
        <v>322</v>
      </c>
      <c r="I64" s="173" t="n">
        <v>133.898460454894</v>
      </c>
      <c r="J64" s="173" t="n">
        <v>6.89976995711441</v>
      </c>
      <c r="K64" s="173" t="n">
        <v>19.4062209736181</v>
      </c>
      <c r="L64" s="173" t="n">
        <f aca="false">I64-I$15</f>
        <v>17.9393958219249</v>
      </c>
      <c r="M64" s="173" t="n">
        <f aca="false">J64-J$15</f>
        <v>-8.13613706476675</v>
      </c>
      <c r="N64" s="173" t="n">
        <f aca="false">K64-K$15</f>
        <v>11.6940780038446</v>
      </c>
      <c r="O64" s="169" t="s">
        <v>106</v>
      </c>
      <c r="P64" s="169" t="s">
        <v>106</v>
      </c>
      <c r="Q64" s="169" t="s">
        <v>106</v>
      </c>
      <c r="R64" s="192" t="n">
        <v>15.1723798334862</v>
      </c>
      <c r="S64" s="192" t="n">
        <v>68.19227258071</v>
      </c>
      <c r="T64" s="189" t="n">
        <f aca="false">((R64/1000+1)*0.0112372)/((R64/1000+1)*0.0112372+1)</f>
        <v>0.011279027361872</v>
      </c>
      <c r="U64" s="190" t="s">
        <v>106</v>
      </c>
      <c r="V64" s="194" t="s">
        <v>106</v>
      </c>
      <c r="W64" s="195" t="str">
        <f aca="false">IF(ISNUMBER(V64),I64*V64/100,"NA")</f>
        <v>NA</v>
      </c>
      <c r="X64" s="196" t="str">
        <f aca="false">W64</f>
        <v>NA</v>
      </c>
      <c r="Y64" s="196"/>
    </row>
    <row r="65" customFormat="false" ht="16" hidden="false" customHeight="false" outlineLevel="0" collapsed="false">
      <c r="B65" s="181" t="s">
        <v>1110</v>
      </c>
      <c r="C65" s="181" t="s">
        <v>1111</v>
      </c>
      <c r="D65" s="181" t="n">
        <v>5</v>
      </c>
      <c r="E65" s="182" t="s">
        <v>378</v>
      </c>
      <c r="F65" s="183" t="n">
        <v>2</v>
      </c>
      <c r="G65" s="183" t="s">
        <v>334</v>
      </c>
      <c r="H65" s="193" t="s">
        <v>335</v>
      </c>
      <c r="I65" s="173" t="n">
        <v>293.866843900844</v>
      </c>
      <c r="J65" s="173" t="n">
        <v>32.5504704726125</v>
      </c>
      <c r="K65" s="173" t="n">
        <v>9.02803675750553</v>
      </c>
      <c r="L65" s="173" t="n">
        <f aca="false">I65-I$15</f>
        <v>177.907779267875</v>
      </c>
      <c r="M65" s="173" t="n">
        <f aca="false">J65-J$15</f>
        <v>17.5145634507314</v>
      </c>
      <c r="N65" s="173" t="n">
        <f aca="false">K65-K$15</f>
        <v>1.31589378773201</v>
      </c>
      <c r="O65" s="169" t="n">
        <f aca="false">I65-I64</f>
        <v>159.96838344595</v>
      </c>
      <c r="P65" s="169" t="n">
        <f aca="false">J65-J64</f>
        <v>25.6507005154981</v>
      </c>
      <c r="Q65" s="169" t="n">
        <f aca="false">K65-K64</f>
        <v>-10.3781842161126</v>
      </c>
      <c r="R65" s="192" t="n">
        <v>560.01232699207</v>
      </c>
      <c r="S65" s="192" t="n">
        <v>24.6796597748554</v>
      </c>
      <c r="T65" s="189" t="n">
        <f aca="false">((R65/1000+1)*0.0112372)/((R65/1000+1)*0.0112372+1)</f>
        <v>0.0172281579738334</v>
      </c>
      <c r="U65" s="190" t="n">
        <v>0.02369</v>
      </c>
      <c r="V65" s="194" t="n">
        <f aca="false">1-(U65-T65)/(U65-T64)</f>
        <v>0.479344430563398</v>
      </c>
      <c r="W65" s="195" t="n">
        <f aca="false">IF(ISNUMBER(V65),I65*V65/100,"NA")</f>
        <v>1.40863434951113</v>
      </c>
      <c r="X65" s="196" t="n">
        <f aca="false">W65/1750</f>
        <v>0.000804933914006362</v>
      </c>
      <c r="Y65" s="196"/>
    </row>
    <row r="66" customFormat="false" ht="15" hidden="false" customHeight="false" outlineLevel="0" collapsed="false">
      <c r="B66" s="181" t="s">
        <v>1110</v>
      </c>
      <c r="C66" s="181" t="s">
        <v>1111</v>
      </c>
      <c r="D66" s="181" t="n">
        <v>5</v>
      </c>
      <c r="E66" s="182" t="s">
        <v>378</v>
      </c>
      <c r="F66" s="183" t="n">
        <v>2</v>
      </c>
      <c r="G66" s="183" t="s">
        <v>334</v>
      </c>
      <c r="H66" s="197" t="n">
        <v>10</v>
      </c>
      <c r="I66" s="173" t="n">
        <v>288.558138421856</v>
      </c>
      <c r="J66" s="173" t="n">
        <v>15.7637229276405</v>
      </c>
      <c r="K66" s="173" t="n">
        <v>18.305202378043</v>
      </c>
      <c r="L66" s="173" t="n">
        <f aca="false">I66-I$15</f>
        <v>172.599073788887</v>
      </c>
      <c r="M66" s="173" t="n">
        <f aca="false">J66-J$15</f>
        <v>0.727815905759345</v>
      </c>
      <c r="N66" s="173" t="n">
        <f aca="false">K66-K$15</f>
        <v>10.5930594082695</v>
      </c>
      <c r="O66" s="169" t="n">
        <f aca="false">I66-I64</f>
        <v>154.659677966962</v>
      </c>
      <c r="P66" s="169" t="n">
        <f aca="false">J66-J64</f>
        <v>8.86395297052609</v>
      </c>
      <c r="Q66" s="169" t="n">
        <f aca="false">K66-K64</f>
        <v>-1.10101859557514</v>
      </c>
      <c r="R66" s="192" t="n">
        <v>530.290183578197</v>
      </c>
      <c r="S66" s="192" t="n">
        <v>42.2878623268838</v>
      </c>
      <c r="T66" s="189" t="n">
        <f aca="false">((R66/1000+1)*0.0112372)/((R66/1000+1)*0.0112372+1)</f>
        <v>0.0169054674430077</v>
      </c>
      <c r="U66" s="190" t="n">
        <v>0.02369</v>
      </c>
      <c r="V66" s="194" t="n">
        <f aca="false">1-(U66-T66)/(U66-T64)</f>
        <v>0.45334400817633</v>
      </c>
      <c r="W66" s="195" t="n">
        <f aca="false">IF(ISNUMBER(V66),I66*V66/100,"NA")</f>
        <v>1.30816103064064</v>
      </c>
      <c r="X66" s="196" t="n">
        <f aca="false">W66/1750</f>
        <v>0.000747520588937511</v>
      </c>
      <c r="Y66" s="196"/>
    </row>
    <row r="67" customFormat="false" ht="15" hidden="false" customHeight="false" outlineLevel="0" collapsed="false">
      <c r="B67" s="181" t="s">
        <v>1110</v>
      </c>
      <c r="C67" s="181" t="s">
        <v>1111</v>
      </c>
      <c r="D67" s="181" t="n">
        <v>5</v>
      </c>
      <c r="E67" s="182" t="s">
        <v>378</v>
      </c>
      <c r="F67" s="183" t="n">
        <v>3</v>
      </c>
      <c r="G67" s="183" t="s">
        <v>322</v>
      </c>
      <c r="H67" s="183" t="s">
        <v>322</v>
      </c>
      <c r="I67" s="173" t="n">
        <v>145.393191405243</v>
      </c>
      <c r="J67" s="173" t="n">
        <v>11.3282480608293</v>
      </c>
      <c r="K67" s="173" t="n">
        <v>12.8345698844628</v>
      </c>
      <c r="L67" s="173" t="n">
        <f aca="false">I67-I$16</f>
        <v>12.3917875144549</v>
      </c>
      <c r="M67" s="173" t="n">
        <f aca="false">J67-J$16</f>
        <v>-4.26766255908265</v>
      </c>
      <c r="N67" s="173" t="n">
        <f aca="false">K67-K$16</f>
        <v>4.30660334681282</v>
      </c>
      <c r="O67" s="169" t="s">
        <v>106</v>
      </c>
      <c r="P67" s="169" t="s">
        <v>106</v>
      </c>
      <c r="Q67" s="169" t="s">
        <v>106</v>
      </c>
      <c r="R67" s="192" t="n">
        <v>0.14070737073995</v>
      </c>
      <c r="S67" s="192" t="n">
        <v>46.4919018421646</v>
      </c>
      <c r="T67" s="189" t="n">
        <f aca="false">((R67/1000+1)*0.0112372)/((R67/1000+1)*0.0112372+1)</f>
        <v>0.0111138747507381</v>
      </c>
      <c r="U67" s="190" t="s">
        <v>106</v>
      </c>
      <c r="V67" s="194" t="s">
        <v>106</v>
      </c>
      <c r="W67" s="195" t="str">
        <f aca="false">IF(ISNUMBER(V67),I67*V67/100,"NA")</f>
        <v>NA</v>
      </c>
      <c r="X67" s="196" t="str">
        <f aca="false">W67</f>
        <v>NA</v>
      </c>
      <c r="Y67" s="196"/>
    </row>
    <row r="68" customFormat="false" ht="16" hidden="false" customHeight="false" outlineLevel="0" collapsed="false">
      <c r="A68" s="199"/>
      <c r="B68" s="181" t="s">
        <v>1110</v>
      </c>
      <c r="C68" s="181" t="s">
        <v>1111</v>
      </c>
      <c r="D68" s="181" t="n">
        <v>5</v>
      </c>
      <c r="E68" s="182" t="s">
        <v>378</v>
      </c>
      <c r="F68" s="183" t="n">
        <v>3</v>
      </c>
      <c r="G68" s="183" t="s">
        <v>334</v>
      </c>
      <c r="H68" s="193" t="s">
        <v>335</v>
      </c>
      <c r="I68" s="173" t="n">
        <v>254.851159406472</v>
      </c>
      <c r="J68" s="173" t="n">
        <v>31.0886591596975</v>
      </c>
      <c r="K68" s="173" t="n">
        <v>8.19756034177422</v>
      </c>
      <c r="L68" s="173" t="n">
        <f aca="false">I68-I$16</f>
        <v>121.849755515683</v>
      </c>
      <c r="M68" s="173" t="n">
        <f aca="false">J68-J$16</f>
        <v>15.4927485397855</v>
      </c>
      <c r="N68" s="173" t="n">
        <f aca="false">K68-K$16</f>
        <v>-0.330406195875726</v>
      </c>
      <c r="O68" s="169" t="n">
        <f aca="false">I68-I67</f>
        <v>109.457968001228</v>
      </c>
      <c r="P68" s="169" t="n">
        <f aca="false">J68-J67</f>
        <v>19.7604110988682</v>
      </c>
      <c r="Q68" s="169" t="n">
        <f aca="false">K68-K67</f>
        <v>-4.63700954268855</v>
      </c>
      <c r="R68" s="192" t="n">
        <v>518.146155022069</v>
      </c>
      <c r="S68" s="192" t="n">
        <v>26.9323133094937</v>
      </c>
      <c r="T68" s="189" t="n">
        <f aca="false">((R68/1000+1)*0.0112372)/((R68/1000+1)*0.0112372+1)</f>
        <v>0.0167735598730149</v>
      </c>
      <c r="U68" s="190" t="n">
        <v>0.02369</v>
      </c>
      <c r="V68" s="194" t="n">
        <f aca="false">1-(U68-T68)/(U68-T67)</f>
        <v>0.450034093180565</v>
      </c>
      <c r="W68" s="195" t="n">
        <f aca="false">IF(ISNUMBER(V68),I68*V68/100,"NA")</f>
        <v>1.14691710419507</v>
      </c>
      <c r="X68" s="196" t="n">
        <f aca="false">W68/1750</f>
        <v>0.000655381202397184</v>
      </c>
      <c r="Y68" s="196"/>
    </row>
    <row r="69" customFormat="false" ht="15" hidden="false" customHeight="false" outlineLevel="0" collapsed="false">
      <c r="A69" s="199"/>
      <c r="B69" s="181" t="s">
        <v>1110</v>
      </c>
      <c r="C69" s="181" t="s">
        <v>1111</v>
      </c>
      <c r="D69" s="181" t="n">
        <v>5</v>
      </c>
      <c r="E69" s="182" t="s">
        <v>378</v>
      </c>
      <c r="F69" s="183" t="n">
        <v>3</v>
      </c>
      <c r="G69" s="183" t="s">
        <v>334</v>
      </c>
      <c r="H69" s="197" t="n">
        <v>10</v>
      </c>
      <c r="I69" s="173" t="n">
        <v>249.438199549232</v>
      </c>
      <c r="J69" s="173" t="n">
        <v>8.67152487960485</v>
      </c>
      <c r="K69" s="173" t="n">
        <v>28.7652060061435</v>
      </c>
      <c r="L69" s="173" t="n">
        <f aca="false">I69-I$16</f>
        <v>116.436795658444</v>
      </c>
      <c r="M69" s="173" t="n">
        <f aca="false">J69-J$16</f>
        <v>-6.92438574030709</v>
      </c>
      <c r="N69" s="173" t="n">
        <f aca="false">K69-K$16</f>
        <v>20.2372394684935</v>
      </c>
      <c r="O69" s="169" t="n">
        <f aca="false">I69-I67</f>
        <v>104.045008143989</v>
      </c>
      <c r="P69" s="169" t="n">
        <f aca="false">J69-J67</f>
        <v>-2.65672318122444</v>
      </c>
      <c r="Q69" s="169" t="n">
        <f aca="false">K69-K67</f>
        <v>15.9306361216807</v>
      </c>
      <c r="R69" s="192" t="n">
        <v>575.570292003712</v>
      </c>
      <c r="S69" s="192" t="n">
        <v>94.6614848177003</v>
      </c>
      <c r="T69" s="189" t="n">
        <f aca="false">((R69/1000+1)*0.0112372)/((R69/1000+1)*0.0112372+1)</f>
        <v>0.0173969848941051</v>
      </c>
      <c r="U69" s="190" t="n">
        <v>0.02369</v>
      </c>
      <c r="V69" s="194" t="n">
        <f aca="false">1-(U69-T69)/(U69-T67)</f>
        <v>0.499606199750259</v>
      </c>
      <c r="W69" s="195" t="n">
        <f aca="false">IF(ISNUMBER(V69),I69*V69/100,"NA")</f>
        <v>1.24620870949339</v>
      </c>
      <c r="X69" s="196" t="n">
        <f aca="false">W69/1750</f>
        <v>0.000712119262567649</v>
      </c>
      <c r="Y69" s="196"/>
    </row>
    <row r="70" customFormat="false" ht="15" hidden="false" customHeight="false" outlineLevel="0" collapsed="false">
      <c r="A70" s="199"/>
      <c r="B70" s="181" t="s">
        <v>1110</v>
      </c>
      <c r="C70" s="181" t="s">
        <v>1111</v>
      </c>
      <c r="D70" s="181" t="n">
        <v>5</v>
      </c>
      <c r="E70" s="182" t="s">
        <v>378</v>
      </c>
      <c r="F70" s="183" t="n">
        <v>4</v>
      </c>
      <c r="G70" s="183" t="s">
        <v>322</v>
      </c>
      <c r="H70" s="183" t="s">
        <v>322</v>
      </c>
      <c r="I70" s="173" t="n">
        <v>138.969085502177</v>
      </c>
      <c r="J70" s="173" t="n">
        <v>11.9707741598658</v>
      </c>
      <c r="K70" s="173" t="n">
        <v>11.6090307649522</v>
      </c>
      <c r="L70" s="173" t="n">
        <f aca="false">I70-I$17</f>
        <v>-16.2886591084161</v>
      </c>
      <c r="M70" s="173" t="n">
        <f aca="false">J70-J$17</f>
        <v>-8.24614910892179</v>
      </c>
      <c r="N70" s="173" t="n">
        <f aca="false">K70-K$17</f>
        <v>3.92943765642557</v>
      </c>
      <c r="O70" s="169" t="s">
        <v>106</v>
      </c>
      <c r="P70" s="169" t="s">
        <v>106</v>
      </c>
      <c r="Q70" s="169" t="s">
        <v>106</v>
      </c>
      <c r="R70" s="192" t="n">
        <v>-2.59983371042718</v>
      </c>
      <c r="S70" s="192" t="n">
        <v>44.8720197804226</v>
      </c>
      <c r="T70" s="189" t="n">
        <f aca="false">((R70/1000+1)*0.0112372)/((R70/1000+1)*0.0112372+1)</f>
        <v>0.0110837585474385</v>
      </c>
      <c r="U70" s="190" t="s">
        <v>106</v>
      </c>
      <c r="V70" s="194" t="s">
        <v>106</v>
      </c>
      <c r="W70" s="195" t="str">
        <f aca="false">IF(ISNUMBER(V70),I70*V70/100,"NA")</f>
        <v>NA</v>
      </c>
      <c r="X70" s="196" t="str">
        <f aca="false">W70</f>
        <v>NA</v>
      </c>
      <c r="Y70" s="196"/>
    </row>
    <row r="71" customFormat="false" ht="16" hidden="false" customHeight="false" outlineLevel="0" collapsed="false">
      <c r="A71" s="199"/>
      <c r="B71" s="181" t="s">
        <v>1110</v>
      </c>
      <c r="C71" s="181" t="s">
        <v>1111</v>
      </c>
      <c r="D71" s="181" t="n">
        <v>5</v>
      </c>
      <c r="E71" s="182" t="s">
        <v>378</v>
      </c>
      <c r="F71" s="183" t="n">
        <v>4</v>
      </c>
      <c r="G71" s="183" t="s">
        <v>334</v>
      </c>
      <c r="H71" s="193" t="s">
        <v>335</v>
      </c>
      <c r="I71" s="173" t="n">
        <v>239.789343581426</v>
      </c>
      <c r="J71" s="173" t="n">
        <v>27.9425953986369</v>
      </c>
      <c r="K71" s="173" t="n">
        <v>8.5814986102946</v>
      </c>
      <c r="L71" s="173" t="n">
        <f aca="false">I71-I$17</f>
        <v>84.5315989708329</v>
      </c>
      <c r="M71" s="173" t="n">
        <f aca="false">J71-J$17</f>
        <v>7.72567212984925</v>
      </c>
      <c r="N71" s="173" t="n">
        <f aca="false">K71-K$17</f>
        <v>0.901905501767942</v>
      </c>
      <c r="O71" s="169" t="n">
        <f aca="false">I71-I70</f>
        <v>100.820258079249</v>
      </c>
      <c r="P71" s="169" t="n">
        <f aca="false">J71-J70</f>
        <v>15.971821238771</v>
      </c>
      <c r="Q71" s="169" t="n">
        <f aca="false">K71-K70</f>
        <v>-3.02753215465762</v>
      </c>
      <c r="R71" s="192" t="n">
        <v>506.134420918768</v>
      </c>
      <c r="S71" s="192" t="n">
        <v>25.5165184477829</v>
      </c>
      <c r="T71" s="189" t="n">
        <f aca="false">((R71/1000+1)*0.0112372)/((R71/1000+1)*0.0112372+1)</f>
        <v>0.0166430544499824</v>
      </c>
      <c r="U71" s="190" t="n">
        <v>0.02369</v>
      </c>
      <c r="V71" s="194" t="n">
        <f aca="false">1-(U71-T71)/(U71-T70)</f>
        <v>0.440995511902896</v>
      </c>
      <c r="W71" s="195" t="n">
        <f aca="false">IF(ISNUMBER(V71),I71*V71/100,"NA")</f>
        <v>1.05746024321551</v>
      </c>
      <c r="X71" s="196" t="n">
        <f aca="false">W71/1750</f>
        <v>0.000604262996123147</v>
      </c>
      <c r="Y71" s="196"/>
    </row>
    <row r="72" customFormat="false" ht="15" hidden="false" customHeight="false" outlineLevel="0" collapsed="false">
      <c r="A72" s="199"/>
      <c r="B72" s="181" t="s">
        <v>1110</v>
      </c>
      <c r="C72" s="181" t="s">
        <v>1111</v>
      </c>
      <c r="D72" s="181" t="n">
        <v>5</v>
      </c>
      <c r="E72" s="182" t="s">
        <v>378</v>
      </c>
      <c r="F72" s="183" t="n">
        <v>4</v>
      </c>
      <c r="G72" s="183" t="s">
        <v>334</v>
      </c>
      <c r="H72" s="197" t="n">
        <v>10</v>
      </c>
      <c r="I72" s="173" t="n">
        <v>250.531355839013</v>
      </c>
      <c r="J72" s="173" t="n">
        <v>12.2176239036227</v>
      </c>
      <c r="K72" s="173" t="n">
        <v>20.5057348151572</v>
      </c>
      <c r="L72" s="173" t="n">
        <f aca="false">I72-I$17</f>
        <v>95.2736112284191</v>
      </c>
      <c r="M72" s="173" t="n">
        <f aca="false">J72-J$17</f>
        <v>-7.99929936516493</v>
      </c>
      <c r="N72" s="173" t="n">
        <f aca="false">K72-K$17</f>
        <v>12.8261417066306</v>
      </c>
      <c r="O72" s="169" t="n">
        <f aca="false">I72-I70</f>
        <v>111.562270336835</v>
      </c>
      <c r="P72" s="169" t="n">
        <f aca="false">J72-J70</f>
        <v>0.246849743756858</v>
      </c>
      <c r="Q72" s="169" t="n">
        <f aca="false">K72-K70</f>
        <v>8.896704050205</v>
      </c>
      <c r="R72" s="192" t="n">
        <v>589.343770117639</v>
      </c>
      <c r="S72" s="192" t="n">
        <v>585.792127682915</v>
      </c>
      <c r="T72" s="189" t="n">
        <f aca="false">((R72/1000+1)*0.0112372)/((R72/1000+1)*0.0112372+1)</f>
        <v>0.0175463990944957</v>
      </c>
      <c r="U72" s="190" t="n">
        <v>0.02369</v>
      </c>
      <c r="V72" s="194" t="n">
        <f aca="false">1-(U72-T72)/(U72-T70)</f>
        <v>0.512654035017234</v>
      </c>
      <c r="W72" s="195" t="n">
        <f aca="false">IF(ISNUMBER(V72),I72*V72/100,"NA")</f>
        <v>1.28435910469208</v>
      </c>
      <c r="X72" s="196" t="n">
        <f aca="false">W72/1750</f>
        <v>0.000733919488395476</v>
      </c>
      <c r="Y72" s="196"/>
    </row>
    <row r="73" customFormat="false" ht="15" hidden="false" customHeight="false" outlineLevel="0" collapsed="false">
      <c r="A73" s="199"/>
      <c r="B73" s="181" t="s">
        <v>1110</v>
      </c>
      <c r="C73" s="181" t="s">
        <v>1111</v>
      </c>
      <c r="D73" s="181" t="n">
        <v>5</v>
      </c>
      <c r="E73" s="182" t="s">
        <v>403</v>
      </c>
      <c r="F73" s="183" t="n">
        <v>1</v>
      </c>
      <c r="G73" s="183" t="s">
        <v>322</v>
      </c>
      <c r="H73" s="183" t="s">
        <v>322</v>
      </c>
      <c r="I73" s="173" t="n">
        <v>145.792354333918</v>
      </c>
      <c r="J73" s="173" t="n">
        <v>22.885129980356</v>
      </c>
      <c r="K73" s="173" t="n">
        <v>6.37061508757268</v>
      </c>
      <c r="L73" s="173" t="n">
        <f aca="false">I73-I$18</f>
        <v>-22.1164586284037</v>
      </c>
      <c r="M73" s="173" t="n">
        <f aca="false">J73-J$18</f>
        <v>7.73391787328371</v>
      </c>
      <c r="N73" s="173" t="n">
        <f aca="false">K73-K$18</f>
        <v>-4.71158822234897</v>
      </c>
      <c r="O73" s="169" t="s">
        <v>106</v>
      </c>
      <c r="P73" s="169" t="s">
        <v>106</v>
      </c>
      <c r="Q73" s="169" t="s">
        <v>106</v>
      </c>
      <c r="R73" s="192" t="n">
        <v>68.4440583088508</v>
      </c>
      <c r="S73" s="192" t="n">
        <v>17.6450316533535</v>
      </c>
      <c r="T73" s="189" t="n">
        <f aca="false">((R73/1000+1)*0.0112372)/((R73/1000+1)*0.0112372+1)</f>
        <v>0.0118638780606683</v>
      </c>
      <c r="U73" s="190" t="s">
        <v>106</v>
      </c>
      <c r="V73" s="194" t="s">
        <v>106</v>
      </c>
      <c r="W73" s="195" t="str">
        <f aca="false">IF(ISNUMBER(V73),I73*V73/100,"NA")</f>
        <v>NA</v>
      </c>
      <c r="X73" s="196" t="str">
        <f aca="false">W73</f>
        <v>NA</v>
      </c>
      <c r="Y73" s="196"/>
    </row>
    <row r="74" customFormat="false" ht="16" hidden="false" customHeight="false" outlineLevel="0" collapsed="false">
      <c r="A74" s="199"/>
      <c r="B74" s="181" t="s">
        <v>1110</v>
      </c>
      <c r="C74" s="181" t="s">
        <v>1111</v>
      </c>
      <c r="D74" s="181" t="n">
        <v>5</v>
      </c>
      <c r="E74" s="182" t="s">
        <v>403</v>
      </c>
      <c r="F74" s="183" t="n">
        <v>1</v>
      </c>
      <c r="G74" s="183" t="s">
        <v>334</v>
      </c>
      <c r="H74" s="193" t="s">
        <v>335</v>
      </c>
      <c r="I74" s="173" t="n">
        <v>261.452393287614</v>
      </c>
      <c r="J74" s="173" t="n">
        <v>33.4634389819587</v>
      </c>
      <c r="K74" s="173" t="n">
        <v>7.81307603885459</v>
      </c>
      <c r="L74" s="173" t="n">
        <f aca="false">I74-I$18</f>
        <v>93.5435803252927</v>
      </c>
      <c r="M74" s="173" t="n">
        <f aca="false">J74-J$18</f>
        <v>18.3122268748864</v>
      </c>
      <c r="N74" s="173" t="n">
        <f aca="false">K74-K$18</f>
        <v>-3.26912727106706</v>
      </c>
      <c r="O74" s="169" t="n">
        <f aca="false">I74-I73</f>
        <v>115.660038953696</v>
      </c>
      <c r="P74" s="169" t="n">
        <f aca="false">J74-J73</f>
        <v>10.5783090016027</v>
      </c>
      <c r="Q74" s="169" t="n">
        <f aca="false">K74-K73</f>
        <v>1.44246095128191</v>
      </c>
      <c r="R74" s="192" t="n">
        <v>579.45724570215</v>
      </c>
      <c r="S74" s="192" t="n">
        <v>23.7243964532622</v>
      </c>
      <c r="T74" s="189" t="n">
        <f aca="false">((R74/1000+1)*0.0112372)/((R74/1000+1)*0.0112372+1)</f>
        <v>0.0174391550322568</v>
      </c>
      <c r="U74" s="190" t="n">
        <v>0.02369</v>
      </c>
      <c r="V74" s="194" t="n">
        <f aca="false">1-(U74-T74)/(U74-$T$37)</f>
        <v>0.508769734549289</v>
      </c>
      <c r="W74" s="195" t="n">
        <f aca="false">IF(ISNUMBER(V74),I74*V74/100,"NA")</f>
        <v>1.33019064730216</v>
      </c>
      <c r="X74" s="196" t="n">
        <f aca="false">W74/1750</f>
        <v>0.00076010894131552</v>
      </c>
      <c r="Y74" s="196"/>
    </row>
    <row r="75" customFormat="false" ht="15" hidden="false" customHeight="false" outlineLevel="0" collapsed="false">
      <c r="A75" s="199"/>
      <c r="B75" s="181" t="s">
        <v>1110</v>
      </c>
      <c r="C75" s="181" t="s">
        <v>1111</v>
      </c>
      <c r="D75" s="181" t="n">
        <v>5</v>
      </c>
      <c r="E75" s="182" t="s">
        <v>403</v>
      </c>
      <c r="F75" s="183" t="n">
        <v>1</v>
      </c>
      <c r="G75" s="183" t="s">
        <v>334</v>
      </c>
      <c r="H75" s="197" t="n">
        <v>10</v>
      </c>
      <c r="I75" s="173" t="n">
        <v>208.621340775833</v>
      </c>
      <c r="J75" s="173" t="n">
        <v>25.9091831975286</v>
      </c>
      <c r="K75" s="173" t="n">
        <v>8.05202306785698</v>
      </c>
      <c r="L75" s="173" t="n">
        <f aca="false">I75-I$18</f>
        <v>40.7125278135113</v>
      </c>
      <c r="M75" s="173" t="n">
        <f aca="false">J75-J$18</f>
        <v>10.7579710904563</v>
      </c>
      <c r="N75" s="173" t="n">
        <f aca="false">K75-K$18</f>
        <v>-3.03018024206467</v>
      </c>
      <c r="O75" s="169" t="n">
        <f aca="false">I75-I73</f>
        <v>62.828986441915</v>
      </c>
      <c r="P75" s="169" t="n">
        <f aca="false">J75-J73</f>
        <v>3.02405321717261</v>
      </c>
      <c r="Q75" s="169" t="n">
        <f aca="false">K75-K73</f>
        <v>1.6814079802843</v>
      </c>
      <c r="R75" s="192" t="n">
        <v>563.804749147963</v>
      </c>
      <c r="S75" s="192" t="n">
        <v>24.3755910498252</v>
      </c>
      <c r="T75" s="189" t="n">
        <f aca="false">((R75/1000+1)*0.0112372)/((R75/1000+1)*0.0112372+1)</f>
        <v>0.0172693167076979</v>
      </c>
      <c r="U75" s="190" t="n">
        <v>0.02369</v>
      </c>
      <c r="V75" s="194" t="n">
        <f aca="false">1-(U75-T75)/(U75-$T$37)</f>
        <v>0.495422782947178</v>
      </c>
      <c r="W75" s="195" t="n">
        <f aca="false">IF(ISNUMBER(V75),I75*V75/100,"NA")</f>
        <v>1.03355765229335</v>
      </c>
      <c r="X75" s="196" t="n">
        <f aca="false">W75/1750</f>
        <v>0.000590604372739055</v>
      </c>
      <c r="Y75" s="196"/>
    </row>
    <row r="76" customFormat="false" ht="15" hidden="false" customHeight="false" outlineLevel="0" collapsed="false">
      <c r="A76" s="199"/>
      <c r="B76" s="181" t="s">
        <v>1110</v>
      </c>
      <c r="C76" s="181" t="s">
        <v>1111</v>
      </c>
      <c r="D76" s="181" t="n">
        <v>5</v>
      </c>
      <c r="E76" s="182" t="s">
        <v>403</v>
      </c>
      <c r="F76" s="183" t="n">
        <v>2</v>
      </c>
      <c r="G76" s="183" t="s">
        <v>322</v>
      </c>
      <c r="H76" s="183" t="s">
        <v>322</v>
      </c>
      <c r="I76" s="173" t="n">
        <v>99.5372100346368</v>
      </c>
      <c r="J76" s="173" t="n">
        <v>11.4650963322353</v>
      </c>
      <c r="K76" s="173" t="n">
        <v>8.68175959017264</v>
      </c>
      <c r="L76" s="173" t="n">
        <f aca="false">I76-I$19</f>
        <v>-19.3751952799941</v>
      </c>
      <c r="M76" s="173" t="n">
        <f aca="false">J76-J$19</f>
        <v>0.365603493494023</v>
      </c>
      <c r="N76" s="173" t="n">
        <f aca="false">K76-K$19</f>
        <v>-2.03155921116786</v>
      </c>
      <c r="O76" s="169" t="s">
        <v>106</v>
      </c>
      <c r="P76" s="169" t="s">
        <v>106</v>
      </c>
      <c r="Q76" s="169" t="s">
        <v>106</v>
      </c>
      <c r="R76" s="192" t="n">
        <v>32.0855456286875</v>
      </c>
      <c r="S76" s="192" t="n">
        <v>20.8100683907801</v>
      </c>
      <c r="T76" s="189" t="n">
        <f aca="false">((R76/1000+1)*0.0112372)/((R76/1000+1)*0.0112372+1)</f>
        <v>0.0114647859526427</v>
      </c>
      <c r="U76" s="190" t="s">
        <v>106</v>
      </c>
      <c r="V76" s="194" t="s">
        <v>106</v>
      </c>
      <c r="W76" s="195" t="str">
        <f aca="false">IF(ISNUMBER(V76),I76*V76/100,"NA")</f>
        <v>NA</v>
      </c>
      <c r="X76" s="196" t="str">
        <f aca="false">W76</f>
        <v>NA</v>
      </c>
      <c r="Y76" s="196"/>
    </row>
    <row r="77" customFormat="false" ht="16" hidden="false" customHeight="false" outlineLevel="0" collapsed="false">
      <c r="A77" s="199"/>
      <c r="B77" s="181" t="s">
        <v>1110</v>
      </c>
      <c r="C77" s="181" t="s">
        <v>1111</v>
      </c>
      <c r="D77" s="181" t="n">
        <v>5</v>
      </c>
      <c r="E77" s="182" t="s">
        <v>403</v>
      </c>
      <c r="F77" s="183" t="n">
        <v>2</v>
      </c>
      <c r="G77" s="183" t="s">
        <v>334</v>
      </c>
      <c r="H77" s="193" t="s">
        <v>335</v>
      </c>
      <c r="I77" s="173" t="n">
        <v>220.652267120278</v>
      </c>
      <c r="J77" s="173" t="n">
        <v>28.6048486883555</v>
      </c>
      <c r="K77" s="173" t="n">
        <v>7.71380647820387</v>
      </c>
      <c r="L77" s="173" t="n">
        <f aca="false">I77-I$19</f>
        <v>101.739861805647</v>
      </c>
      <c r="M77" s="173" t="n">
        <f aca="false">J77-J$19</f>
        <v>17.5053558496142</v>
      </c>
      <c r="N77" s="173" t="n">
        <f aca="false">K77-K$19</f>
        <v>-2.99951232313663</v>
      </c>
      <c r="O77" s="169" t="n">
        <f aca="false">I77-I76</f>
        <v>121.115057085641</v>
      </c>
      <c r="P77" s="169" t="n">
        <f aca="false">J77-J76</f>
        <v>17.1397523561202</v>
      </c>
      <c r="Q77" s="169" t="n">
        <f aca="false">K77-K76</f>
        <v>-0.967953111968773</v>
      </c>
      <c r="R77" s="192" t="n">
        <v>568.117483627266</v>
      </c>
      <c r="S77" s="192" t="n">
        <v>23.7528670106911</v>
      </c>
      <c r="T77" s="189" t="n">
        <f aca="false">((R77/1000+1)*0.0112372)/((R77/1000+1)*0.0112372+1)</f>
        <v>0.0173161181438618</v>
      </c>
      <c r="U77" s="190" t="n">
        <v>0.02369</v>
      </c>
      <c r="V77" s="194" t="n">
        <f aca="false">1-(U77-T77)/(U77-T76)</f>
        <v>0.478628199764243</v>
      </c>
      <c r="W77" s="195" t="n">
        <f aca="false">IF(ISNUMBER(V77),I77*V77/100,"NA")</f>
        <v>1.05610397385677</v>
      </c>
      <c r="X77" s="196" t="n">
        <f aca="false">W77/1750</f>
        <v>0.000603487985061014</v>
      </c>
      <c r="Y77" s="196"/>
    </row>
    <row r="78" customFormat="false" ht="15" hidden="false" customHeight="false" outlineLevel="0" collapsed="false">
      <c r="A78" s="199"/>
      <c r="B78" s="181" t="s">
        <v>1110</v>
      </c>
      <c r="C78" s="181" t="s">
        <v>1111</v>
      </c>
      <c r="D78" s="181" t="n">
        <v>5</v>
      </c>
      <c r="E78" s="182" t="s">
        <v>403</v>
      </c>
      <c r="F78" s="183" t="n">
        <v>2</v>
      </c>
      <c r="G78" s="183" t="s">
        <v>334</v>
      </c>
      <c r="H78" s="197" t="n">
        <v>10</v>
      </c>
      <c r="I78" s="173" t="n">
        <v>151.893455477006</v>
      </c>
      <c r="J78" s="173" t="n">
        <v>7.81726105868046</v>
      </c>
      <c r="K78" s="173" t="n">
        <v>19.4305210401462</v>
      </c>
      <c r="L78" s="173" t="n">
        <f aca="false">I78-I$19</f>
        <v>32.981050162375</v>
      </c>
      <c r="M78" s="173" t="n">
        <f aca="false">J78-J$19</f>
        <v>-3.28223178006079</v>
      </c>
      <c r="N78" s="173" t="n">
        <f aca="false">K78-K$19</f>
        <v>8.71720223880566</v>
      </c>
      <c r="O78" s="169" t="n">
        <f aca="false">I78-I76</f>
        <v>52.3562454423691</v>
      </c>
      <c r="P78" s="169" t="n">
        <f aca="false">J78-J76</f>
        <v>-3.64783527355481</v>
      </c>
      <c r="Q78" s="169" t="n">
        <f aca="false">K78-K76</f>
        <v>10.7487614499735</v>
      </c>
      <c r="R78" s="192" t="n">
        <v>551.661929566389</v>
      </c>
      <c r="S78" s="192" t="n">
        <v>50.1409121608663</v>
      </c>
      <c r="T78" s="189" t="n">
        <f aca="false">((R78/1000+1)*0.0112372)/((R78/1000+1)*0.0112372+1)</f>
        <v>0.0171375198896056</v>
      </c>
      <c r="U78" s="190" t="n">
        <v>0.02369</v>
      </c>
      <c r="V78" s="194" t="n">
        <f aca="false">1-(U78-T78)/(U78-T76)</f>
        <v>0.46401919140133</v>
      </c>
      <c r="W78" s="195" t="n">
        <f aca="false">IF(ISNUMBER(V78),I78*V78/100,"NA")</f>
        <v>0.704814783895942</v>
      </c>
      <c r="X78" s="196" t="n">
        <f aca="false">W78/1750</f>
        <v>0.000402751305083395</v>
      </c>
      <c r="Y78" s="196"/>
    </row>
    <row r="79" customFormat="false" ht="15" hidden="false" customHeight="false" outlineLevel="0" collapsed="false">
      <c r="A79" s="199"/>
      <c r="B79" s="181" t="s">
        <v>1110</v>
      </c>
      <c r="C79" s="181" t="s">
        <v>1111</v>
      </c>
      <c r="D79" s="181" t="n">
        <v>5</v>
      </c>
      <c r="E79" s="182" t="s">
        <v>403</v>
      </c>
      <c r="F79" s="183" t="n">
        <v>3</v>
      </c>
      <c r="G79" s="183" t="s">
        <v>322</v>
      </c>
      <c r="H79" s="183" t="s">
        <v>322</v>
      </c>
      <c r="I79" s="173" t="n">
        <v>101.247166322913</v>
      </c>
      <c r="J79" s="173" t="n">
        <v>12.0288313731625</v>
      </c>
      <c r="K79" s="173" t="n">
        <v>8.41704095618173</v>
      </c>
      <c r="L79" s="173" t="n">
        <f aca="false">I79-I$20</f>
        <v>-17.1013041867362</v>
      </c>
      <c r="M79" s="173" t="n">
        <f aca="false">J79-J$20</f>
        <v>1.77268175080734</v>
      </c>
      <c r="N79" s="173" t="n">
        <f aca="false">K79-K$20</f>
        <v>-3.12222815234282</v>
      </c>
      <c r="O79" s="169" t="s">
        <v>106</v>
      </c>
      <c r="P79" s="169" t="s">
        <v>106</v>
      </c>
      <c r="Q79" s="169" t="s">
        <v>106</v>
      </c>
      <c r="R79" s="192" t="n">
        <v>2.09566616104103</v>
      </c>
      <c r="S79" s="192" t="n">
        <v>13.7960963650208</v>
      </c>
      <c r="T79" s="189" t="n">
        <f aca="false">((R79/1000+1)*0.0112372)/((R79/1000+1)*0.0112372+1)</f>
        <v>0.0111353569554101</v>
      </c>
      <c r="U79" s="190" t="s">
        <v>106</v>
      </c>
      <c r="V79" s="194" t="s">
        <v>106</v>
      </c>
      <c r="W79" s="195" t="str">
        <f aca="false">IF(ISNUMBER(V79),I79*V79/100,"NA")</f>
        <v>NA</v>
      </c>
      <c r="X79" s="196" t="str">
        <f aca="false">W79</f>
        <v>NA</v>
      </c>
      <c r="Y79" s="196"/>
    </row>
    <row r="80" customFormat="false" ht="16" hidden="false" customHeight="false" outlineLevel="0" collapsed="false">
      <c r="A80" s="199"/>
      <c r="B80" s="181" t="s">
        <v>1110</v>
      </c>
      <c r="C80" s="181" t="s">
        <v>1111</v>
      </c>
      <c r="D80" s="181" t="n">
        <v>5</v>
      </c>
      <c r="E80" s="182" t="s">
        <v>403</v>
      </c>
      <c r="F80" s="183" t="n">
        <v>3</v>
      </c>
      <c r="G80" s="183" t="s">
        <v>334</v>
      </c>
      <c r="H80" s="193" t="s">
        <v>335</v>
      </c>
      <c r="I80" s="173" t="n">
        <v>153.864663561971</v>
      </c>
      <c r="J80" s="173" t="n">
        <v>17.5208989539657</v>
      </c>
      <c r="K80" s="173" t="n">
        <v>8.78177906089377</v>
      </c>
      <c r="L80" s="173" t="n">
        <f aca="false">I80-I$20</f>
        <v>35.5161930523224</v>
      </c>
      <c r="M80" s="173" t="n">
        <f aca="false">J80-J$20</f>
        <v>7.26474933161049</v>
      </c>
      <c r="N80" s="173" t="n">
        <f aca="false">K80-K$20</f>
        <v>-2.75749004763078</v>
      </c>
      <c r="O80" s="169" t="n">
        <f aca="false">I80-I79</f>
        <v>52.6174972390587</v>
      </c>
      <c r="P80" s="169" t="n">
        <f aca="false">J80-J79</f>
        <v>5.49206758080315</v>
      </c>
      <c r="Q80" s="169" t="n">
        <f aca="false">K80-K79</f>
        <v>0.364738104712044</v>
      </c>
      <c r="R80" s="192" t="n">
        <v>664.433620585151</v>
      </c>
      <c r="S80" s="192" t="n">
        <v>28.3808601029016</v>
      </c>
      <c r="T80" s="189" t="n">
        <f aca="false">((R80/1000+1)*0.0112372)/((R80/1000+1)*0.0112372+1)</f>
        <v>0.0183601726430813</v>
      </c>
      <c r="U80" s="190" t="n">
        <v>0.02369</v>
      </c>
      <c r="V80" s="194" t="n">
        <f aca="false">1-(U80-T80)/(U80-T79)</f>
        <v>0.575469622036334</v>
      </c>
      <c r="W80" s="195" t="n">
        <f aca="false">IF(ISNUMBER(V80),I80*V80/100,"NA")</f>
        <v>0.885444397847553</v>
      </c>
      <c r="X80" s="196" t="n">
        <f aca="false">W80/1750</f>
        <v>0.000505968227341459</v>
      </c>
      <c r="Y80" s="196"/>
    </row>
    <row r="81" customFormat="false" ht="15" hidden="false" customHeight="false" outlineLevel="0" collapsed="false">
      <c r="A81" s="199"/>
      <c r="B81" s="181" t="s">
        <v>1110</v>
      </c>
      <c r="C81" s="181" t="s">
        <v>1111</v>
      </c>
      <c r="D81" s="181" t="n">
        <v>5</v>
      </c>
      <c r="E81" s="182" t="s">
        <v>403</v>
      </c>
      <c r="F81" s="183" t="n">
        <v>3</v>
      </c>
      <c r="G81" s="183" t="s">
        <v>334</v>
      </c>
      <c r="H81" s="197" t="n">
        <v>10</v>
      </c>
      <c r="I81" s="173" t="n">
        <v>149.910940946027</v>
      </c>
      <c r="J81" s="173" t="n">
        <v>3.45927342603239</v>
      </c>
      <c r="K81" s="173" t="n">
        <v>43.3359617710148</v>
      </c>
      <c r="L81" s="173" t="n">
        <f aca="false">I81-I$20</f>
        <v>31.5624704363781</v>
      </c>
      <c r="M81" s="173" t="n">
        <f aca="false">J81-J$20</f>
        <v>-6.79687619632279</v>
      </c>
      <c r="N81" s="173" t="n">
        <f aca="false">K81-K$20</f>
        <v>31.7966926624902</v>
      </c>
      <c r="O81" s="169" t="n">
        <f aca="false">I81-I79</f>
        <v>48.6637746231143</v>
      </c>
      <c r="P81" s="169" t="n">
        <f aca="false">J81-J79</f>
        <v>-8.56955794713013</v>
      </c>
      <c r="Q81" s="169" t="n">
        <f aca="false">K81-K79</f>
        <v>34.9189208148331</v>
      </c>
      <c r="R81" s="192" t="n">
        <v>629.35007474007</v>
      </c>
      <c r="S81" s="192" t="n">
        <v>157.854084719808</v>
      </c>
      <c r="T81" s="189" t="n">
        <f aca="false">((R81/1000+1)*0.0112372)/((R81/1000+1)*0.0112372+1)</f>
        <v>0.0179801285057894</v>
      </c>
      <c r="U81" s="190" t="n">
        <v>0.02369</v>
      </c>
      <c r="V81" s="194" t="n">
        <f aca="false">1-(U81-T81)/(U81-T79)</f>
        <v>0.545198419904809</v>
      </c>
      <c r="W81" s="195" t="n">
        <f aca="false">IF(ISNUMBER(V81),I81*V81/100,"NA")</f>
        <v>0.81731208130217</v>
      </c>
      <c r="X81" s="196" t="n">
        <f aca="false">W81/1750</f>
        <v>0.000467035475029812</v>
      </c>
      <c r="Y81" s="196"/>
    </row>
    <row r="82" customFormat="false" ht="15" hidden="false" customHeight="false" outlineLevel="0" collapsed="false">
      <c r="A82" s="199"/>
      <c r="B82" s="181" t="s">
        <v>1110</v>
      </c>
      <c r="C82" s="181" t="s">
        <v>1111</v>
      </c>
      <c r="D82" s="181" t="n">
        <v>5</v>
      </c>
      <c r="E82" s="182" t="s">
        <v>403</v>
      </c>
      <c r="F82" s="183" t="n">
        <v>4</v>
      </c>
      <c r="G82" s="183" t="s">
        <v>322</v>
      </c>
      <c r="H82" s="183" t="s">
        <v>322</v>
      </c>
      <c r="I82" s="173" t="n">
        <v>99.4295116094148</v>
      </c>
      <c r="J82" s="173" t="n">
        <v>9.56743093620129</v>
      </c>
      <c r="K82" s="173" t="n">
        <v>10.3924984954104</v>
      </c>
      <c r="L82" s="173" t="n">
        <f aca="false">I82-I$21</f>
        <v>-35.1899560122823</v>
      </c>
      <c r="M82" s="173" t="n">
        <f aca="false">J82-J$21</f>
        <v>-0.455954118469212</v>
      </c>
      <c r="N82" s="173" t="n">
        <f aca="false">K82-K$21</f>
        <v>-3.03804087701147</v>
      </c>
      <c r="O82" s="169" t="s">
        <v>106</v>
      </c>
      <c r="P82" s="169" t="s">
        <v>106</v>
      </c>
      <c r="Q82" s="169" t="s">
        <v>106</v>
      </c>
      <c r="R82" s="192" t="n">
        <v>-3.79010701387014</v>
      </c>
      <c r="S82" s="192" t="n">
        <v>21.2175926785414</v>
      </c>
      <c r="T82" s="189" t="n">
        <f aca="false">((R82/1000+1)*0.0112372)/((R82/1000+1)*0.0112372+1)</f>
        <v>0.0110706778901572</v>
      </c>
      <c r="U82" s="190" t="s">
        <v>106</v>
      </c>
      <c r="V82" s="194" t="s">
        <v>106</v>
      </c>
      <c r="W82" s="195" t="str">
        <f aca="false">IF(ISNUMBER(V82),I82*V82/100,"NA")</f>
        <v>NA</v>
      </c>
      <c r="X82" s="196" t="str">
        <f aca="false">W82</f>
        <v>NA</v>
      </c>
      <c r="Y82" s="196"/>
    </row>
    <row r="83" customFormat="false" ht="16" hidden="false" customHeight="false" outlineLevel="0" collapsed="false">
      <c r="A83" s="199"/>
      <c r="B83" s="181" t="s">
        <v>1110</v>
      </c>
      <c r="C83" s="181" t="s">
        <v>1111</v>
      </c>
      <c r="D83" s="181" t="n">
        <v>5</v>
      </c>
      <c r="E83" s="182" t="s">
        <v>403</v>
      </c>
      <c r="F83" s="183" t="n">
        <v>4</v>
      </c>
      <c r="G83" s="183" t="s">
        <v>334</v>
      </c>
      <c r="H83" s="193" t="s">
        <v>335</v>
      </c>
      <c r="I83" s="173" t="n">
        <v>186.753954217206</v>
      </c>
      <c r="J83" s="173" t="n">
        <v>18.7647874140242</v>
      </c>
      <c r="K83" s="173" t="n">
        <v>9.9523618411809</v>
      </c>
      <c r="L83" s="173" t="n">
        <f aca="false">I83-I$21</f>
        <v>52.1344865955092</v>
      </c>
      <c r="M83" s="173" t="n">
        <f aca="false">J83-J$21</f>
        <v>8.74140235935372</v>
      </c>
      <c r="N83" s="173" t="n">
        <f aca="false">K83-K$21</f>
        <v>-3.47817753124097</v>
      </c>
      <c r="O83" s="169" t="n">
        <f aca="false">I83-I82</f>
        <v>87.3244426077915</v>
      </c>
      <c r="P83" s="169" t="n">
        <f aca="false">J83-J82</f>
        <v>9.19735647782293</v>
      </c>
      <c r="Q83" s="169" t="n">
        <f aca="false">K83-K82</f>
        <v>-0.4401366542295</v>
      </c>
      <c r="R83" s="192" t="n">
        <v>658.790274966736</v>
      </c>
      <c r="S83" s="192" t="n">
        <v>24.7264949571701</v>
      </c>
      <c r="T83" s="189" t="n">
        <f aca="false">((R83/1000+1)*0.0112372)/((R83/1000+1)*0.0112372+1)</f>
        <v>0.0182990606938466</v>
      </c>
      <c r="U83" s="190" t="n">
        <v>0.02369</v>
      </c>
      <c r="V83" s="194" t="n">
        <f aca="false">1-(U83-T83)/(U83-T82)</f>
        <v>0.572802781383276</v>
      </c>
      <c r="W83" s="195" t="n">
        <f aca="false">IF(ISNUMBER(V83),I83*V83/100,"NA")</f>
        <v>1.06973184409941</v>
      </c>
      <c r="X83" s="196" t="n">
        <f aca="false">W83/1750</f>
        <v>0.000611275339485376</v>
      </c>
      <c r="Y83" s="196"/>
    </row>
    <row r="84" customFormat="false" ht="15" hidden="false" customHeight="false" outlineLevel="0" collapsed="false">
      <c r="A84" s="199"/>
      <c r="B84" s="181" t="s">
        <v>1110</v>
      </c>
      <c r="C84" s="181" t="s">
        <v>1111</v>
      </c>
      <c r="D84" s="181" t="n">
        <v>5</v>
      </c>
      <c r="E84" s="182" t="s">
        <v>403</v>
      </c>
      <c r="F84" s="183" t="n">
        <v>4</v>
      </c>
      <c r="G84" s="183" t="s">
        <v>334</v>
      </c>
      <c r="H84" s="197" t="n">
        <v>10</v>
      </c>
      <c r="I84" s="173" t="n">
        <v>178.309511463764</v>
      </c>
      <c r="J84" s="173" t="n">
        <v>12.3952392274138</v>
      </c>
      <c r="K84" s="173" t="n">
        <v>14.3853223154748</v>
      </c>
      <c r="L84" s="173" t="n">
        <f aca="false">I84-I$21</f>
        <v>43.6900438420673</v>
      </c>
      <c r="M84" s="173" t="n">
        <f aca="false">J84-J$21</f>
        <v>2.37185417274333</v>
      </c>
      <c r="N84" s="173" t="n">
        <f aca="false">K84-K$21</f>
        <v>0.9547829430529</v>
      </c>
      <c r="O84" s="169" t="n">
        <f aca="false">I84-I82</f>
        <v>78.8799998543496</v>
      </c>
      <c r="P84" s="169" t="n">
        <f aca="false">J84-J82</f>
        <v>2.82780829121254</v>
      </c>
      <c r="Q84" s="169" t="n">
        <f aca="false">K84-K82</f>
        <v>3.99282382006437</v>
      </c>
      <c r="R84" s="192" t="n">
        <v>597.368915400691</v>
      </c>
      <c r="S84" s="192" t="n">
        <v>1130.60561819361</v>
      </c>
      <c r="T84" s="189" t="n">
        <f aca="false">((R84/1000+1)*0.0112372)/((R84/1000+1)*0.0112372+1)</f>
        <v>0.0176334346359835</v>
      </c>
      <c r="U84" s="190" t="n">
        <v>0.02369</v>
      </c>
      <c r="V84" s="194" t="n">
        <f aca="false">1-(U84-T84)/(U84-T82)</f>
        <v>0.520056203392055</v>
      </c>
      <c r="W84" s="195" t="n">
        <f aca="false">IF(ISNUMBER(V84),I84*V84/100,"NA")</f>
        <v>0.927309675605375</v>
      </c>
      <c r="X84" s="196" t="n">
        <f aca="false">W84/1750</f>
        <v>0.000529891243203071</v>
      </c>
      <c r="Y84" s="196"/>
    </row>
    <row r="85" customFormat="false" ht="15" hidden="false" customHeight="false" outlineLevel="0" collapsed="false">
      <c r="A85" s="199"/>
      <c r="B85" s="199" t="s">
        <v>1112</v>
      </c>
      <c r="C85" s="181" t="s">
        <v>1111</v>
      </c>
      <c r="D85" s="181" t="n">
        <v>5</v>
      </c>
      <c r="E85" s="191" t="s">
        <v>320</v>
      </c>
      <c r="F85" s="200" t="n">
        <v>1</v>
      </c>
      <c r="G85" s="183" t="s">
        <v>322</v>
      </c>
      <c r="H85" s="183" t="s">
        <v>322</v>
      </c>
      <c r="I85" s="173" t="n">
        <v>119.328240804979</v>
      </c>
      <c r="J85" s="173" t="n">
        <v>13.0387547499334</v>
      </c>
      <c r="K85" s="173" t="n">
        <v>9.1518126610663</v>
      </c>
      <c r="L85" s="173" t="n">
        <f aca="false">I85-I$22</f>
        <v>-24.5509557473059</v>
      </c>
      <c r="M85" s="173" t="n">
        <f aca="false">J85-J$22</f>
        <v>1.7620879588025</v>
      </c>
      <c r="N85" s="173" t="n">
        <f aca="false">K85-K$22</f>
        <v>-3.60720551489379</v>
      </c>
      <c r="O85" s="169" t="s">
        <v>106</v>
      </c>
      <c r="P85" s="169" t="s">
        <v>106</v>
      </c>
      <c r="Q85" s="169" t="s">
        <v>106</v>
      </c>
      <c r="R85" s="192" t="n">
        <v>-12.4834989329092</v>
      </c>
      <c r="S85" s="192" t="n">
        <v>25.4148247194201</v>
      </c>
      <c r="T85" s="189" t="n">
        <f aca="false">((R85/1000+1)*0.0112372)/((R85/1000+1)*0.0112372+1)</f>
        <v>0.0109751302784287</v>
      </c>
      <c r="U85" s="190" t="s">
        <v>106</v>
      </c>
      <c r="V85" s="194" t="s">
        <v>106</v>
      </c>
      <c r="W85" s="195" t="str">
        <f aca="false">IF(ISNUMBER(V85),I85*V85/100,"NA")</f>
        <v>NA</v>
      </c>
      <c r="X85" s="196" t="str">
        <f aca="false">W85</f>
        <v>NA</v>
      </c>
      <c r="Y85" s="196"/>
    </row>
    <row r="86" customFormat="false" ht="16" hidden="false" customHeight="false" outlineLevel="0" collapsed="false">
      <c r="A86" s="199"/>
      <c r="B86" s="199" t="s">
        <v>1112</v>
      </c>
      <c r="C86" s="181" t="s">
        <v>1111</v>
      </c>
      <c r="D86" s="181" t="n">
        <v>5</v>
      </c>
      <c r="E86" s="191" t="s">
        <v>320</v>
      </c>
      <c r="F86" s="200" t="n">
        <v>1</v>
      </c>
      <c r="G86" s="183" t="s">
        <v>660</v>
      </c>
      <c r="H86" s="193" t="s">
        <v>335</v>
      </c>
      <c r="I86" s="173" t="n">
        <v>49.4612470929428</v>
      </c>
      <c r="J86" s="173" t="n">
        <v>19.8315209513876</v>
      </c>
      <c r="K86" s="173" t="n">
        <v>2.49407230106988</v>
      </c>
      <c r="L86" s="173" t="n">
        <f aca="false">I86-I$22</f>
        <v>-94.4179494593421</v>
      </c>
      <c r="M86" s="173" t="n">
        <f aca="false">J86-J$22</f>
        <v>8.55485416025667</v>
      </c>
      <c r="N86" s="173" t="n">
        <f aca="false">K86-K$22</f>
        <v>-10.2649458748902</v>
      </c>
      <c r="O86" s="169" t="n">
        <f aca="false">I86-I85</f>
        <v>-69.8669937120362</v>
      </c>
      <c r="P86" s="169" t="n">
        <f aca="false">J86-J85</f>
        <v>6.79276620145416</v>
      </c>
      <c r="Q86" s="169" t="n">
        <f aca="false">K86-K85</f>
        <v>-6.65774035999642</v>
      </c>
      <c r="R86" s="201" t="n">
        <f aca="false">AVERAGE(R89,R92,R95)</f>
        <v>123.030107550169</v>
      </c>
      <c r="S86" s="192" t="n">
        <v>31.8354113324128</v>
      </c>
      <c r="T86" s="189" t="n">
        <f aca="false">((R86/1000+1)*0.0112372)/((R86/1000+1)*0.0112372+1)</f>
        <v>0.0124624414783049</v>
      </c>
      <c r="U86" s="202" t="n">
        <v>0.0258</v>
      </c>
      <c r="V86" s="194" t="n">
        <f aca="false">1-(U86-T86)/(U86-T85)</f>
        <v>0.100325414510193</v>
      </c>
      <c r="W86" s="195" t="n">
        <f aca="false">IF(ISNUMBER(V86),I86*V86/100,"NA")</f>
        <v>0.0496222011679055</v>
      </c>
      <c r="X86" s="196" t="n">
        <f aca="false">W86/5000</f>
        <v>9.92444023358109E-006</v>
      </c>
      <c r="Y86" s="196"/>
    </row>
    <row r="87" customFormat="false" ht="15" hidden="false" customHeight="false" outlineLevel="0" collapsed="false">
      <c r="A87" s="199"/>
      <c r="B87" s="199" t="s">
        <v>1112</v>
      </c>
      <c r="C87" s="181" t="s">
        <v>1111</v>
      </c>
      <c r="D87" s="181" t="n">
        <v>5</v>
      </c>
      <c r="E87" s="191" t="s">
        <v>320</v>
      </c>
      <c r="F87" s="200" t="n">
        <v>1</v>
      </c>
      <c r="G87" s="183" t="s">
        <v>660</v>
      </c>
      <c r="H87" s="197" t="n">
        <v>10</v>
      </c>
      <c r="I87" s="173" t="n">
        <v>180.915284834874</v>
      </c>
      <c r="J87" s="173" t="n">
        <v>16.4351378506605</v>
      </c>
      <c r="K87" s="173" t="n">
        <v>11.0078349496535</v>
      </c>
      <c r="L87" s="173" t="n">
        <f aca="false">I87-I$22</f>
        <v>37.0360882825891</v>
      </c>
      <c r="M87" s="173" t="n">
        <f aca="false">J87-J$22</f>
        <v>5.15847105952959</v>
      </c>
      <c r="N87" s="173" t="n">
        <f aca="false">K87-K$22</f>
        <v>-1.75118322630658</v>
      </c>
      <c r="O87" s="169" t="n">
        <f aca="false">I87-I85</f>
        <v>61.587044029895</v>
      </c>
      <c r="P87" s="169" t="n">
        <f aca="false">J87-J85</f>
        <v>3.39638310072708</v>
      </c>
      <c r="Q87" s="169" t="n">
        <f aca="false">K87-K85</f>
        <v>1.85602228858722</v>
      </c>
      <c r="R87" s="192" t="n">
        <v>439.310457728522</v>
      </c>
      <c r="S87" s="192" t="n">
        <v>-63.8554841045929</v>
      </c>
      <c r="T87" s="189" t="n">
        <f aca="false">((R87/1000+1)*0.0112372)/((R87/1000+1)*0.0112372+1)</f>
        <v>0.0159163906465665</v>
      </c>
      <c r="U87" s="202" t="n">
        <v>0.0258</v>
      </c>
      <c r="V87" s="194" t="n">
        <f aca="false">1-(U87-T87)/(U87-T85)</f>
        <v>0.333308856060155</v>
      </c>
      <c r="W87" s="195" t="n">
        <f aca="false">IF(ISNUMBER(V87),I87*V87/100,"NA")</f>
        <v>0.60300666632109</v>
      </c>
      <c r="X87" s="196" t="n">
        <f aca="false">W87/5000</f>
        <v>0.000120601333264218</v>
      </c>
      <c r="Y87" s="196"/>
    </row>
    <row r="88" s="186" customFormat="true" ht="15" hidden="false" customHeight="false" outlineLevel="0" collapsed="false">
      <c r="A88" s="203"/>
      <c r="B88" s="203" t="s">
        <v>1112</v>
      </c>
      <c r="C88" s="204" t="s">
        <v>1111</v>
      </c>
      <c r="D88" s="204" t="n">
        <v>5</v>
      </c>
      <c r="E88" s="191" t="s">
        <v>320</v>
      </c>
      <c r="F88" s="200" t="n">
        <v>2</v>
      </c>
      <c r="G88" s="183" t="s">
        <v>322</v>
      </c>
      <c r="H88" s="183" t="s">
        <v>322</v>
      </c>
      <c r="I88" s="173" t="n">
        <v>104.081752895272</v>
      </c>
      <c r="J88" s="173" t="n">
        <v>11.3644927750977</v>
      </c>
      <c r="K88" s="173" t="n">
        <v>9.15850403137562</v>
      </c>
      <c r="L88" s="173" t="n">
        <f aca="false">I88-I$23</f>
        <v>-29.5825898290766</v>
      </c>
      <c r="M88" s="173" t="n">
        <f aca="false">J88-J$23</f>
        <v>6.85539966114816</v>
      </c>
      <c r="N88" s="173" t="n">
        <f aca="false">K88-K$23</f>
        <v>-20.4847832874949</v>
      </c>
      <c r="O88" s="169" t="s">
        <v>106</v>
      </c>
      <c r="P88" s="169" t="s">
        <v>106</v>
      </c>
      <c r="Q88" s="169" t="s">
        <v>106</v>
      </c>
      <c r="R88" s="192" t="n">
        <v>-12.1116387003539</v>
      </c>
      <c r="S88" s="192" t="n">
        <v>25.0266358164078</v>
      </c>
      <c r="T88" s="189" t="n">
        <f aca="false">((R88/1000+1)*0.0112372)/((R88/1000+1)*0.0112372+1)</f>
        <v>0.0109792177098294</v>
      </c>
      <c r="U88" s="190" t="s">
        <v>106</v>
      </c>
      <c r="V88" s="194" t="s">
        <v>106</v>
      </c>
      <c r="W88" s="195" t="str">
        <f aca="false">IF(ISNUMBER(V88),I88*V88/100,"NA")</f>
        <v>NA</v>
      </c>
      <c r="X88" s="196" t="str">
        <f aca="false">W88</f>
        <v>NA</v>
      </c>
      <c r="Y88" s="196"/>
    </row>
    <row r="89" s="186" customFormat="true" ht="16" hidden="false" customHeight="false" outlineLevel="0" collapsed="false">
      <c r="A89" s="203"/>
      <c r="B89" s="203" t="s">
        <v>1112</v>
      </c>
      <c r="C89" s="204" t="s">
        <v>1111</v>
      </c>
      <c r="D89" s="204" t="n">
        <v>5</v>
      </c>
      <c r="E89" s="191" t="s">
        <v>320</v>
      </c>
      <c r="F89" s="200" t="n">
        <v>2</v>
      </c>
      <c r="G89" s="183" t="s">
        <v>660</v>
      </c>
      <c r="H89" s="205" t="s">
        <v>335</v>
      </c>
      <c r="I89" s="173" t="n">
        <v>87.9234770637636</v>
      </c>
      <c r="J89" s="173" t="n">
        <v>19.7729994322769</v>
      </c>
      <c r="K89" s="173" t="n">
        <v>4.44664338179465</v>
      </c>
      <c r="L89" s="173" t="n">
        <f aca="false">I89-I$23</f>
        <v>-45.7408656605848</v>
      </c>
      <c r="M89" s="173" t="n">
        <f aca="false">J89-J$23</f>
        <v>15.2639063183273</v>
      </c>
      <c r="N89" s="173" t="n">
        <f aca="false">K89-K$23</f>
        <v>-25.1966439370759</v>
      </c>
      <c r="O89" s="169" t="n">
        <f aca="false">I89-I88</f>
        <v>-16.1582758315083</v>
      </c>
      <c r="P89" s="169" t="n">
        <f aca="false">J89-J88</f>
        <v>8.40850665717918</v>
      </c>
      <c r="Q89" s="169" t="n">
        <f aca="false">K89-K88</f>
        <v>-4.71186064958097</v>
      </c>
      <c r="R89" s="192" t="n">
        <v>122.653508300431</v>
      </c>
      <c r="S89" s="192" t="n">
        <v>41.9677695225436</v>
      </c>
      <c r="T89" s="189" t="n">
        <f aca="false">((R89/1000+1)*0.0112372)/((R89/1000+1)*0.0112372+1)</f>
        <v>0.0124583143628356</v>
      </c>
      <c r="U89" s="202" t="n">
        <v>0.0258</v>
      </c>
      <c r="V89" s="194" t="n">
        <f aca="false">1-(U89-T89)/(U89-T88)</f>
        <v>0.0997988246536212</v>
      </c>
      <c r="W89" s="195" t="n">
        <f aca="false">IF(ISNUMBER(V89),I89*V89/100,"NA")</f>
        <v>0.0877465967042323</v>
      </c>
      <c r="X89" s="196" t="n">
        <f aca="false">W89/5000</f>
        <v>1.75493193408465E-005</v>
      </c>
      <c r="Y89" s="196"/>
    </row>
    <row r="90" s="186" customFormat="true" ht="15" hidden="false" customHeight="false" outlineLevel="0" collapsed="false">
      <c r="A90" s="203"/>
      <c r="B90" s="203" t="s">
        <v>1112</v>
      </c>
      <c r="C90" s="204" t="s">
        <v>1111</v>
      </c>
      <c r="D90" s="204" t="n">
        <v>5</v>
      </c>
      <c r="E90" s="191" t="s">
        <v>320</v>
      </c>
      <c r="F90" s="200" t="n">
        <v>2</v>
      </c>
      <c r="G90" s="183" t="s">
        <v>660</v>
      </c>
      <c r="H90" s="197" t="n">
        <v>10</v>
      </c>
      <c r="I90" s="173" t="n">
        <v>106.649958323628</v>
      </c>
      <c r="J90" s="173" t="n">
        <v>15.5687461036873</v>
      </c>
      <c r="K90" s="173" t="n">
        <v>6.8502599768371</v>
      </c>
      <c r="L90" s="173" t="n">
        <f aca="false">I90-I$23</f>
        <v>-27.0143844007206</v>
      </c>
      <c r="M90" s="173" t="n">
        <f aca="false">J90-J$23</f>
        <v>11.0596529897378</v>
      </c>
      <c r="N90" s="173" t="n">
        <f aca="false">K90-K$23</f>
        <v>-22.7930273420335</v>
      </c>
      <c r="O90" s="169" t="n">
        <f aca="false">I90-I88</f>
        <v>2.56820542835599</v>
      </c>
      <c r="P90" s="169" t="n">
        <f aca="false">J90-J88</f>
        <v>4.20425332858959</v>
      </c>
      <c r="Q90" s="169" t="n">
        <f aca="false">K90-K88</f>
        <v>-2.30824405453853</v>
      </c>
      <c r="R90" s="192" t="n">
        <v>308.725056417304</v>
      </c>
      <c r="S90" s="192" t="n">
        <v>10.8831924975671</v>
      </c>
      <c r="T90" s="189" t="n">
        <f aca="false">((R90/1000+1)*0.0112372)/((R90/1000+1)*0.0112372+1)</f>
        <v>0.0144932614286753</v>
      </c>
      <c r="U90" s="202" t="n">
        <v>0.0258</v>
      </c>
      <c r="V90" s="194" t="n">
        <f aca="false">1-(U90-T90)/(U90-T88)</f>
        <v>0.237102445069752</v>
      </c>
      <c r="W90" s="195" t="n">
        <f aca="false">IF(ISNUMBER(V90),I90*V90/100,"NA")</f>
        <v>0.252869658851193</v>
      </c>
      <c r="X90" s="196" t="n">
        <f aca="false">W90/5000</f>
        <v>5.05739317702385E-005</v>
      </c>
      <c r="Y90" s="196"/>
    </row>
    <row r="91" s="186" customFormat="true" ht="15" hidden="false" customHeight="false" outlineLevel="0" collapsed="false">
      <c r="A91" s="203"/>
      <c r="B91" s="203" t="s">
        <v>1112</v>
      </c>
      <c r="C91" s="204" t="s">
        <v>1111</v>
      </c>
      <c r="D91" s="204" t="n">
        <v>5</v>
      </c>
      <c r="E91" s="191" t="s">
        <v>320</v>
      </c>
      <c r="F91" s="200" t="n">
        <v>3</v>
      </c>
      <c r="G91" s="183" t="s">
        <v>322</v>
      </c>
      <c r="H91" s="183" t="s">
        <v>322</v>
      </c>
      <c r="I91" s="173" t="n">
        <v>116.397927885428</v>
      </c>
      <c r="J91" s="173" t="n">
        <v>5.51993574832684</v>
      </c>
      <c r="K91" s="173" t="n">
        <v>21.0868265850213</v>
      </c>
      <c r="L91" s="173" t="n">
        <f aca="false">I91-I$24</f>
        <v>8.05070742340511</v>
      </c>
      <c r="M91" s="173" t="n">
        <f aca="false">J91-J$24</f>
        <v>-0.210706663335547</v>
      </c>
      <c r="N91" s="173" t="n">
        <f aca="false">K91-K$24</f>
        <v>2.18018180091715</v>
      </c>
      <c r="O91" s="169" t="s">
        <v>106</v>
      </c>
      <c r="P91" s="169" t="s">
        <v>106</v>
      </c>
      <c r="Q91" s="169" t="s">
        <v>106</v>
      </c>
      <c r="R91" s="192" t="n">
        <v>-11.5775268486</v>
      </c>
      <c r="S91" s="192" t="n">
        <v>71.53711406483</v>
      </c>
      <c r="T91" s="189" t="n">
        <f aca="false">((R91/1000+1)*0.0112372)/((R91/1000+1)*0.0112372+1)</f>
        <v>0.0109850885273615</v>
      </c>
      <c r="U91" s="190" t="s">
        <v>106</v>
      </c>
      <c r="V91" s="194" t="s">
        <v>106</v>
      </c>
      <c r="W91" s="195" t="str">
        <f aca="false">IF(ISNUMBER(V91),I91*V91/100,"NA")</f>
        <v>NA</v>
      </c>
      <c r="X91" s="196" t="str">
        <f aca="false">W91</f>
        <v>NA</v>
      </c>
      <c r="Y91" s="196"/>
    </row>
    <row r="92" s="186" customFormat="true" ht="16" hidden="false" customHeight="false" outlineLevel="0" collapsed="false">
      <c r="A92" s="203"/>
      <c r="B92" s="203" t="s">
        <v>1112</v>
      </c>
      <c r="C92" s="204" t="s">
        <v>1111</v>
      </c>
      <c r="D92" s="204" t="n">
        <v>5</v>
      </c>
      <c r="E92" s="191" t="s">
        <v>320</v>
      </c>
      <c r="F92" s="200" t="n">
        <v>3</v>
      </c>
      <c r="G92" s="183" t="s">
        <v>660</v>
      </c>
      <c r="H92" s="205" t="s">
        <v>335</v>
      </c>
      <c r="I92" s="173" t="n">
        <v>93.4167570511737</v>
      </c>
      <c r="J92" s="173" t="n">
        <v>21.5704992099841</v>
      </c>
      <c r="K92" s="173" t="n">
        <v>4.33076472369888</v>
      </c>
      <c r="L92" s="173" t="n">
        <f aca="false">I92-I$24</f>
        <v>-14.9304634108492</v>
      </c>
      <c r="M92" s="173" t="n">
        <f aca="false">J92-J$24</f>
        <v>15.8398567983217</v>
      </c>
      <c r="N92" s="173" t="n">
        <f aca="false">K92-K$24</f>
        <v>-14.5758800604053</v>
      </c>
      <c r="O92" s="169" t="n">
        <f aca="false">I92-I91</f>
        <v>-22.9811708342543</v>
      </c>
      <c r="P92" s="169" t="n">
        <f aca="false">J92-J91</f>
        <v>16.0505634616572</v>
      </c>
      <c r="Q92" s="169" t="n">
        <f aca="false">K92-K91</f>
        <v>-16.7560618613224</v>
      </c>
      <c r="R92" s="192" t="n">
        <v>201.039846851685</v>
      </c>
      <c r="S92" s="192" t="n">
        <v>34.4102243787047</v>
      </c>
      <c r="T92" s="189" t="n">
        <f aca="false">((R92/1000+1)*0.0112372)/((R92/1000+1)*0.0112372+1)</f>
        <v>0.0133165998085693</v>
      </c>
      <c r="U92" s="202" t="n">
        <v>0.0258</v>
      </c>
      <c r="V92" s="194" t="n">
        <f aca="false">1-(U92-T92)/(U92-T91)</f>
        <v>0.15737598469716</v>
      </c>
      <c r="W92" s="195" t="n">
        <f aca="false">IF(ISNUMBER(V92),I92*V92/100,"NA")</f>
        <v>0.147015541281438</v>
      </c>
      <c r="X92" s="196" t="n">
        <f aca="false">W92/5000</f>
        <v>2.94031082562877E-005</v>
      </c>
      <c r="Y92" s="196"/>
    </row>
    <row r="93" s="186" customFormat="true" ht="15" hidden="false" customHeight="false" outlineLevel="0" collapsed="false">
      <c r="A93" s="203"/>
      <c r="B93" s="203" t="s">
        <v>1112</v>
      </c>
      <c r="C93" s="204" t="s">
        <v>1111</v>
      </c>
      <c r="D93" s="204" t="n">
        <v>5</v>
      </c>
      <c r="E93" s="191" t="s">
        <v>320</v>
      </c>
      <c r="F93" s="200" t="n">
        <v>3</v>
      </c>
      <c r="G93" s="183" t="s">
        <v>660</v>
      </c>
      <c r="H93" s="197" t="n">
        <v>10</v>
      </c>
      <c r="I93" s="173" t="n">
        <v>118.461090543858</v>
      </c>
      <c r="J93" s="173" t="n">
        <v>13.5452174791555</v>
      </c>
      <c r="K93" s="173" t="n">
        <v>8.74560269897148</v>
      </c>
      <c r="L93" s="173" t="n">
        <f aca="false">I93-I$24</f>
        <v>10.1138700818348</v>
      </c>
      <c r="M93" s="173" t="n">
        <f aca="false">J93-J$24</f>
        <v>7.81457506749307</v>
      </c>
      <c r="N93" s="173" t="n">
        <f aca="false">K93-K$24</f>
        <v>-10.1610420851327</v>
      </c>
      <c r="O93" s="169" t="n">
        <f aca="false">I93-I91</f>
        <v>2.06316265842965</v>
      </c>
      <c r="P93" s="169" t="n">
        <f aca="false">J93-J91</f>
        <v>8.02528173082862</v>
      </c>
      <c r="Q93" s="169" t="n">
        <f aca="false">K93-K91</f>
        <v>-12.3412238860498</v>
      </c>
      <c r="R93" s="192" t="n">
        <v>109.374706218209</v>
      </c>
      <c r="S93" s="192" t="n">
        <v>6.76308715794637</v>
      </c>
      <c r="T93" s="189" t="n">
        <f aca="false">((R93/1000+1)*0.0112372)/((R93/1000+1)*0.0112372+1)</f>
        <v>0.0123127711748404</v>
      </c>
      <c r="U93" s="202" t="n">
        <v>0.0258</v>
      </c>
      <c r="V93" s="194" t="n">
        <f aca="false">1-(U93-T93)/(U93-T91)</f>
        <v>0.0896179940009071</v>
      </c>
      <c r="W93" s="195" t="n">
        <f aca="false">IF(ISNUMBER(V93),I93*V93/100,"NA")</f>
        <v>0.106162453017003</v>
      </c>
      <c r="X93" s="196" t="n">
        <f aca="false">W93/5000</f>
        <v>2.12324906034007E-005</v>
      </c>
      <c r="Y93" s="196"/>
    </row>
    <row r="94" s="186" customFormat="true" ht="15" hidden="false" customHeight="false" outlineLevel="0" collapsed="false">
      <c r="A94" s="203"/>
      <c r="B94" s="203" t="s">
        <v>1112</v>
      </c>
      <c r="C94" s="204" t="s">
        <v>1111</v>
      </c>
      <c r="D94" s="204" t="n">
        <v>5</v>
      </c>
      <c r="E94" s="191" t="s">
        <v>320</v>
      </c>
      <c r="F94" s="200" t="n">
        <v>4</v>
      </c>
      <c r="G94" s="183" t="s">
        <v>322</v>
      </c>
      <c r="H94" s="183" t="s">
        <v>322</v>
      </c>
      <c r="I94" s="173" t="n">
        <v>72.1730271095599</v>
      </c>
      <c r="J94" s="173" t="n">
        <v>6.9270960566659</v>
      </c>
      <c r="K94" s="173" t="n">
        <v>10.4189441750426</v>
      </c>
      <c r="L94" s="173" t="n">
        <f aca="false">I94-I$25</f>
        <v>-89.8463310731299</v>
      </c>
      <c r="M94" s="173" t="n">
        <f aca="false">J94-J$25</f>
        <v>-11.1077604392542</v>
      </c>
      <c r="N94" s="173" t="n">
        <f aca="false">K94-K$25</f>
        <v>1.43526536288562</v>
      </c>
      <c r="O94" s="169" t="s">
        <v>106</v>
      </c>
      <c r="P94" s="169" t="s">
        <v>106</v>
      </c>
      <c r="Q94" s="169" t="s">
        <v>106</v>
      </c>
      <c r="R94" s="192" t="n">
        <v>-11.2411579221312</v>
      </c>
      <c r="S94" s="192" t="n">
        <v>35.3561843445283</v>
      </c>
      <c r="T94" s="189" t="n">
        <f aca="false">((R94/1000+1)*0.0112372)/((R94/1000+1)*0.0112372+1)</f>
        <v>0.0109887857707009</v>
      </c>
      <c r="U94" s="190" t="s">
        <v>106</v>
      </c>
      <c r="V94" s="194" t="s">
        <v>106</v>
      </c>
      <c r="W94" s="195" t="str">
        <f aca="false">IF(ISNUMBER(V94),I94*V94/100,"NA")</f>
        <v>NA</v>
      </c>
      <c r="X94" s="196" t="str">
        <f aca="false">W94</f>
        <v>NA</v>
      </c>
      <c r="Y94" s="196"/>
    </row>
    <row r="95" s="186" customFormat="true" ht="16" hidden="false" customHeight="false" outlineLevel="0" collapsed="false">
      <c r="A95" s="203"/>
      <c r="B95" s="203" t="s">
        <v>1112</v>
      </c>
      <c r="C95" s="204" t="s">
        <v>1111</v>
      </c>
      <c r="D95" s="204" t="n">
        <v>5</v>
      </c>
      <c r="E95" s="191" t="s">
        <v>320</v>
      </c>
      <c r="F95" s="200" t="n">
        <v>4</v>
      </c>
      <c r="G95" s="183" t="s">
        <v>660</v>
      </c>
      <c r="H95" s="205" t="s">
        <v>335</v>
      </c>
      <c r="I95" s="173" t="n">
        <v>66.1691655459464</v>
      </c>
      <c r="J95" s="173" t="n">
        <v>12.0139110789377</v>
      </c>
      <c r="K95" s="173" t="n">
        <v>5.50771227714107</v>
      </c>
      <c r="L95" s="173" t="n">
        <f aca="false">I95-I$25</f>
        <v>-95.8501926367433</v>
      </c>
      <c r="M95" s="173" t="n">
        <f aca="false">J95-J$25</f>
        <v>-6.0209454169824</v>
      </c>
      <c r="N95" s="173" t="n">
        <f aca="false">K95-K$25</f>
        <v>-3.47596653501593</v>
      </c>
      <c r="O95" s="169" t="n">
        <f aca="false">I95-I94</f>
        <v>-6.00386156361346</v>
      </c>
      <c r="P95" s="169" t="n">
        <f aca="false">J95-J94</f>
        <v>5.08681502227183</v>
      </c>
      <c r="Q95" s="169" t="n">
        <f aca="false">K95-K94</f>
        <v>-4.91123189790156</v>
      </c>
      <c r="R95" s="192" t="n">
        <v>45.396967498391</v>
      </c>
      <c r="S95" s="192" t="n">
        <v>42.056024266417</v>
      </c>
      <c r="T95" s="189" t="n">
        <f aca="false">((R95/1000+1)*0.0112372)/((R95/1000+1)*0.0112372+1)</f>
        <v>0.011610937236082</v>
      </c>
      <c r="U95" s="202" t="n">
        <v>0.0258</v>
      </c>
      <c r="V95" s="194" t="n">
        <f aca="false">1-(U95-T95)/(U95-T94)</f>
        <v>0.0420054328935693</v>
      </c>
      <c r="W95" s="195" t="n">
        <f aca="false">IF(ISNUMBER(V95),I95*V95/100,"NA")</f>
        <v>0.0277946444296373</v>
      </c>
      <c r="X95" s="196" t="n">
        <f aca="false">W95/5000</f>
        <v>5.55892888592746E-006</v>
      </c>
      <c r="Y95" s="196"/>
    </row>
    <row r="96" s="186" customFormat="true" ht="15" hidden="false" customHeight="false" outlineLevel="0" collapsed="false">
      <c r="A96" s="203"/>
      <c r="B96" s="203" t="s">
        <v>1112</v>
      </c>
      <c r="C96" s="204" t="s">
        <v>1111</v>
      </c>
      <c r="D96" s="204" t="n">
        <v>5</v>
      </c>
      <c r="E96" s="191" t="s">
        <v>320</v>
      </c>
      <c r="F96" s="200" t="n">
        <v>4</v>
      </c>
      <c r="G96" s="183" t="s">
        <v>660</v>
      </c>
      <c r="H96" s="197" t="n">
        <v>10</v>
      </c>
      <c r="I96" s="173" t="n">
        <v>136.737667388399</v>
      </c>
      <c r="J96" s="173" t="n">
        <v>9.47050356780182</v>
      </c>
      <c r="K96" s="173" t="n">
        <v>14.4382678713394</v>
      </c>
      <c r="L96" s="173" t="n">
        <f aca="false">I96-I$25</f>
        <v>-25.2816907942913</v>
      </c>
      <c r="M96" s="173" t="n">
        <f aca="false">J96-J$25</f>
        <v>-8.56435292811832</v>
      </c>
      <c r="N96" s="173" t="n">
        <f aca="false">K96-K$25</f>
        <v>5.45458905918244</v>
      </c>
      <c r="O96" s="169" t="n">
        <f aca="false">I96-I94</f>
        <v>64.5646402788386</v>
      </c>
      <c r="P96" s="169" t="n">
        <f aca="false">J96-J94</f>
        <v>2.54340751113592</v>
      </c>
      <c r="Q96" s="169" t="n">
        <f aca="false">K96-K94</f>
        <v>4.01932369629682</v>
      </c>
      <c r="R96" s="192" t="n">
        <v>457.380223422409</v>
      </c>
      <c r="S96" s="192" t="n">
        <v>-21.9973612007348</v>
      </c>
      <c r="T96" s="189" t="n">
        <f aca="false">((R96/1000+1)*0.0112372)/((R96/1000+1)*0.0112372+1)</f>
        <v>0.0161129926122303</v>
      </c>
      <c r="U96" s="202" t="n">
        <v>0.0258</v>
      </c>
      <c r="V96" s="194" t="n">
        <f aca="false">1-(U96-T96)/(U96-T94)</f>
        <v>0.345968045711799</v>
      </c>
      <c r="W96" s="195" t="n">
        <f aca="false">IF(ISNUMBER(V96),I96*V96/100,"NA")</f>
        <v>0.473068635615542</v>
      </c>
      <c r="X96" s="196" t="n">
        <f aca="false">W96/5000</f>
        <v>9.46137271231084E-005</v>
      </c>
      <c r="Y96" s="196"/>
    </row>
    <row r="97" customFormat="false" ht="15" hidden="false" customHeight="false" outlineLevel="0" collapsed="false">
      <c r="A97" s="199"/>
      <c r="B97" s="199" t="s">
        <v>1112</v>
      </c>
      <c r="C97" s="181" t="s">
        <v>1111</v>
      </c>
      <c r="D97" s="181" t="n">
        <v>5</v>
      </c>
      <c r="E97" s="191" t="s">
        <v>353</v>
      </c>
      <c r="F97" s="200" t="n">
        <v>1</v>
      </c>
      <c r="G97" s="183" t="s">
        <v>322</v>
      </c>
      <c r="H97" s="183" t="s">
        <v>322</v>
      </c>
      <c r="I97" s="173" t="n">
        <v>141.428100194664</v>
      </c>
      <c r="J97" s="173" t="n">
        <v>26.8257309025668</v>
      </c>
      <c r="K97" s="173" t="n">
        <v>5.27210612483745</v>
      </c>
      <c r="L97" s="173" t="n">
        <f aca="false">I97-I$26</f>
        <v>-75.9020247659435</v>
      </c>
      <c r="M97" s="173" t="n">
        <f aca="false">J97-J$26</f>
        <v>4.72481670221755</v>
      </c>
      <c r="N97" s="173" t="n">
        <f aca="false">K97-K$26</f>
        <v>-4.56142940181387</v>
      </c>
      <c r="O97" s="169" t="s">
        <v>106</v>
      </c>
      <c r="P97" s="169" t="s">
        <v>106</v>
      </c>
      <c r="Q97" s="169" t="s">
        <v>106</v>
      </c>
      <c r="R97" s="192" t="n">
        <v>-18.3012004419552</v>
      </c>
      <c r="S97" s="192" t="n">
        <v>25.6513278974636</v>
      </c>
      <c r="T97" s="189" t="n">
        <f aca="false">((R97/1000+1)*0.0112372)/((R97/1000+1)*0.0112372+1)</f>
        <v>0.0109111785846464</v>
      </c>
      <c r="U97" s="190" t="s">
        <v>106</v>
      </c>
      <c r="V97" s="194" t="s">
        <v>106</v>
      </c>
      <c r="W97" s="195" t="str">
        <f aca="false">IF(ISNUMBER(V97),I97*V97/100,"NA")</f>
        <v>NA</v>
      </c>
      <c r="X97" s="196" t="str">
        <f aca="false">W97</f>
        <v>NA</v>
      </c>
      <c r="Y97" s="196"/>
    </row>
    <row r="98" customFormat="false" ht="16" hidden="false" customHeight="false" outlineLevel="0" collapsed="false">
      <c r="A98" s="199"/>
      <c r="B98" s="199" t="s">
        <v>1112</v>
      </c>
      <c r="C98" s="181" t="s">
        <v>1111</v>
      </c>
      <c r="D98" s="181" t="n">
        <v>5</v>
      </c>
      <c r="E98" s="191" t="s">
        <v>353</v>
      </c>
      <c r="F98" s="200" t="n">
        <v>1</v>
      </c>
      <c r="G98" s="183" t="s">
        <v>660</v>
      </c>
      <c r="H98" s="193" t="s">
        <v>335</v>
      </c>
      <c r="I98" s="173" t="n">
        <v>155.577054429338</v>
      </c>
      <c r="J98" s="173" t="n">
        <v>31.3040399171981</v>
      </c>
      <c r="K98" s="173" t="n">
        <v>4.96987145559654</v>
      </c>
      <c r="L98" s="173" t="n">
        <f aca="false">I98-I$26</f>
        <v>-61.7530705312697</v>
      </c>
      <c r="M98" s="173" t="n">
        <f aca="false">J98-J$26</f>
        <v>9.20312571684881</v>
      </c>
      <c r="N98" s="173" t="n">
        <f aca="false">K98-K$26</f>
        <v>-4.86366407105477</v>
      </c>
      <c r="O98" s="169" t="n">
        <f aca="false">I98-I97</f>
        <v>14.1489542346737</v>
      </c>
      <c r="P98" s="169" t="n">
        <f aca="false">J98-J97</f>
        <v>4.47830901463126</v>
      </c>
      <c r="Q98" s="169" t="n">
        <f aca="false">K98-K97</f>
        <v>-0.302234669240906</v>
      </c>
      <c r="R98" s="192" t="n">
        <v>81.3364152708351</v>
      </c>
      <c r="S98" s="192" t="n">
        <v>36.5165720391267</v>
      </c>
      <c r="T98" s="189" t="n">
        <f aca="false">((R98/1000+1)*0.0112372)/((R98/1000+1)*0.0112372+1)</f>
        <v>0.0120053146633897</v>
      </c>
      <c r="U98" s="202" t="n">
        <v>0.0258</v>
      </c>
      <c r="V98" s="194" t="n">
        <f aca="false">1-(U98-T98)/(U98-T97)</f>
        <v>0.073487084586491</v>
      </c>
      <c r="W98" s="195" t="n">
        <f aca="false">IF(ISNUMBER(V98),I98*V98/100,"NA")</f>
        <v>0.114329041585658</v>
      </c>
      <c r="X98" s="196" t="n">
        <f aca="false">W98/5000</f>
        <v>2.28658083171317E-005</v>
      </c>
      <c r="Y98" s="196"/>
    </row>
    <row r="99" customFormat="false" ht="15" hidden="false" customHeight="false" outlineLevel="0" collapsed="false">
      <c r="A99" s="199"/>
      <c r="B99" s="199" t="s">
        <v>1112</v>
      </c>
      <c r="C99" s="181" t="s">
        <v>1111</v>
      </c>
      <c r="D99" s="181" t="n">
        <v>5</v>
      </c>
      <c r="E99" s="191" t="s">
        <v>353</v>
      </c>
      <c r="F99" s="200" t="n">
        <v>1</v>
      </c>
      <c r="G99" s="183" t="s">
        <v>660</v>
      </c>
      <c r="H99" s="197" t="n">
        <v>10</v>
      </c>
      <c r="I99" s="173" t="n">
        <v>269.030921790318</v>
      </c>
      <c r="J99" s="173" t="n">
        <v>24.9483107780151</v>
      </c>
      <c r="K99" s="173" t="n">
        <v>10.7835325679602</v>
      </c>
      <c r="L99" s="173" t="n">
        <f aca="false">I99-I$26</f>
        <v>51.7007968297103</v>
      </c>
      <c r="M99" s="173" t="n">
        <f aca="false">J99-J$26</f>
        <v>2.84739657766585</v>
      </c>
      <c r="N99" s="173" t="n">
        <f aca="false">K99-K$26</f>
        <v>0.949997041308841</v>
      </c>
      <c r="O99" s="169" t="n">
        <f aca="false">I99-I97</f>
        <v>127.602821595654</v>
      </c>
      <c r="P99" s="169" t="n">
        <f aca="false">J99-J97</f>
        <v>-1.8774201245517</v>
      </c>
      <c r="Q99" s="169" t="n">
        <f aca="false">K99-K97</f>
        <v>5.51142644312271</v>
      </c>
      <c r="R99" s="192" t="n">
        <v>362.697894751892</v>
      </c>
      <c r="S99" s="192" t="n">
        <v>15.2430768642066</v>
      </c>
      <c r="T99" s="189" t="n">
        <f aca="false">((R99/1000+1)*0.0112372)/((R99/1000+1)*0.0112372+1)</f>
        <v>0.0150819601035725</v>
      </c>
      <c r="U99" s="202" t="n">
        <v>0.0258</v>
      </c>
      <c r="V99" s="194" t="n">
        <f aca="false">1-(U99-T99)/(U99-T97)</f>
        <v>0.280128386429911</v>
      </c>
      <c r="W99" s="195" t="n">
        <f aca="false">IF(ISNUMBER(V99),I99*V99/100,"NA")</f>
        <v>0.753631980208734</v>
      </c>
      <c r="X99" s="196" t="n">
        <f aca="false">W99/5000</f>
        <v>0.000150726396041747</v>
      </c>
      <c r="Y99" s="196"/>
    </row>
    <row r="100" customFormat="false" ht="15" hidden="false" customHeight="false" outlineLevel="0" collapsed="false">
      <c r="A100" s="199"/>
      <c r="B100" s="199" t="s">
        <v>1112</v>
      </c>
      <c r="C100" s="181" t="s">
        <v>1111</v>
      </c>
      <c r="D100" s="181" t="n">
        <v>5</v>
      </c>
      <c r="E100" s="191" t="s">
        <v>353</v>
      </c>
      <c r="F100" s="200" t="n">
        <v>2</v>
      </c>
      <c r="G100" s="183" t="s">
        <v>322</v>
      </c>
      <c r="H100" s="183" t="s">
        <v>322</v>
      </c>
      <c r="I100" s="173" t="n">
        <v>140.95913374024</v>
      </c>
      <c r="J100" s="173" t="n">
        <v>32.7101982624323</v>
      </c>
      <c r="K100" s="173" t="n">
        <v>4.30933290618821</v>
      </c>
      <c r="L100" s="173" t="n">
        <f aca="false">I100-I$27</f>
        <v>-150.321917051175</v>
      </c>
      <c r="M100" s="173" t="n">
        <f aca="false">J100-J$27</f>
        <v>-4.25165929838174</v>
      </c>
      <c r="N100" s="173" t="n">
        <f aca="false">K100-K$27</f>
        <v>-3.5712518374807</v>
      </c>
      <c r="O100" s="169" t="s">
        <v>106</v>
      </c>
      <c r="P100" s="169" t="s">
        <v>106</v>
      </c>
      <c r="Q100" s="169" t="s">
        <v>106</v>
      </c>
      <c r="R100" s="192" t="n">
        <v>-18.5007059296524</v>
      </c>
      <c r="S100" s="192" t="n">
        <v>17.7581422577496</v>
      </c>
      <c r="T100" s="189" t="n">
        <f aca="false">((R100/1000+1)*0.0112372)/((R100/1000+1)*0.0112372+1)</f>
        <v>0.010908985352985</v>
      </c>
      <c r="U100" s="190" t="s">
        <v>106</v>
      </c>
      <c r="V100" s="194" t="s">
        <v>106</v>
      </c>
      <c r="W100" s="195" t="str">
        <f aca="false">IF(ISNUMBER(V100),I100*V100/100,"NA")</f>
        <v>NA</v>
      </c>
      <c r="X100" s="196" t="str">
        <f aca="false">W100</f>
        <v>NA</v>
      </c>
      <c r="Y100" s="196"/>
    </row>
    <row r="101" customFormat="false" ht="16" hidden="false" customHeight="false" outlineLevel="0" collapsed="false">
      <c r="A101" s="199"/>
      <c r="B101" s="199" t="s">
        <v>1112</v>
      </c>
      <c r="C101" s="181" t="s">
        <v>1111</v>
      </c>
      <c r="D101" s="181" t="n">
        <v>5</v>
      </c>
      <c r="E101" s="191" t="s">
        <v>353</v>
      </c>
      <c r="F101" s="200" t="n">
        <v>2</v>
      </c>
      <c r="G101" s="183" t="s">
        <v>660</v>
      </c>
      <c r="H101" s="193" t="s">
        <v>335</v>
      </c>
      <c r="I101" s="173" t="n">
        <v>245.004025724041</v>
      </c>
      <c r="J101" s="173" t="n">
        <v>42.6502069218228</v>
      </c>
      <c r="K101" s="173" t="n">
        <v>5.74449793814904</v>
      </c>
      <c r="L101" s="173" t="n">
        <f aca="false">I101-I$27</f>
        <v>-46.277025067374</v>
      </c>
      <c r="M101" s="173" t="n">
        <f aca="false">J101-J$27</f>
        <v>5.68834936100877</v>
      </c>
      <c r="N101" s="173" t="n">
        <f aca="false">K101-K$27</f>
        <v>-2.13608680551988</v>
      </c>
      <c r="O101" s="169" t="n">
        <f aca="false">I101-I100</f>
        <v>104.044891983801</v>
      </c>
      <c r="P101" s="169" t="n">
        <f aca="false">J101-J100</f>
        <v>9.94000865939051</v>
      </c>
      <c r="Q101" s="169" t="n">
        <f aca="false">K101-K100</f>
        <v>1.43516503196082</v>
      </c>
      <c r="R101" s="192" t="n">
        <v>222.534289968678</v>
      </c>
      <c r="S101" s="192" t="n">
        <v>38.9825237870727</v>
      </c>
      <c r="T101" s="189" t="n">
        <f aca="false">((R101/1000+1)*0.0112372)/((R101/1000+1)*0.0112372+1)</f>
        <v>0.0135516910572446</v>
      </c>
      <c r="U101" s="202" t="n">
        <v>0.0258</v>
      </c>
      <c r="V101" s="194" t="n">
        <f aca="false">1-(U101-T101)/(U101-T100)</f>
        <v>0.177469821023197</v>
      </c>
      <c r="W101" s="195" t="n">
        <f aca="false">IF(ISNUMBER(V101),I101*V101/100,"NA")</f>
        <v>0.434808205952083</v>
      </c>
      <c r="X101" s="196" t="n">
        <f aca="false">W101/5000</f>
        <v>8.69616411904166E-005</v>
      </c>
      <c r="Y101" s="196"/>
    </row>
    <row r="102" customFormat="false" ht="15" hidden="false" customHeight="false" outlineLevel="0" collapsed="false">
      <c r="A102" s="199"/>
      <c r="B102" s="199" t="s">
        <v>1112</v>
      </c>
      <c r="C102" s="181" t="s">
        <v>1111</v>
      </c>
      <c r="D102" s="181" t="n">
        <v>5</v>
      </c>
      <c r="E102" s="191" t="s">
        <v>353</v>
      </c>
      <c r="F102" s="200" t="n">
        <v>2</v>
      </c>
      <c r="G102" s="183" t="s">
        <v>660</v>
      </c>
      <c r="H102" s="197" t="n">
        <v>10</v>
      </c>
      <c r="I102" s="173" t="n">
        <v>315.940411948905</v>
      </c>
      <c r="J102" s="173" t="n">
        <v>37.6802025921276</v>
      </c>
      <c r="K102" s="173" t="n">
        <v>8.38478538368882</v>
      </c>
      <c r="L102" s="173" t="n">
        <f aca="false">I102-I$27</f>
        <v>24.6593611574899</v>
      </c>
      <c r="M102" s="173" t="n">
        <f aca="false">J102-J$27</f>
        <v>0.718345031313518</v>
      </c>
      <c r="N102" s="173" t="n">
        <f aca="false">K102-K$27</f>
        <v>0.5042006400199</v>
      </c>
      <c r="O102" s="169" t="n">
        <f aca="false">I102-I100</f>
        <v>174.981278208665</v>
      </c>
      <c r="P102" s="169" t="n">
        <f aca="false">J102-J100</f>
        <v>4.97000432969526</v>
      </c>
      <c r="Q102" s="169" t="n">
        <f aca="false">K102-K100</f>
        <v>4.07545247750061</v>
      </c>
      <c r="R102" s="192" t="n">
        <v>443.076095081393</v>
      </c>
      <c r="S102" s="192" t="n">
        <v>14.4169048713928</v>
      </c>
      <c r="T102" s="189" t="n">
        <f aca="false">((R102/1000+1)*0.0112372)/((R102/1000+1)*0.0112372+1)</f>
        <v>0.0159573678688986</v>
      </c>
      <c r="U102" s="202" t="n">
        <v>0.0258</v>
      </c>
      <c r="V102" s="194" t="n">
        <f aca="false">1-(U102-T102)/(U102-T100)</f>
        <v>0.339022063679558</v>
      </c>
      <c r="W102" s="195" t="n">
        <f aca="false">IF(ISNUMBER(V102),I102*V102/100,"NA")</f>
        <v>1.07110770458687</v>
      </c>
      <c r="X102" s="196" t="n">
        <f aca="false">W102/5000</f>
        <v>0.000214221540917375</v>
      </c>
      <c r="Y102" s="196"/>
    </row>
    <row r="103" customFormat="false" ht="15" hidden="false" customHeight="false" outlineLevel="0" collapsed="false">
      <c r="A103" s="199"/>
      <c r="B103" s="199" t="s">
        <v>1112</v>
      </c>
      <c r="C103" s="181" t="s">
        <v>1111</v>
      </c>
      <c r="D103" s="181" t="n">
        <v>5</v>
      </c>
      <c r="E103" s="191" t="s">
        <v>353</v>
      </c>
      <c r="F103" s="200" t="n">
        <v>3</v>
      </c>
      <c r="G103" s="183" t="s">
        <v>322</v>
      </c>
      <c r="H103" s="183" t="s">
        <v>322</v>
      </c>
      <c r="I103" s="173" t="n">
        <v>165.33359768638</v>
      </c>
      <c r="J103" s="173" t="n">
        <v>34.6470480545182</v>
      </c>
      <c r="K103" s="173" t="n">
        <v>4.77193893766136</v>
      </c>
      <c r="L103" s="173" t="n">
        <f aca="false">I103-I$28</f>
        <v>-78.5227082490308</v>
      </c>
      <c r="M103" s="173" t="n">
        <f aca="false">J103-J$28</f>
        <v>1.99807650771809</v>
      </c>
      <c r="N103" s="173" t="n">
        <f aca="false">K103-K$28</f>
        <v>-2.69709590118062</v>
      </c>
      <c r="O103" s="169" t="s">
        <v>106</v>
      </c>
      <c r="P103" s="169" t="s">
        <v>106</v>
      </c>
      <c r="Q103" s="169" t="s">
        <v>106</v>
      </c>
      <c r="R103" s="192" t="n">
        <v>-18.3225450769645</v>
      </c>
      <c r="S103" s="192" t="n">
        <v>18.2689344236767</v>
      </c>
      <c r="T103" s="189" t="n">
        <f aca="false">((R103/1000+1)*0.0112372)/((R103/1000+1)*0.0112372+1)</f>
        <v>0.0109109439362809</v>
      </c>
      <c r="U103" s="190" t="s">
        <v>106</v>
      </c>
      <c r="V103" s="194" t="s">
        <v>106</v>
      </c>
      <c r="W103" s="195" t="str">
        <f aca="false">IF(ISNUMBER(V103),I103*V103/100,"NA")</f>
        <v>NA</v>
      </c>
      <c r="X103" s="196" t="str">
        <f aca="false">W103</f>
        <v>NA</v>
      </c>
      <c r="Y103" s="196"/>
    </row>
    <row r="104" customFormat="false" ht="16" hidden="false" customHeight="false" outlineLevel="0" collapsed="false">
      <c r="A104" s="199"/>
      <c r="B104" s="199" t="s">
        <v>1112</v>
      </c>
      <c r="C104" s="181" t="s">
        <v>1111</v>
      </c>
      <c r="D104" s="181" t="n">
        <v>5</v>
      </c>
      <c r="E104" s="191" t="s">
        <v>353</v>
      </c>
      <c r="F104" s="200" t="n">
        <v>3</v>
      </c>
      <c r="G104" s="183" t="s">
        <v>660</v>
      </c>
      <c r="H104" s="193" t="s">
        <v>335</v>
      </c>
      <c r="I104" s="173" t="n">
        <v>345.307603241744</v>
      </c>
      <c r="J104" s="173" t="n">
        <v>47.512873935438</v>
      </c>
      <c r="K104" s="173" t="n">
        <v>7.26766399588791</v>
      </c>
      <c r="L104" s="173" t="n">
        <f aca="false">I104-I$28</f>
        <v>101.451297306333</v>
      </c>
      <c r="M104" s="173" t="n">
        <f aca="false">J104-J$28</f>
        <v>14.8639023886379</v>
      </c>
      <c r="N104" s="173" t="n">
        <f aca="false">K104-K$28</f>
        <v>-0.201370842954065</v>
      </c>
      <c r="O104" s="169" t="n">
        <f aca="false">I104-I103</f>
        <v>179.974005555364</v>
      </c>
      <c r="P104" s="169" t="n">
        <f aca="false">J104-J103</f>
        <v>12.8658258809198</v>
      </c>
      <c r="Q104" s="169" t="n">
        <f aca="false">K104-K103</f>
        <v>2.49572505822655</v>
      </c>
      <c r="R104" s="192" t="n">
        <v>235.955205763125</v>
      </c>
      <c r="S104" s="192" t="n">
        <v>36.371502620328</v>
      </c>
      <c r="T104" s="189" t="n">
        <f aca="false">((R104/1000+1)*0.0112372)/((R104/1000+1)*0.0112372+1)</f>
        <v>0.0136984228832809</v>
      </c>
      <c r="U104" s="202" t="n">
        <v>0.0258</v>
      </c>
      <c r="V104" s="194" t="n">
        <f aca="false">1-(U104-T104)/(U104-T103)</f>
        <v>0.187216633147913</v>
      </c>
      <c r="W104" s="195" t="n">
        <f aca="false">IF(ISNUMBER(V104),I104*V104/100,"NA")</f>
        <v>0.646473268792948</v>
      </c>
      <c r="X104" s="196" t="n">
        <f aca="false">W104/5000</f>
        <v>0.00012929465375859</v>
      </c>
      <c r="Y104" s="196"/>
    </row>
    <row r="105" customFormat="false" ht="15" hidden="false" customHeight="false" outlineLevel="0" collapsed="false">
      <c r="A105" s="199"/>
      <c r="B105" s="199" t="s">
        <v>1112</v>
      </c>
      <c r="C105" s="181" t="s">
        <v>1111</v>
      </c>
      <c r="D105" s="181" t="n">
        <v>5</v>
      </c>
      <c r="E105" s="191" t="s">
        <v>353</v>
      </c>
      <c r="F105" s="200" t="n">
        <v>3</v>
      </c>
      <c r="G105" s="183" t="s">
        <v>660</v>
      </c>
      <c r="H105" s="197" t="n">
        <v>10</v>
      </c>
      <c r="I105" s="173" t="n">
        <v>317.253392911164</v>
      </c>
      <c r="J105" s="173" t="n">
        <v>26.8777509709394</v>
      </c>
      <c r="K105" s="173" t="n">
        <v>11.8035691771303</v>
      </c>
      <c r="L105" s="173" t="n">
        <f aca="false">I105-I$28</f>
        <v>73.3970869757537</v>
      </c>
      <c r="M105" s="173" t="n">
        <f aca="false">J105-J$28</f>
        <v>-5.77122057586069</v>
      </c>
      <c r="N105" s="173" t="n">
        <f aca="false">K105-K$28</f>
        <v>4.33453433828831</v>
      </c>
      <c r="O105" s="169" t="n">
        <f aca="false">I105-I103</f>
        <v>151.919795224785</v>
      </c>
      <c r="P105" s="169" t="n">
        <f aca="false">J105-J103</f>
        <v>-7.76929708357878</v>
      </c>
      <c r="Q105" s="169" t="n">
        <f aca="false">K105-K103</f>
        <v>7.03163023946893</v>
      </c>
      <c r="R105" s="192" t="n">
        <v>331.517041208913</v>
      </c>
      <c r="S105" s="192" t="n">
        <v>26.1333877250314</v>
      </c>
      <c r="T105" s="189" t="n">
        <f aca="false">((R105/1000+1)*0.0112372)/((R105/1000+1)*0.0112372+1)</f>
        <v>0.0147419465764028</v>
      </c>
      <c r="U105" s="202" t="n">
        <v>0.0258</v>
      </c>
      <c r="V105" s="194" t="n">
        <f aca="false">1-(U105-T105)/(U105-T103)</f>
        <v>0.257303258428656</v>
      </c>
      <c r="W105" s="195" t="n">
        <f aca="false">IF(ISNUMBER(V105),I105*V105/100,"NA")</f>
        <v>0.816303317435893</v>
      </c>
      <c r="X105" s="196" t="n">
        <f aca="false">W105/5000</f>
        <v>0.000163260663487179</v>
      </c>
      <c r="Y105" s="196"/>
    </row>
    <row r="106" customFormat="false" ht="15" hidden="false" customHeight="false" outlineLevel="0" collapsed="false">
      <c r="A106" s="199"/>
      <c r="B106" s="199" t="s">
        <v>1112</v>
      </c>
      <c r="C106" s="181" t="s">
        <v>1111</v>
      </c>
      <c r="D106" s="181" t="n">
        <v>5</v>
      </c>
      <c r="E106" s="191" t="s">
        <v>353</v>
      </c>
      <c r="F106" s="200" t="n">
        <v>4</v>
      </c>
      <c r="G106" s="183" t="s">
        <v>322</v>
      </c>
      <c r="H106" s="183" t="s">
        <v>322</v>
      </c>
      <c r="I106" s="173" t="n">
        <v>138.985874398218</v>
      </c>
      <c r="J106" s="173" t="n">
        <v>27.3706761488874</v>
      </c>
      <c r="K106" s="173" t="n">
        <v>5.07791161760787</v>
      </c>
      <c r="L106" s="173" t="n">
        <f aca="false">I106-I$29</f>
        <v>-12.9976215103854</v>
      </c>
      <c r="M106" s="173" t="n">
        <f aca="false">J106-J$29</f>
        <v>21.412378973366</v>
      </c>
      <c r="N106" s="173" t="n">
        <f aca="false">K106-K$29</f>
        <v>-20.4299627685505</v>
      </c>
      <c r="O106" s="169" t="s">
        <v>106</v>
      </c>
      <c r="P106" s="169" t="s">
        <v>106</v>
      </c>
      <c r="Q106" s="169" t="s">
        <v>106</v>
      </c>
      <c r="R106" s="192" t="n">
        <v>-17.3111389662187</v>
      </c>
      <c r="S106" s="192" t="n">
        <v>24.8722599542537</v>
      </c>
      <c r="T106" s="189" t="n">
        <f aca="false">((R106/1000+1)*0.0112372)/((R106/1000+1)*0.0112372+1)</f>
        <v>0.0109220625231835</v>
      </c>
      <c r="U106" s="190" t="s">
        <v>106</v>
      </c>
      <c r="V106" s="194" t="s">
        <v>106</v>
      </c>
      <c r="W106" s="195" t="str">
        <f aca="false">IF(ISNUMBER(V106),I106*V106/100,"NA")</f>
        <v>NA</v>
      </c>
      <c r="X106" s="196" t="str">
        <f aca="false">W106</f>
        <v>NA</v>
      </c>
      <c r="Y106" s="196"/>
    </row>
    <row r="107" customFormat="false" ht="16" hidden="false" customHeight="false" outlineLevel="0" collapsed="false">
      <c r="A107" s="199"/>
      <c r="B107" s="199" t="s">
        <v>1112</v>
      </c>
      <c r="C107" s="181" t="s">
        <v>1111</v>
      </c>
      <c r="D107" s="181" t="n">
        <v>5</v>
      </c>
      <c r="E107" s="191" t="s">
        <v>353</v>
      </c>
      <c r="F107" s="200" t="n">
        <v>4</v>
      </c>
      <c r="G107" s="183" t="s">
        <v>660</v>
      </c>
      <c r="H107" s="193" t="s">
        <v>335</v>
      </c>
      <c r="I107" s="173" t="n">
        <v>194.740505365845</v>
      </c>
      <c r="J107" s="173" t="n">
        <v>38.6870593154043</v>
      </c>
      <c r="K107" s="173" t="n">
        <v>5.03373760662919</v>
      </c>
      <c r="L107" s="173" t="n">
        <f aca="false">I107-I$29</f>
        <v>42.7570094572413</v>
      </c>
      <c r="M107" s="173" t="n">
        <f aca="false">J107-J$29</f>
        <v>32.7287621398828</v>
      </c>
      <c r="N107" s="173" t="n">
        <f aca="false">K107-K$29</f>
        <v>-20.4741367795292</v>
      </c>
      <c r="O107" s="169" t="n">
        <f aca="false">I107-I106</f>
        <v>55.7546309676267</v>
      </c>
      <c r="P107" s="169" t="n">
        <f aca="false">J107-J106</f>
        <v>11.3163831665169</v>
      </c>
      <c r="Q107" s="169" t="n">
        <f aca="false">K107-K106</f>
        <v>-0.0441740109786792</v>
      </c>
      <c r="R107" s="192" t="n">
        <v>227.982967585409</v>
      </c>
      <c r="S107" s="192" t="n">
        <v>39.255789371448</v>
      </c>
      <c r="T107" s="189" t="n">
        <f aca="false">((R107/1000+1)*0.0112372)/((R107/1000+1)*0.0112372+1)</f>
        <v>0.0136112671008443</v>
      </c>
      <c r="U107" s="202" t="n">
        <v>0.0258</v>
      </c>
      <c r="V107" s="194" t="n">
        <f aca="false">1-(U107-T107)/(U107-T106)</f>
        <v>0.180751168087056</v>
      </c>
      <c r="W107" s="195" t="n">
        <f aca="false">IF(ISNUMBER(V107),I107*V107/100,"NA")</f>
        <v>0.3519957381874</v>
      </c>
      <c r="X107" s="196" t="n">
        <f aca="false">W107/5000</f>
        <v>7.039914763748E-005</v>
      </c>
      <c r="Y107" s="196"/>
    </row>
    <row r="108" customFormat="false" ht="15" hidden="false" customHeight="false" outlineLevel="0" collapsed="false">
      <c r="A108" s="199"/>
      <c r="B108" s="199" t="s">
        <v>1112</v>
      </c>
      <c r="C108" s="181" t="s">
        <v>1111</v>
      </c>
      <c r="D108" s="181" t="n">
        <v>5</v>
      </c>
      <c r="E108" s="191" t="s">
        <v>353</v>
      </c>
      <c r="F108" s="200" t="n">
        <v>4</v>
      </c>
      <c r="G108" s="183" t="s">
        <v>660</v>
      </c>
      <c r="H108" s="197" t="n">
        <v>10</v>
      </c>
      <c r="I108" s="173" t="n">
        <v>321.619552907015</v>
      </c>
      <c r="J108" s="173" t="n">
        <v>34.3287281839282</v>
      </c>
      <c r="K108" s="173" t="n">
        <v>9.3688164380523</v>
      </c>
      <c r="L108" s="173" t="n">
        <f aca="false">I108-I$29</f>
        <v>169.636056998412</v>
      </c>
      <c r="M108" s="173" t="n">
        <f aca="false">J108-J$29</f>
        <v>28.3704310084067</v>
      </c>
      <c r="N108" s="173" t="n">
        <f aca="false">K108-K$29</f>
        <v>-16.1390579481061</v>
      </c>
      <c r="O108" s="169" t="n">
        <f aca="false">I108-I106</f>
        <v>182.633678508797</v>
      </c>
      <c r="P108" s="169" t="n">
        <f aca="false">J108-J106</f>
        <v>6.95805203504075</v>
      </c>
      <c r="Q108" s="169" t="n">
        <f aca="false">K108-K106</f>
        <v>4.29090482044443</v>
      </c>
      <c r="R108" s="192" t="n">
        <v>386.465739741676</v>
      </c>
      <c r="S108" s="192" t="n">
        <v>10.3147179555185</v>
      </c>
      <c r="T108" s="189" t="n">
        <f aca="false">((R108/1000+1)*0.0112372)/((R108/1000+1)*0.0112372+1)</f>
        <v>0.0153409804455752</v>
      </c>
      <c r="U108" s="202" t="n">
        <v>0.0258</v>
      </c>
      <c r="V108" s="194" t="n">
        <f aca="false">1-(U108-T108)/(U108-T106)</f>
        <v>0.297011459369109</v>
      </c>
      <c r="W108" s="195" t="n">
        <f aca="false">IF(ISNUMBER(V108),I108*V108/100,"NA")</f>
        <v>0.955246927705529</v>
      </c>
      <c r="X108" s="196" t="n">
        <f aca="false">W108/5000</f>
        <v>0.000191049385541106</v>
      </c>
      <c r="Y108" s="196"/>
    </row>
    <row r="109" customFormat="false" ht="15" hidden="false" customHeight="false" outlineLevel="0" collapsed="false">
      <c r="A109" s="199"/>
      <c r="B109" s="199" t="s">
        <v>1112</v>
      </c>
      <c r="C109" s="181" t="s">
        <v>1111</v>
      </c>
      <c r="D109" s="181" t="n">
        <v>5</v>
      </c>
      <c r="E109" s="191" t="s">
        <v>378</v>
      </c>
      <c r="F109" s="200" t="n">
        <v>1</v>
      </c>
      <c r="G109" s="183" t="s">
        <v>322</v>
      </c>
      <c r="H109" s="183" t="s">
        <v>322</v>
      </c>
      <c r="I109" s="173" t="n">
        <v>105.015244670246</v>
      </c>
      <c r="J109" s="173" t="n">
        <v>3.56285645368637</v>
      </c>
      <c r="K109" s="173" t="n">
        <v>29.475014229549</v>
      </c>
      <c r="L109" s="173" t="n">
        <f aca="false">I109-I$30</f>
        <v>-9.96989437057846</v>
      </c>
      <c r="M109" s="173" t="n">
        <f aca="false">J109-J$30</f>
        <v>-1.61090457890437</v>
      </c>
      <c r="N109" s="173" t="n">
        <f aca="false">K109-K$30</f>
        <v>7.25034279294683</v>
      </c>
      <c r="O109" s="169" t="s">
        <v>106</v>
      </c>
      <c r="P109" s="169" t="s">
        <v>106</v>
      </c>
      <c r="Q109" s="169" t="s">
        <v>106</v>
      </c>
      <c r="R109" s="192" t="n">
        <v>-12.8437306460073</v>
      </c>
      <c r="S109" s="192" t="n">
        <v>116.393976875685</v>
      </c>
      <c r="T109" s="189" t="n">
        <f aca="false">((R109/1000+1)*0.0112372)/((R109/1000+1)*0.0112372+1)</f>
        <v>0.010971170633737</v>
      </c>
      <c r="U109" s="190" t="s">
        <v>106</v>
      </c>
      <c r="V109" s="194" t="s">
        <v>106</v>
      </c>
      <c r="W109" s="195" t="str">
        <f aca="false">IF(ISNUMBER(V109),I109*V109/100,"NA")</f>
        <v>NA</v>
      </c>
      <c r="X109" s="196" t="str">
        <f aca="false">W109</f>
        <v>NA</v>
      </c>
      <c r="Y109" s="196"/>
    </row>
    <row r="110" customFormat="false" ht="16" hidden="false" customHeight="false" outlineLevel="0" collapsed="false">
      <c r="A110" s="199"/>
      <c r="B110" s="199" t="s">
        <v>1112</v>
      </c>
      <c r="C110" s="181" t="s">
        <v>1111</v>
      </c>
      <c r="D110" s="181" t="n">
        <v>5</v>
      </c>
      <c r="E110" s="191" t="s">
        <v>378</v>
      </c>
      <c r="F110" s="200" t="n">
        <v>1</v>
      </c>
      <c r="G110" s="183" t="s">
        <v>660</v>
      </c>
      <c r="H110" s="193" t="s">
        <v>335</v>
      </c>
      <c r="I110" s="173" t="n">
        <v>271.151357269121</v>
      </c>
      <c r="J110" s="173" t="n">
        <v>33.0807475559323</v>
      </c>
      <c r="K110" s="173" t="n">
        <v>8.19665144539625</v>
      </c>
      <c r="L110" s="173" t="n">
        <f aca="false">I110-I$30</f>
        <v>156.166218228296</v>
      </c>
      <c r="M110" s="173" t="n">
        <f aca="false">J110-J$30</f>
        <v>27.9069865233416</v>
      </c>
      <c r="N110" s="173" t="n">
        <f aca="false">K110-K$30</f>
        <v>-14.0280199912059</v>
      </c>
      <c r="O110" s="169" t="n">
        <f aca="false">I110-I109</f>
        <v>166.136112598875</v>
      </c>
      <c r="P110" s="169" t="n">
        <f aca="false">J110-J109</f>
        <v>29.5178911022459</v>
      </c>
      <c r="Q110" s="169" t="n">
        <f aca="false">K110-K109</f>
        <v>-21.2783627841528</v>
      </c>
      <c r="R110" s="192" t="n">
        <v>458.073269873325</v>
      </c>
      <c r="S110" s="192" t="n">
        <v>48.5242490426342</v>
      </c>
      <c r="T110" s="189" t="n">
        <f aca="false">((R110/1000+1)*0.0112372)/((R110/1000+1)*0.0112372+1)</f>
        <v>0.0161205315052027</v>
      </c>
      <c r="U110" s="202" t="n">
        <v>0.0258</v>
      </c>
      <c r="V110" s="194" t="n">
        <f aca="false">1-(U110-T110)/(U110-T109)</f>
        <v>0.347253363315443</v>
      </c>
      <c r="W110" s="195" t="n">
        <f aca="false">IF(ISNUMBER(V110),I110*V110/100,"NA")</f>
        <v>0.941582207792496</v>
      </c>
      <c r="X110" s="196" t="n">
        <f aca="false">W110/5000</f>
        <v>0.000188316441558499</v>
      </c>
      <c r="Y110" s="196"/>
    </row>
    <row r="111" customFormat="false" ht="15" hidden="false" customHeight="false" outlineLevel="0" collapsed="false">
      <c r="B111" s="199" t="s">
        <v>1112</v>
      </c>
      <c r="C111" s="181" t="s">
        <v>1111</v>
      </c>
      <c r="D111" s="181" t="n">
        <v>5</v>
      </c>
      <c r="E111" s="191" t="s">
        <v>378</v>
      </c>
      <c r="F111" s="200" t="n">
        <v>1</v>
      </c>
      <c r="G111" s="183" t="s">
        <v>660</v>
      </c>
      <c r="H111" s="197" t="n">
        <v>10</v>
      </c>
      <c r="I111" s="173" t="n">
        <v>320.960693493599</v>
      </c>
      <c r="J111" s="173" t="n">
        <v>18.3218020048093</v>
      </c>
      <c r="K111" s="173" t="n">
        <v>17.5179653949622</v>
      </c>
      <c r="L111" s="173" t="n">
        <f aca="false">I111-I$30</f>
        <v>205.975554452774</v>
      </c>
      <c r="M111" s="173" t="n">
        <f aca="false">J111-J$30</f>
        <v>13.1480409722186</v>
      </c>
      <c r="N111" s="173" t="n">
        <f aca="false">K111-K$30</f>
        <v>-4.70670604164</v>
      </c>
      <c r="O111" s="169" t="n">
        <f aca="false">I111-I109</f>
        <v>215.945448823353</v>
      </c>
      <c r="P111" s="169" t="n">
        <f aca="false">J111-J109</f>
        <v>14.758945551123</v>
      </c>
      <c r="Q111" s="169" t="n">
        <f aca="false">K111-K109</f>
        <v>-11.9570488345868</v>
      </c>
      <c r="R111" s="192" t="n">
        <v>562.146775698951</v>
      </c>
      <c r="S111" s="192" t="n">
        <v>17.1288553900259</v>
      </c>
      <c r="T111" s="189" t="n">
        <f aca="false">((R111/1000+1)*0.0112372)/((R111/1000+1)*0.0112372+1)</f>
        <v>0.01725132333127</v>
      </c>
      <c r="U111" s="202" t="n">
        <v>0.0258</v>
      </c>
      <c r="V111" s="194" t="n">
        <f aca="false">1-(U111-T111)/(U111-T109)</f>
        <v>0.423509674460274</v>
      </c>
      <c r="W111" s="195" t="n">
        <f aca="false">IF(ISNUMBER(V111),I111*V111/100,"NA")</f>
        <v>1.35929958816018</v>
      </c>
      <c r="X111" s="196" t="n">
        <f aca="false">W111/5000</f>
        <v>0.000271859917632036</v>
      </c>
      <c r="Y111" s="196"/>
    </row>
    <row r="112" customFormat="false" ht="15" hidden="false" customHeight="false" outlineLevel="0" collapsed="false">
      <c r="B112" s="199" t="s">
        <v>1112</v>
      </c>
      <c r="C112" s="181" t="s">
        <v>1111</v>
      </c>
      <c r="D112" s="181" t="n">
        <v>5</v>
      </c>
      <c r="E112" s="191" t="s">
        <v>378</v>
      </c>
      <c r="F112" s="200" t="n">
        <v>2</v>
      </c>
      <c r="G112" s="183" t="s">
        <v>322</v>
      </c>
      <c r="H112" s="183" t="s">
        <v>322</v>
      </c>
      <c r="I112" s="173" t="n">
        <v>75.5774629499828</v>
      </c>
      <c r="J112" s="173" t="n">
        <v>3.16761108019852</v>
      </c>
      <c r="K112" s="173" t="n">
        <v>23.8594515035117</v>
      </c>
      <c r="L112" s="173" t="n">
        <f aca="false">I112-I$31</f>
        <v>-33.9167881094118</v>
      </c>
      <c r="M112" s="173" t="n">
        <f aca="false">J112-J$31</f>
        <v>-0.741252902864892</v>
      </c>
      <c r="N112" s="173" t="n">
        <f aca="false">K112-K$31</f>
        <v>-4.15233185191297</v>
      </c>
      <c r="O112" s="169" t="s">
        <v>106</v>
      </c>
      <c r="P112" s="169" t="s">
        <v>106</v>
      </c>
      <c r="Q112" s="169" t="s">
        <v>106</v>
      </c>
      <c r="R112" s="192" t="n">
        <v>-13.4980561466989</v>
      </c>
      <c r="S112" s="192" t="n">
        <v>77.2561660688733</v>
      </c>
      <c r="T112" s="189" t="n">
        <f aca="false">((R112/1000+1)*0.0112372)/((R112/1000+1)*0.0112372+1)</f>
        <v>0.010963978247238</v>
      </c>
      <c r="U112" s="190" t="s">
        <v>106</v>
      </c>
      <c r="V112" s="194" t="s">
        <v>106</v>
      </c>
      <c r="W112" s="195" t="str">
        <f aca="false">IF(ISNUMBER(V112),I112*V112/100,"NA")</f>
        <v>NA</v>
      </c>
      <c r="X112" s="196" t="str">
        <f aca="false">W112</f>
        <v>NA</v>
      </c>
      <c r="Y112" s="196"/>
    </row>
    <row r="113" customFormat="false" ht="16" hidden="false" customHeight="false" outlineLevel="0" collapsed="false">
      <c r="B113" s="199" t="s">
        <v>1112</v>
      </c>
      <c r="C113" s="181" t="s">
        <v>1111</v>
      </c>
      <c r="D113" s="181" t="n">
        <v>5</v>
      </c>
      <c r="E113" s="191" t="s">
        <v>378</v>
      </c>
      <c r="F113" s="200" t="n">
        <v>2</v>
      </c>
      <c r="G113" s="183" t="s">
        <v>660</v>
      </c>
      <c r="H113" s="193" t="s">
        <v>335</v>
      </c>
      <c r="I113" s="173" t="n">
        <v>134.330378334569</v>
      </c>
      <c r="J113" s="173" t="n">
        <v>19.7420269781341</v>
      </c>
      <c r="K113" s="173" t="n">
        <v>6.80428501507723</v>
      </c>
      <c r="L113" s="173" t="n">
        <f aca="false">I113-I$31</f>
        <v>24.836127275174</v>
      </c>
      <c r="M113" s="173" t="n">
        <f aca="false">J113-J$31</f>
        <v>15.8331629950707</v>
      </c>
      <c r="N113" s="173" t="n">
        <f aca="false">K113-K$31</f>
        <v>-21.2074983403474</v>
      </c>
      <c r="O113" s="169" t="n">
        <f aca="false">I113-I112</f>
        <v>58.7529153845857</v>
      </c>
      <c r="P113" s="169" t="n">
        <f aca="false">J113-J112</f>
        <v>16.5744158979356</v>
      </c>
      <c r="Q113" s="169" t="n">
        <f aca="false">K113-K112</f>
        <v>-17.0551664884344</v>
      </c>
      <c r="R113" s="192" t="n">
        <v>441.498266082953</v>
      </c>
      <c r="S113" s="192" t="n">
        <v>50.9590133876124</v>
      </c>
      <c r="T113" s="189" t="n">
        <f aca="false">((R113/1000+1)*0.0112372)/((R113/1000+1)*0.0112372+1)</f>
        <v>0.0159401985348879</v>
      </c>
      <c r="U113" s="202" t="n">
        <v>0.0258</v>
      </c>
      <c r="V113" s="194" t="n">
        <f aca="false">1-(U113-T113)/(U113-T112)</f>
        <v>0.335414733853666</v>
      </c>
      <c r="W113" s="195" t="n">
        <f aca="false">IF(ISNUMBER(V113),I113*V113/100,"NA")</f>
        <v>0.450563880975516</v>
      </c>
      <c r="X113" s="196" t="n">
        <f aca="false">W113/5000</f>
        <v>9.01127761951033E-005</v>
      </c>
      <c r="Y113" s="196"/>
    </row>
    <row r="114" customFormat="false" ht="15" hidden="false" customHeight="false" outlineLevel="0" collapsed="false">
      <c r="B114" s="199" t="s">
        <v>1112</v>
      </c>
      <c r="C114" s="181" t="s">
        <v>1111</v>
      </c>
      <c r="D114" s="181" t="n">
        <v>5</v>
      </c>
      <c r="E114" s="191" t="s">
        <v>378</v>
      </c>
      <c r="F114" s="200" t="n">
        <v>2</v>
      </c>
      <c r="G114" s="183" t="s">
        <v>660</v>
      </c>
      <c r="H114" s="197" t="n">
        <v>10</v>
      </c>
      <c r="I114" s="173" t="n">
        <v>122.584217281612</v>
      </c>
      <c r="J114" s="173" t="n">
        <v>11.4548190291663</v>
      </c>
      <c r="K114" s="173" t="n">
        <v>10.7015411565637</v>
      </c>
      <c r="L114" s="173" t="n">
        <f aca="false">I114-I$31</f>
        <v>13.0899662222176</v>
      </c>
      <c r="M114" s="173" t="n">
        <f aca="false">J114-J$31</f>
        <v>7.54595504610292</v>
      </c>
      <c r="N114" s="173" t="n">
        <f aca="false">K114-K$31</f>
        <v>-17.310242198861</v>
      </c>
      <c r="O114" s="169" t="n">
        <f aca="false">I114-I112</f>
        <v>47.0067543316293</v>
      </c>
      <c r="P114" s="169" t="n">
        <f aca="false">J114-J112</f>
        <v>8.28720794896781</v>
      </c>
      <c r="Q114" s="169" t="n">
        <f aca="false">K114-K112</f>
        <v>-13.157910346948</v>
      </c>
      <c r="R114" s="192" t="n">
        <v>559.703910720639</v>
      </c>
      <c r="S114" s="192" t="n">
        <v>19.8386660492786</v>
      </c>
      <c r="T114" s="189" t="n">
        <f aca="false">((R114/1000+1)*0.0112372)/((R114/1000+1)*0.0112372+1)</f>
        <v>0.0172248106149153</v>
      </c>
      <c r="U114" s="202" t="n">
        <v>0.0258</v>
      </c>
      <c r="V114" s="194" t="n">
        <f aca="false">1-(U114-T114)/(U114-T112)</f>
        <v>0.422002102181588</v>
      </c>
      <c r="W114" s="195" t="n">
        <f aca="false">IF(ISNUMBER(V114),I114*V114/100,"NA")</f>
        <v>0.517307973871249</v>
      </c>
      <c r="X114" s="196" t="n">
        <f aca="false">W114/5000</f>
        <v>0.00010346159477425</v>
      </c>
      <c r="Y114" s="196"/>
    </row>
    <row r="115" customFormat="false" ht="15" hidden="false" customHeight="false" outlineLevel="0" collapsed="false">
      <c r="B115" s="199" t="s">
        <v>1112</v>
      </c>
      <c r="C115" s="181" t="s">
        <v>1111</v>
      </c>
      <c r="D115" s="181" t="n">
        <v>5</v>
      </c>
      <c r="E115" s="191" t="s">
        <v>378</v>
      </c>
      <c r="F115" s="200" t="n">
        <v>3</v>
      </c>
      <c r="G115" s="183" t="s">
        <v>322</v>
      </c>
      <c r="H115" s="183" t="s">
        <v>322</v>
      </c>
      <c r="I115" s="173" t="n">
        <v>79.5110453973584</v>
      </c>
      <c r="J115" s="173" t="n">
        <v>4.91310698365252</v>
      </c>
      <c r="K115" s="173" t="n">
        <v>16.1834549220925</v>
      </c>
      <c r="L115" s="173" t="n">
        <f aca="false">I115-I$32</f>
        <v>-95.5847190159605</v>
      </c>
      <c r="M115" s="173" t="n">
        <f aca="false">J115-J$32</f>
        <v>-2.55359718601334</v>
      </c>
      <c r="N115" s="173" t="n">
        <f aca="false">K115-K$32</f>
        <v>-7.2667528850764</v>
      </c>
      <c r="O115" s="169" t="s">
        <v>106</v>
      </c>
      <c r="P115" s="169" t="s">
        <v>106</v>
      </c>
      <c r="Q115" s="169" t="s">
        <v>106</v>
      </c>
      <c r="R115" s="192" t="n">
        <v>-13.3881614548793</v>
      </c>
      <c r="S115" s="192" t="n">
        <v>71.1515760622695</v>
      </c>
      <c r="T115" s="189" t="n">
        <f aca="false">((R115/1000+1)*0.0112372)/((R115/1000+1)*0.0112372+1)</f>
        <v>0.0109651862238177</v>
      </c>
      <c r="U115" s="190" t="s">
        <v>106</v>
      </c>
      <c r="V115" s="194" t="s">
        <v>106</v>
      </c>
      <c r="W115" s="195" t="str">
        <f aca="false">IF(ISNUMBER(V115),I115*V115/100,"NA")</f>
        <v>NA</v>
      </c>
      <c r="X115" s="196" t="str">
        <f aca="false">W115</f>
        <v>NA</v>
      </c>
      <c r="Y115" s="196"/>
    </row>
    <row r="116" customFormat="false" ht="16" hidden="false" customHeight="false" outlineLevel="0" collapsed="false">
      <c r="B116" s="199" t="s">
        <v>1112</v>
      </c>
      <c r="C116" s="181" t="s">
        <v>1111</v>
      </c>
      <c r="D116" s="181" t="n">
        <v>5</v>
      </c>
      <c r="E116" s="191" t="s">
        <v>378</v>
      </c>
      <c r="F116" s="200" t="n">
        <v>3</v>
      </c>
      <c r="G116" s="183" t="s">
        <v>660</v>
      </c>
      <c r="H116" s="193" t="s">
        <v>335</v>
      </c>
      <c r="I116" s="173" t="n">
        <v>63.9763135746643</v>
      </c>
      <c r="J116" s="173" t="n">
        <v>15.778295285848</v>
      </c>
      <c r="K116" s="173" t="n">
        <v>4.05470378235642</v>
      </c>
      <c r="L116" s="173" t="n">
        <f aca="false">I116-I$32</f>
        <v>-111.119450838655</v>
      </c>
      <c r="M116" s="173" t="n">
        <f aca="false">J116-J$32</f>
        <v>8.31159111618213</v>
      </c>
      <c r="N116" s="173" t="n">
        <f aca="false">K116-K$32</f>
        <v>-19.3955040248125</v>
      </c>
      <c r="O116" s="169" t="n">
        <f aca="false">I116-I115</f>
        <v>-15.5347318226941</v>
      </c>
      <c r="P116" s="169" t="n">
        <f aca="false">J116-J115</f>
        <v>10.8651883021955</v>
      </c>
      <c r="Q116" s="169" t="n">
        <f aca="false">K116-K115</f>
        <v>-12.1287511397361</v>
      </c>
      <c r="R116" s="192" t="n">
        <v>193.820046925307</v>
      </c>
      <c r="S116" s="192" t="n">
        <v>35.2662780092715</v>
      </c>
      <c r="T116" s="189" t="n">
        <f aca="false">((R116/1000+1)*0.0112372)/((R116/1000+1)*0.0112372+1)</f>
        <v>0.0132376095231034</v>
      </c>
      <c r="U116" s="202" t="n">
        <v>0.0258</v>
      </c>
      <c r="V116" s="194" t="n">
        <f aca="false">1-(U116-T116)/(U116-T115)</f>
        <v>0.153181788027167</v>
      </c>
      <c r="W116" s="195" t="n">
        <f aca="false">IF(ISNUMBER(V116),I116*V116/100,"NA")</f>
        <v>0.0980000610475381</v>
      </c>
      <c r="X116" s="196" t="n">
        <f aca="false">W116/5000</f>
        <v>1.96000122095076E-005</v>
      </c>
      <c r="Y116" s="196"/>
    </row>
    <row r="117" customFormat="false" ht="15" hidden="false" customHeight="false" outlineLevel="0" collapsed="false">
      <c r="B117" s="199" t="s">
        <v>1112</v>
      </c>
      <c r="C117" s="181" t="s">
        <v>1111</v>
      </c>
      <c r="D117" s="181" t="n">
        <v>5</v>
      </c>
      <c r="E117" s="191" t="s">
        <v>378</v>
      </c>
      <c r="F117" s="200" t="n">
        <v>3</v>
      </c>
      <c r="G117" s="183" t="s">
        <v>660</v>
      </c>
      <c r="H117" s="197" t="n">
        <v>10</v>
      </c>
      <c r="I117" s="173" t="n">
        <v>171.092207678104</v>
      </c>
      <c r="J117" s="173" t="n">
        <v>10.3457011347503</v>
      </c>
      <c r="K117" s="173" t="n">
        <v>16.5375169309136</v>
      </c>
      <c r="L117" s="173" t="n">
        <f aca="false">I117-I$32</f>
        <v>-4.0035567352146</v>
      </c>
      <c r="M117" s="173" t="n">
        <f aca="false">J117-J$32</f>
        <v>2.8789969650844</v>
      </c>
      <c r="N117" s="173" t="n">
        <f aca="false">K117-K$32</f>
        <v>-6.91269087625531</v>
      </c>
      <c r="O117" s="169" t="n">
        <f aca="false">I117-I115</f>
        <v>91.5811622807459</v>
      </c>
      <c r="P117" s="169" t="n">
        <f aca="false">J117-J115</f>
        <v>5.43259415109773</v>
      </c>
      <c r="Q117" s="169" t="n">
        <f aca="false">K117-K115</f>
        <v>0.354062008821085</v>
      </c>
      <c r="R117" s="192" t="n">
        <v>594.042496623742</v>
      </c>
      <c r="S117" s="192" t="n">
        <v>11.4244540281515</v>
      </c>
      <c r="T117" s="189" t="n">
        <f aca="false">((R117/1000+1)*0.0112372)/((R117/1000+1)*0.0112372+1)</f>
        <v>0.0175973603181204</v>
      </c>
      <c r="U117" s="202" t="n">
        <v>0.0258</v>
      </c>
      <c r="V117" s="194" t="n">
        <f aca="false">1-(U117-T117)/(U117-T115)</f>
        <v>0.447068240583566</v>
      </c>
      <c r="W117" s="195" t="n">
        <f aca="false">IF(ISNUMBER(V117),I117*V117/100,"NA")</f>
        <v>0.76489892264208</v>
      </c>
      <c r="X117" s="196" t="n">
        <f aca="false">W117/5000</f>
        <v>0.000152979784528416</v>
      </c>
      <c r="Y117" s="196"/>
    </row>
    <row r="118" customFormat="false" ht="15" hidden="false" customHeight="false" outlineLevel="0" collapsed="false">
      <c r="B118" s="199" t="s">
        <v>1112</v>
      </c>
      <c r="C118" s="181" t="s">
        <v>1111</v>
      </c>
      <c r="D118" s="181" t="n">
        <v>5</v>
      </c>
      <c r="E118" s="191" t="s">
        <v>378</v>
      </c>
      <c r="F118" s="200" t="n">
        <v>4</v>
      </c>
      <c r="G118" s="183" t="s">
        <v>322</v>
      </c>
      <c r="H118" s="183" t="s">
        <v>322</v>
      </c>
      <c r="I118" s="173" t="n">
        <v>117.532464177122</v>
      </c>
      <c r="J118" s="173" t="n">
        <v>6.01987030677961</v>
      </c>
      <c r="K118" s="173" t="n">
        <v>19.5240857672226</v>
      </c>
      <c r="L118" s="173" t="n">
        <f aca="false">I118-I$33</f>
        <v>-26.4870777530821</v>
      </c>
      <c r="M118" s="173" t="n">
        <f aca="false">J118-J$33</f>
        <v>-0.130811420724726</v>
      </c>
      <c r="N118" s="173" t="n">
        <f aca="false">K118-K$33</f>
        <v>-3.89113035202218</v>
      </c>
      <c r="O118" s="169" t="s">
        <v>106</v>
      </c>
      <c r="P118" s="169" t="s">
        <v>106</v>
      </c>
      <c r="Q118" s="169" t="s">
        <v>106</v>
      </c>
      <c r="R118" s="192" t="n">
        <v>-17.4274687144245</v>
      </c>
      <c r="S118" s="192" t="n">
        <v>69.0331911749932</v>
      </c>
      <c r="T118" s="189" t="n">
        <f aca="false">((R118/1000+1)*0.0112372)/((R118/1000+1)*0.0112372+1)</f>
        <v>0.0109207837000346</v>
      </c>
      <c r="U118" s="190" t="s">
        <v>106</v>
      </c>
      <c r="V118" s="194" t="s">
        <v>106</v>
      </c>
      <c r="W118" s="195" t="str">
        <f aca="false">IF(ISNUMBER(V118),I118*V118/100,"NA")</f>
        <v>NA</v>
      </c>
      <c r="X118" s="196" t="str">
        <f aca="false">W118</f>
        <v>NA</v>
      </c>
      <c r="Y118" s="196"/>
    </row>
    <row r="119" customFormat="false" ht="16" hidden="false" customHeight="false" outlineLevel="0" collapsed="false">
      <c r="B119" s="199" t="s">
        <v>1112</v>
      </c>
      <c r="C119" s="181" t="s">
        <v>1111</v>
      </c>
      <c r="D119" s="181" t="n">
        <v>5</v>
      </c>
      <c r="E119" s="191" t="s">
        <v>378</v>
      </c>
      <c r="F119" s="200" t="n">
        <v>4</v>
      </c>
      <c r="G119" s="183" t="s">
        <v>660</v>
      </c>
      <c r="H119" s="193" t="s">
        <v>335</v>
      </c>
      <c r="I119" s="173" t="n">
        <v>178.52028250227</v>
      </c>
      <c r="J119" s="173" t="n">
        <v>22.1908101826024</v>
      </c>
      <c r="K119" s="173" t="n">
        <v>8.04478435141724</v>
      </c>
      <c r="L119" s="173" t="n">
        <f aca="false">I119-I$33</f>
        <v>34.5007405720663</v>
      </c>
      <c r="M119" s="173" t="n">
        <f aca="false">J119-J$33</f>
        <v>16.0401284550981</v>
      </c>
      <c r="N119" s="173" t="n">
        <f aca="false">K119-K$33</f>
        <v>-15.3704317678276</v>
      </c>
      <c r="O119" s="169" t="n">
        <f aca="false">I119-I118</f>
        <v>60.9878183251484</v>
      </c>
      <c r="P119" s="169" t="n">
        <f aca="false">J119-J118</f>
        <v>16.1709398758228</v>
      </c>
      <c r="Q119" s="169" t="n">
        <f aca="false">K119-K118</f>
        <v>-11.4793014158054</v>
      </c>
      <c r="R119" s="192" t="n">
        <v>387.63322522153</v>
      </c>
      <c r="S119" s="192" t="n">
        <v>44.9293830835834</v>
      </c>
      <c r="T119" s="189" t="n">
        <f aca="false">((R119/1000+1)*0.0112372)/((R119/1000+1)*0.0112372+1)</f>
        <v>0.0153537001117971</v>
      </c>
      <c r="U119" s="202" t="n">
        <v>0.0258</v>
      </c>
      <c r="V119" s="194" t="n">
        <f aca="false">1-(U119-T119)/(U119-T118)</f>
        <v>0.297926740387045</v>
      </c>
      <c r="W119" s="195" t="n">
        <f aca="false">IF(ISNUMBER(V119),I119*V119/100,"NA")</f>
        <v>0.531859658588758</v>
      </c>
      <c r="X119" s="196" t="n">
        <f aca="false">W119/5000</f>
        <v>0.000106371931717752</v>
      </c>
      <c r="Y119" s="196"/>
    </row>
    <row r="120" customFormat="false" ht="15" hidden="false" customHeight="false" outlineLevel="0" collapsed="false">
      <c r="B120" s="199" t="s">
        <v>1112</v>
      </c>
      <c r="C120" s="181" t="s">
        <v>1111</v>
      </c>
      <c r="D120" s="181" t="n">
        <v>5</v>
      </c>
      <c r="E120" s="191" t="s">
        <v>378</v>
      </c>
      <c r="F120" s="200" t="n">
        <v>4</v>
      </c>
      <c r="G120" s="183" t="s">
        <v>660</v>
      </c>
      <c r="H120" s="197" t="n">
        <v>10</v>
      </c>
      <c r="I120" s="173" t="n">
        <v>153.743651955652</v>
      </c>
      <c r="J120" s="173" t="n">
        <v>14.105340244691</v>
      </c>
      <c r="K120" s="173" t="n">
        <v>10.8996769513248</v>
      </c>
      <c r="L120" s="173" t="n">
        <f aca="false">I120-I$33</f>
        <v>9.7241100254484</v>
      </c>
      <c r="M120" s="173" t="n">
        <f aca="false">J120-J$33</f>
        <v>7.95465851718668</v>
      </c>
      <c r="N120" s="173" t="n">
        <f aca="false">K120-K$33</f>
        <v>-12.51553916792</v>
      </c>
      <c r="O120" s="169" t="n">
        <f aca="false">I120-I118</f>
        <v>36.2111877785305</v>
      </c>
      <c r="P120" s="169" t="n">
        <f aca="false">J120-J118</f>
        <v>8.0854699379114</v>
      </c>
      <c r="Q120" s="169" t="n">
        <f aca="false">K120-K118</f>
        <v>-8.62440881589785</v>
      </c>
      <c r="R120" s="192" t="n">
        <v>392.803996902988</v>
      </c>
      <c r="S120" s="192" t="n">
        <v>58.6633454450527</v>
      </c>
      <c r="T120" s="189" t="n">
        <f aca="false">((R120/1000+1)*0.0112372)/((R120/1000+1)*0.0112372+1)</f>
        <v>0.0154100313285579</v>
      </c>
      <c r="U120" s="202" t="n">
        <v>0.0258</v>
      </c>
      <c r="V120" s="194" t="n">
        <f aca="false">1-(U120-T120)/(U120-T118)</f>
        <v>0.301712639833977</v>
      </c>
      <c r="W120" s="195" t="n">
        <f aca="false">IF(ISNUMBER(V120),I120*V120/100,"NA")</f>
        <v>0.463864030892561</v>
      </c>
      <c r="X120" s="196" t="n">
        <f aca="false">W120/5000</f>
        <v>9.27728061785122E-005</v>
      </c>
      <c r="Y120" s="196"/>
    </row>
    <row r="121" customFormat="false" ht="15" hidden="false" customHeight="false" outlineLevel="0" collapsed="false">
      <c r="B121" s="199" t="s">
        <v>1112</v>
      </c>
      <c r="C121" s="181" t="s">
        <v>1111</v>
      </c>
      <c r="D121" s="181" t="n">
        <v>5</v>
      </c>
      <c r="E121" s="191" t="s">
        <v>403</v>
      </c>
      <c r="F121" s="200" t="n">
        <v>1</v>
      </c>
      <c r="G121" s="183" t="s">
        <v>322</v>
      </c>
      <c r="H121" s="183" t="s">
        <v>322</v>
      </c>
      <c r="I121" s="173" t="n">
        <v>84.8047168043032</v>
      </c>
      <c r="J121" s="173" t="n">
        <v>15.0719365491228</v>
      </c>
      <c r="K121" s="173" t="n">
        <v>5.6266636027763</v>
      </c>
      <c r="L121" s="173" t="n">
        <f aca="false">I121-I$34</f>
        <v>-66.0297687466561</v>
      </c>
      <c r="M121" s="173" t="n">
        <f aca="false">J121-J$34</f>
        <v>10.9834949859748</v>
      </c>
      <c r="N121" s="173" t="n">
        <f aca="false">K121-K$34</f>
        <v>-31.2662412415871</v>
      </c>
      <c r="O121" s="169" t="s">
        <v>106</v>
      </c>
      <c r="P121" s="169" t="s">
        <v>106</v>
      </c>
      <c r="Q121" s="169" t="s">
        <v>106</v>
      </c>
      <c r="R121" s="192" t="n">
        <v>-18.1642787693869</v>
      </c>
      <c r="S121" s="192" t="n">
        <v>38.9956544264747</v>
      </c>
      <c r="T121" s="189" t="n">
        <f aca="false">((R121/1000+1)*0.0112372)/((R121/1000+1)*0.0112372+1)</f>
        <v>0.0109126838055202</v>
      </c>
      <c r="U121" s="190" t="s">
        <v>106</v>
      </c>
      <c r="V121" s="194" t="s">
        <v>106</v>
      </c>
      <c r="W121" s="195" t="str">
        <f aca="false">IF(ISNUMBER(V121),I121*V121/100,"NA")</f>
        <v>NA</v>
      </c>
      <c r="X121" s="196" t="str">
        <f aca="false">W121</f>
        <v>NA</v>
      </c>
      <c r="Y121" s="196"/>
    </row>
    <row r="122" customFormat="false" ht="16" hidden="false" customHeight="false" outlineLevel="0" collapsed="false">
      <c r="B122" s="199" t="s">
        <v>1112</v>
      </c>
      <c r="C122" s="181" t="s">
        <v>1111</v>
      </c>
      <c r="D122" s="181" t="n">
        <v>5</v>
      </c>
      <c r="E122" s="191" t="s">
        <v>403</v>
      </c>
      <c r="F122" s="200" t="n">
        <v>1</v>
      </c>
      <c r="G122" s="183" t="s">
        <v>660</v>
      </c>
      <c r="H122" s="193" t="s">
        <v>335</v>
      </c>
      <c r="I122" s="173" t="n">
        <v>151.857236525244</v>
      </c>
      <c r="J122" s="173" t="n">
        <v>20.4037026358488</v>
      </c>
      <c r="K122" s="173" t="n">
        <v>7.44263133194437</v>
      </c>
      <c r="L122" s="173" t="n">
        <f aca="false">I122-I$34</f>
        <v>1.02275097428509</v>
      </c>
      <c r="M122" s="173" t="n">
        <f aca="false">J122-J$34</f>
        <v>16.3152610727008</v>
      </c>
      <c r="N122" s="173" t="n">
        <f aca="false">K122-K$34</f>
        <v>-29.450273512419</v>
      </c>
      <c r="O122" s="169" t="n">
        <f aca="false">I122-I121</f>
        <v>67.0525197209412</v>
      </c>
      <c r="P122" s="169" t="n">
        <f aca="false">J122-J121</f>
        <v>5.33176608672602</v>
      </c>
      <c r="Q122" s="169" t="n">
        <f aca="false">K122-K121</f>
        <v>1.81596772916806</v>
      </c>
      <c r="R122" s="192" t="n">
        <v>394.167595273933</v>
      </c>
      <c r="S122" s="192" t="n">
        <v>46.8943099994254</v>
      </c>
      <c r="T122" s="189" t="n">
        <f aca="false">((R122/1000+1)*0.0112372)/((R122/1000+1)*0.0112372+1)</f>
        <v>0.0154248855141422</v>
      </c>
      <c r="U122" s="202" t="n">
        <v>0.0258</v>
      </c>
      <c r="V122" s="194" t="n">
        <f aca="false">1-(U122-T122)/(U122-T121)</f>
        <v>0.303090338760662</v>
      </c>
      <c r="W122" s="195" t="n">
        <f aca="false">IF(ISNUMBER(V122),I122*V122/100,"NA")</f>
        <v>0.460264612616943</v>
      </c>
      <c r="X122" s="196" t="n">
        <f aca="false">W122/5000</f>
        <v>9.20529225233886E-005</v>
      </c>
      <c r="Y122" s="196"/>
    </row>
    <row r="123" customFormat="false" ht="15" hidden="false" customHeight="false" outlineLevel="0" collapsed="false">
      <c r="B123" s="199" t="s">
        <v>1112</v>
      </c>
      <c r="C123" s="181" t="s">
        <v>1111</v>
      </c>
      <c r="D123" s="181" t="n">
        <v>5</v>
      </c>
      <c r="E123" s="191" t="s">
        <v>403</v>
      </c>
      <c r="F123" s="200" t="n">
        <v>1</v>
      </c>
      <c r="G123" s="183" t="s">
        <v>660</v>
      </c>
      <c r="H123" s="197" t="n">
        <v>10</v>
      </c>
      <c r="I123" s="173" t="n">
        <v>229.43019736416</v>
      </c>
      <c r="J123" s="173" t="n">
        <v>17.7378195924858</v>
      </c>
      <c r="K123" s="173" t="n">
        <v>12.9345208506547</v>
      </c>
      <c r="L123" s="173" t="n">
        <f aca="false">I123-I$34</f>
        <v>78.5957118132008</v>
      </c>
      <c r="M123" s="173" t="n">
        <f aca="false">J123-J$34</f>
        <v>13.6493780293378</v>
      </c>
      <c r="N123" s="173" t="n">
        <f aca="false">K123-K$34</f>
        <v>-23.9583839937086</v>
      </c>
      <c r="O123" s="169" t="n">
        <f aca="false">I123-I121</f>
        <v>144.625480559857</v>
      </c>
      <c r="P123" s="169" t="n">
        <f aca="false">J123-J121</f>
        <v>2.66588304336301</v>
      </c>
      <c r="Q123" s="169" t="n">
        <f aca="false">K123-K121</f>
        <v>7.30785724787844</v>
      </c>
      <c r="R123" s="192" t="n">
        <v>539.577934197225</v>
      </c>
      <c r="S123" s="192" t="n">
        <v>189.729450536284</v>
      </c>
      <c r="T123" s="189" t="n">
        <f aca="false">((R123/1000+1)*0.0112372)/((R123/1000+1)*0.0112372+1)</f>
        <v>0.0170063264434831</v>
      </c>
      <c r="U123" s="202" t="n">
        <v>0.0258</v>
      </c>
      <c r="V123" s="194" t="n">
        <f aca="false">1-(U123-T123)/(U123-T121)</f>
        <v>0.409317741247577</v>
      </c>
      <c r="W123" s="195" t="n">
        <f aca="false">IF(ISNUMBER(V123),I123*V123/100,"NA")</f>
        <v>0.939098501590837</v>
      </c>
      <c r="X123" s="196" t="n">
        <f aca="false">W123/5000</f>
        <v>0.000187819700318167</v>
      </c>
      <c r="Y123" s="196"/>
    </row>
    <row r="124" customFormat="false" ht="15" hidden="false" customHeight="false" outlineLevel="0" collapsed="false">
      <c r="B124" s="199" t="s">
        <v>1112</v>
      </c>
      <c r="C124" s="181" t="s">
        <v>1111</v>
      </c>
      <c r="D124" s="181" t="n">
        <v>5</v>
      </c>
      <c r="E124" s="191" t="s">
        <v>403</v>
      </c>
      <c r="F124" s="200" t="n">
        <v>2</v>
      </c>
      <c r="G124" s="183" t="s">
        <v>322</v>
      </c>
      <c r="H124" s="183" t="s">
        <v>322</v>
      </c>
      <c r="I124" s="173" t="n">
        <v>118.290945709541</v>
      </c>
      <c r="J124" s="173" t="n">
        <v>11.9242888740152</v>
      </c>
      <c r="K124" s="173" t="n">
        <v>9.92016773153788</v>
      </c>
      <c r="L124" s="173" t="n">
        <f aca="false">I124-I$35</f>
        <v>26.6758433251941</v>
      </c>
      <c r="M124" s="173" t="n">
        <f aca="false">J124-J$35</f>
        <v>7.59340445838368</v>
      </c>
      <c r="N124" s="173" t="n">
        <f aca="false">K124-K$35</f>
        <v>-11.2337337795901</v>
      </c>
      <c r="O124" s="169" t="s">
        <v>106</v>
      </c>
      <c r="P124" s="169" t="s">
        <v>106</v>
      </c>
      <c r="Q124" s="169" t="s">
        <v>106</v>
      </c>
      <c r="R124" s="192" t="n">
        <v>-22.1411618592975</v>
      </c>
      <c r="S124" s="192" t="n">
        <v>40.4478379535697</v>
      </c>
      <c r="T124" s="189" t="n">
        <f aca="false">((R124/1000+1)*0.0112372)/((R124/1000+1)*0.0112372+1)</f>
        <v>0.0108689628749925</v>
      </c>
      <c r="U124" s="190" t="s">
        <v>106</v>
      </c>
      <c r="V124" s="194" t="s">
        <v>106</v>
      </c>
      <c r="W124" s="195" t="str">
        <f aca="false">IF(ISNUMBER(V124),I124*V124/100,"NA")</f>
        <v>NA</v>
      </c>
      <c r="X124" s="196" t="str">
        <f aca="false">W124</f>
        <v>NA</v>
      </c>
      <c r="Y124" s="196"/>
    </row>
    <row r="125" customFormat="false" ht="16" hidden="false" customHeight="false" outlineLevel="0" collapsed="false">
      <c r="B125" s="199" t="s">
        <v>1112</v>
      </c>
      <c r="C125" s="181" t="s">
        <v>1111</v>
      </c>
      <c r="D125" s="181" t="n">
        <v>5</v>
      </c>
      <c r="E125" s="191" t="s">
        <v>403</v>
      </c>
      <c r="F125" s="200" t="n">
        <v>2</v>
      </c>
      <c r="G125" s="183" t="s">
        <v>660</v>
      </c>
      <c r="H125" s="193" t="s">
        <v>335</v>
      </c>
      <c r="I125" s="173" t="n">
        <v>262.031324511669</v>
      </c>
      <c r="J125" s="173" t="n">
        <v>28.776517583471</v>
      </c>
      <c r="K125" s="173" t="n">
        <v>9.10573434577702</v>
      </c>
      <c r="L125" s="173" t="n">
        <f aca="false">I125-I$35</f>
        <v>170.416222127321</v>
      </c>
      <c r="M125" s="173" t="n">
        <f aca="false">J125-J$35</f>
        <v>24.4456331678396</v>
      </c>
      <c r="N125" s="173" t="n">
        <f aca="false">K125-K$35</f>
        <v>-12.0481671653509</v>
      </c>
      <c r="O125" s="169" t="n">
        <f aca="false">I125-I124</f>
        <v>143.740378802127</v>
      </c>
      <c r="P125" s="169" t="n">
        <f aca="false">J125-J124</f>
        <v>16.8522287094559</v>
      </c>
      <c r="Q125" s="169" t="n">
        <f aca="false">K125-K124</f>
        <v>-0.814433385760859</v>
      </c>
      <c r="R125" s="192" t="n">
        <v>320.73674703248</v>
      </c>
      <c r="S125" s="192" t="n">
        <v>40.4208841538559</v>
      </c>
      <c r="T125" s="189" t="n">
        <f aca="false">((R125/1000+1)*0.0112372)/((R125/1000+1)*0.0112372+1)</f>
        <v>0.0146243375790059</v>
      </c>
      <c r="U125" s="202" t="n">
        <v>0.0258</v>
      </c>
      <c r="V125" s="194" t="n">
        <f aca="false">1-(U125-T125)/(U125-T124)</f>
        <v>0.251514658531233</v>
      </c>
      <c r="W125" s="195" t="n">
        <f aca="false">IF(ISNUMBER(V125),I125*V125/100,"NA")</f>
        <v>0.659047191090391</v>
      </c>
      <c r="X125" s="196" t="n">
        <f aca="false">W125/5000</f>
        <v>0.000131809438218078</v>
      </c>
      <c r="Y125" s="196"/>
    </row>
    <row r="126" customFormat="false" ht="15" hidden="false" customHeight="false" outlineLevel="0" collapsed="false">
      <c r="B126" s="199" t="s">
        <v>1112</v>
      </c>
      <c r="C126" s="181" t="s">
        <v>1111</v>
      </c>
      <c r="D126" s="181" t="n">
        <v>5</v>
      </c>
      <c r="E126" s="191" t="s">
        <v>403</v>
      </c>
      <c r="F126" s="200" t="n">
        <v>2</v>
      </c>
      <c r="G126" s="183" t="s">
        <v>660</v>
      </c>
      <c r="H126" s="197" t="n">
        <v>10</v>
      </c>
      <c r="I126" s="173" t="n">
        <v>325.849875016311</v>
      </c>
      <c r="J126" s="173" t="n">
        <v>5.35570511309604</v>
      </c>
      <c r="K126" s="173" t="n">
        <v>60.8416386144052</v>
      </c>
      <c r="L126" s="173" t="n">
        <f aca="false">I126-I$35</f>
        <v>234.234772631964</v>
      </c>
      <c r="M126" s="173" t="n">
        <f aca="false">J126-J$35</f>
        <v>1.02482069746456</v>
      </c>
      <c r="N126" s="173" t="n">
        <f aca="false">K126-K$35</f>
        <v>39.6877371032773</v>
      </c>
      <c r="O126" s="169" t="n">
        <f aca="false">I126-I124</f>
        <v>207.55892930677</v>
      </c>
      <c r="P126" s="169" t="n">
        <f aca="false">J126-J124</f>
        <v>-6.56858376091912</v>
      </c>
      <c r="Q126" s="169" t="n">
        <f aca="false">K126-K124</f>
        <v>50.9214708828674</v>
      </c>
      <c r="R126" s="192" t="n">
        <v>486.528782180014</v>
      </c>
      <c r="S126" s="192" t="n">
        <v>95.4671340471935</v>
      </c>
      <c r="T126" s="189" t="n">
        <f aca="false">((R126/1000+1)*0.0112372)/((R126/1000+1)*0.0112372+1)</f>
        <v>0.0164299681227766</v>
      </c>
      <c r="U126" s="202" t="n">
        <v>0.0258</v>
      </c>
      <c r="V126" s="194" t="n">
        <f aca="false">1-(U126-T126)/(U126-T124)</f>
        <v>0.372446013041533</v>
      </c>
      <c r="W126" s="195" t="n">
        <f aca="false">IF(ISNUMBER(V126),I126*V126/100,"NA")</f>
        <v>1.21361486799907</v>
      </c>
      <c r="X126" s="196" t="n">
        <f aca="false">W126/5000</f>
        <v>0.000242722973599814</v>
      </c>
      <c r="Y126" s="196"/>
    </row>
    <row r="127" customFormat="false" ht="15" hidden="false" customHeight="false" outlineLevel="0" collapsed="false">
      <c r="B127" s="199" t="s">
        <v>1112</v>
      </c>
      <c r="C127" s="181" t="s">
        <v>1111</v>
      </c>
      <c r="D127" s="181" t="n">
        <v>5</v>
      </c>
      <c r="E127" s="191" t="s">
        <v>403</v>
      </c>
      <c r="F127" s="200" t="n">
        <v>3</v>
      </c>
      <c r="G127" s="183" t="s">
        <v>322</v>
      </c>
      <c r="H127" s="183" t="s">
        <v>322</v>
      </c>
      <c r="I127" s="173" t="n">
        <v>67.5268709846305</v>
      </c>
      <c r="J127" s="173" t="n">
        <v>14.6101672257561</v>
      </c>
      <c r="K127" s="173" t="n">
        <v>4.62190951966574</v>
      </c>
      <c r="L127" s="173" t="n">
        <f aca="false">I127-I$36</f>
        <v>-14.1955852018231</v>
      </c>
      <c r="M127" s="173" t="n">
        <f aca="false">J127-J$36</f>
        <v>13.415102564159</v>
      </c>
      <c r="N127" s="173" t="n">
        <f aca="false">K127-K$36</f>
        <v>-63.7613828766125</v>
      </c>
      <c r="O127" s="169" t="s">
        <v>106</v>
      </c>
      <c r="P127" s="169" t="s">
        <v>106</v>
      </c>
      <c r="Q127" s="169" t="s">
        <v>106</v>
      </c>
      <c r="R127" s="192" t="n">
        <v>-17.9714025978125</v>
      </c>
      <c r="S127" s="192" t="n">
        <v>24.7052699891376</v>
      </c>
      <c r="T127" s="189" t="n">
        <f aca="false">((R127/1000+1)*0.0112372)/((R127/1000+1)*0.0112372+1)</f>
        <v>0.0109148041431546</v>
      </c>
      <c r="U127" s="190" t="s">
        <v>106</v>
      </c>
      <c r="V127" s="194" t="s">
        <v>106</v>
      </c>
      <c r="W127" s="195" t="str">
        <f aca="false">IF(ISNUMBER(V127),I127*V127/100,"NA")</f>
        <v>NA</v>
      </c>
      <c r="X127" s="196" t="str">
        <f aca="false">W127</f>
        <v>NA</v>
      </c>
      <c r="Y127" s="196"/>
    </row>
    <row r="128" customFormat="false" ht="16" hidden="false" customHeight="false" outlineLevel="0" collapsed="false">
      <c r="B128" s="199" t="s">
        <v>1112</v>
      </c>
      <c r="C128" s="181" t="s">
        <v>1111</v>
      </c>
      <c r="D128" s="181" t="n">
        <v>5</v>
      </c>
      <c r="E128" s="191" t="s">
        <v>403</v>
      </c>
      <c r="F128" s="200" t="n">
        <v>3</v>
      </c>
      <c r="G128" s="183" t="s">
        <v>660</v>
      </c>
      <c r="H128" s="193" t="s">
        <v>335</v>
      </c>
      <c r="I128" s="173" t="n">
        <v>134.854289274053</v>
      </c>
      <c r="J128" s="173" t="n">
        <v>19.3732564926787</v>
      </c>
      <c r="K128" s="173" t="n">
        <v>6.96084777099895</v>
      </c>
      <c r="L128" s="173" t="n">
        <f aca="false">I128-I$36</f>
        <v>53.1318330875996</v>
      </c>
      <c r="M128" s="173" t="n">
        <f aca="false">J128-J$36</f>
        <v>18.1781918310816</v>
      </c>
      <c r="N128" s="173" t="n">
        <f aca="false">K128-K$36</f>
        <v>-61.4224446252793</v>
      </c>
      <c r="O128" s="169" t="n">
        <f aca="false">I128-I127</f>
        <v>67.3274182894227</v>
      </c>
      <c r="P128" s="169" t="n">
        <f aca="false">J128-J127</f>
        <v>4.76308926692259</v>
      </c>
      <c r="Q128" s="169" t="n">
        <f aca="false">K128-K127</f>
        <v>2.3389382513332</v>
      </c>
      <c r="R128" s="192" t="n">
        <v>445.154453297315</v>
      </c>
      <c r="S128" s="192" t="n">
        <v>46.2390887759846</v>
      </c>
      <c r="T128" s="189" t="n">
        <f aca="false">((R128/1000+1)*0.0112372)/((R128/1000+1)*0.0112372+1)</f>
        <v>0.0159799828568201</v>
      </c>
      <c r="U128" s="202" t="n">
        <v>0.0258</v>
      </c>
      <c r="V128" s="194" t="n">
        <f aca="false">1-(U128-T128)/(U128-T127)</f>
        <v>0.340282973927822</v>
      </c>
      <c r="W128" s="195" t="n">
        <f aca="false">IF(ISNUMBER(V128),I128*V128/100,"NA")</f>
        <v>0.458886186010976</v>
      </c>
      <c r="X128" s="196" t="n">
        <f aca="false">W128/5000</f>
        <v>9.17772372021953E-005</v>
      </c>
      <c r="Y128" s="196"/>
    </row>
    <row r="129" customFormat="false" ht="15" hidden="false" customHeight="false" outlineLevel="0" collapsed="false">
      <c r="B129" s="199" t="s">
        <v>1112</v>
      </c>
      <c r="C129" s="181" t="s">
        <v>1111</v>
      </c>
      <c r="D129" s="181" t="n">
        <v>5</v>
      </c>
      <c r="E129" s="191" t="s">
        <v>403</v>
      </c>
      <c r="F129" s="200" t="n">
        <v>3</v>
      </c>
      <c r="G129" s="183" t="s">
        <v>660</v>
      </c>
      <c r="H129" s="197" t="n">
        <v>10</v>
      </c>
      <c r="I129" s="173" t="n">
        <v>115.300776080499</v>
      </c>
      <c r="J129" s="173" t="n">
        <v>16.9917118592174</v>
      </c>
      <c r="K129" s="173" t="n">
        <v>6.78570688084923</v>
      </c>
      <c r="L129" s="173" t="n">
        <f aca="false">I129-I$36</f>
        <v>33.5783198940453</v>
      </c>
      <c r="M129" s="173" t="n">
        <f aca="false">J129-J$36</f>
        <v>15.7966471976203</v>
      </c>
      <c r="N129" s="173" t="n">
        <f aca="false">K129-K$36</f>
        <v>-61.597585515429</v>
      </c>
      <c r="O129" s="169" t="n">
        <f aca="false">I129-I127</f>
        <v>47.7739050958684</v>
      </c>
      <c r="P129" s="169" t="n">
        <f aca="false">J129-J127</f>
        <v>2.38154463346129</v>
      </c>
      <c r="Q129" s="169" t="n">
        <f aca="false">K129-K127</f>
        <v>2.16379736118349</v>
      </c>
      <c r="R129" s="192" t="n">
        <v>579.163489634239</v>
      </c>
      <c r="S129" s="192" t="n">
        <v>30.2418023597321</v>
      </c>
      <c r="T129" s="189" t="n">
        <f aca="false">((R129/1000+1)*0.0112372)/((R129/1000+1)*0.0112372+1)</f>
        <v>0.0174359681554727</v>
      </c>
      <c r="U129" s="202" t="n">
        <v>0.0258</v>
      </c>
      <c r="V129" s="194" t="n">
        <f aca="false">1-(U129-T129)/(U129-T127)</f>
        <v>0.438097293111476</v>
      </c>
      <c r="W129" s="195" t="n">
        <f aca="false">IF(ISNUMBER(V129),I129*V129/100,"NA")</f>
        <v>0.505129578945189</v>
      </c>
      <c r="X129" s="196" t="n">
        <f aca="false">W129/5000</f>
        <v>0.000101025915789038</v>
      </c>
      <c r="Y129" s="196"/>
    </row>
    <row r="130" customFormat="false" ht="15" hidden="false" customHeight="false" outlineLevel="0" collapsed="false">
      <c r="B130" s="199" t="s">
        <v>1112</v>
      </c>
      <c r="C130" s="181" t="s">
        <v>1111</v>
      </c>
      <c r="D130" s="181" t="n">
        <v>5</v>
      </c>
      <c r="E130" s="191" t="s">
        <v>403</v>
      </c>
      <c r="F130" s="200" t="n">
        <v>4</v>
      </c>
      <c r="G130" s="183" t="s">
        <v>322</v>
      </c>
      <c r="H130" s="183" t="s">
        <v>322</v>
      </c>
      <c r="I130" s="173" t="n">
        <v>58.9760850232884</v>
      </c>
      <c r="J130" s="173" t="n">
        <v>11.0214800988348</v>
      </c>
      <c r="K130" s="173" t="n">
        <v>5.35101315743642</v>
      </c>
      <c r="L130" s="173" t="n">
        <f aca="false">I130-I$37</f>
        <v>-114.977109037984</v>
      </c>
      <c r="M130" s="173" t="n">
        <f aca="false">J130-J$37</f>
        <v>4.66760173622022</v>
      </c>
      <c r="N130" s="173" t="n">
        <f aca="false">K130-K$37</f>
        <v>-22.0264694026315</v>
      </c>
      <c r="O130" s="169" t="s">
        <v>106</v>
      </c>
      <c r="P130" s="169" t="s">
        <v>106</v>
      </c>
      <c r="Q130" s="169" t="s">
        <v>106</v>
      </c>
      <c r="R130" s="192" t="n">
        <v>-17.613231005548</v>
      </c>
      <c r="S130" s="192" t="n">
        <v>37.9610754629177</v>
      </c>
      <c r="T130" s="189" t="n">
        <f aca="false">((R130/1000+1)*0.0112372)/((R130/1000+1)*0.0112372+1)</f>
        <v>0.0109187415919807</v>
      </c>
      <c r="U130" s="190" t="s">
        <v>106</v>
      </c>
      <c r="V130" s="194" t="s">
        <v>106</v>
      </c>
      <c r="W130" s="195" t="str">
        <f aca="false">IF(ISNUMBER(V130),I130*V130/100,"NA")</f>
        <v>NA</v>
      </c>
      <c r="X130" s="196" t="str">
        <f aca="false">W130</f>
        <v>NA</v>
      </c>
      <c r="Y130" s="196"/>
    </row>
    <row r="131" customFormat="false" ht="16" hidden="false" customHeight="false" outlineLevel="0" collapsed="false">
      <c r="B131" s="199" t="s">
        <v>1112</v>
      </c>
      <c r="C131" s="181" t="s">
        <v>1111</v>
      </c>
      <c r="D131" s="181" t="n">
        <v>5</v>
      </c>
      <c r="E131" s="191" t="s">
        <v>403</v>
      </c>
      <c r="F131" s="200" t="n">
        <v>4</v>
      </c>
      <c r="G131" s="183" t="s">
        <v>660</v>
      </c>
      <c r="H131" s="193" t="s">
        <v>335</v>
      </c>
      <c r="I131" s="173" t="n">
        <v>176.782904704453</v>
      </c>
      <c r="J131" s="173" t="n">
        <v>20.1293965553241</v>
      </c>
      <c r="K131" s="173" t="n">
        <v>8.78232510441027</v>
      </c>
      <c r="L131" s="173" t="n">
        <f aca="false">I131-I$37</f>
        <v>2.82971064318056</v>
      </c>
      <c r="M131" s="173" t="n">
        <f aca="false">J131-J$37</f>
        <v>13.7755181927096</v>
      </c>
      <c r="N131" s="173" t="n">
        <f aca="false">K131-K$37</f>
        <v>-18.5951574556576</v>
      </c>
      <c r="O131" s="169" t="n">
        <f aca="false">I131-I130</f>
        <v>117.806819681164</v>
      </c>
      <c r="P131" s="169" t="n">
        <f aca="false">J131-J130</f>
        <v>9.10791645648937</v>
      </c>
      <c r="Q131" s="169" t="n">
        <f aca="false">K131-K130</f>
        <v>3.43131194697385</v>
      </c>
      <c r="R131" s="192" t="n">
        <v>613.139030530865</v>
      </c>
      <c r="S131" s="192" t="n">
        <v>60.5026611797939</v>
      </c>
      <c r="T131" s="189" t="n">
        <f aca="false">((R131/1000+1)*0.0112372)/((R131/1000+1)*0.0112372+1)</f>
        <v>0.0178044221986851</v>
      </c>
      <c r="U131" s="202" t="n">
        <v>0.0258</v>
      </c>
      <c r="V131" s="194" t="n">
        <f aca="false">1-(U131-T131)/(U131-T130)</f>
        <v>0.462708221167221</v>
      </c>
      <c r="W131" s="195" t="n">
        <f aca="false">IF(ISNUMBER(V131),I131*V131/100,"NA")</f>
        <v>0.817989033685717</v>
      </c>
      <c r="X131" s="196" t="n">
        <f aca="false">W131/5000</f>
        <v>0.000163597806737143</v>
      </c>
      <c r="Y131" s="196"/>
    </row>
    <row r="132" customFormat="false" ht="15" hidden="false" customHeight="false" outlineLevel="0" collapsed="false">
      <c r="B132" s="199" t="s">
        <v>1112</v>
      </c>
      <c r="C132" s="181" t="s">
        <v>1111</v>
      </c>
      <c r="D132" s="181" t="n">
        <v>5</v>
      </c>
      <c r="E132" s="191" t="s">
        <v>403</v>
      </c>
      <c r="F132" s="200" t="n">
        <v>4</v>
      </c>
      <c r="G132" s="183" t="s">
        <v>660</v>
      </c>
      <c r="H132" s="197" t="n">
        <v>10</v>
      </c>
      <c r="I132" s="173" t="n">
        <v>208.005601483086</v>
      </c>
      <c r="J132" s="173" t="n">
        <v>15.5754383270794</v>
      </c>
      <c r="K132" s="173" t="n">
        <v>13.3547189565412</v>
      </c>
      <c r="L132" s="173" t="n">
        <f aca="false">I132-I$37</f>
        <v>34.0524074218137</v>
      </c>
      <c r="M132" s="173" t="n">
        <f aca="false">J132-J$37</f>
        <v>9.22155996446491</v>
      </c>
      <c r="N132" s="173" t="n">
        <f aca="false">K132-K$37</f>
        <v>-14.0227636035267</v>
      </c>
      <c r="O132" s="169" t="n">
        <f aca="false">I132-I130</f>
        <v>149.029516459797</v>
      </c>
      <c r="P132" s="169" t="n">
        <f aca="false">J132-J130</f>
        <v>4.55395822824469</v>
      </c>
      <c r="Q132" s="169" t="n">
        <f aca="false">K132-K130</f>
        <v>8.00370579910476</v>
      </c>
      <c r="R132" s="192" t="n">
        <v>694.637328768495</v>
      </c>
      <c r="S132" s="192" t="n">
        <v>37.3613895367996</v>
      </c>
      <c r="T132" s="189" t="n">
        <f aca="false">((R132/1000+1)*0.0112372)/((R132/1000+1)*0.0112372+1)</f>
        <v>0.0186871201616742</v>
      </c>
      <c r="U132" s="202" t="n">
        <v>0.0258</v>
      </c>
      <c r="V132" s="194" t="n">
        <f aca="false">1-(U132-T132)/(U132-T130)</f>
        <v>0.522024304443714</v>
      </c>
      <c r="W132" s="195" t="n">
        <f aca="false">IF(ISNUMBER(V132),I132*V132/100,"NA")</f>
        <v>1.08583979434604</v>
      </c>
      <c r="X132" s="196" t="n">
        <f aca="false">W132/5000</f>
        <v>0.000217167958869209</v>
      </c>
      <c r="Y132" s="19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00B050"/>
    <pageSetUpPr fitToPage="false"/>
  </sheetPr>
  <dimension ref="A1:T132"/>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17" activeCellId="0" sqref="J17"/>
    </sheetView>
  </sheetViews>
  <sheetFormatPr defaultRowHeight="15" zeroHeight="false" outlineLevelRow="0" outlineLevelCol="0"/>
  <cols>
    <col collapsed="false" customWidth="true" hidden="false" outlineLevel="0" max="2" min="1" style="94" width="30.66"/>
    <col collapsed="false" customWidth="true" hidden="false" outlineLevel="0" max="6" min="3" style="96" width="10.99"/>
    <col collapsed="false" customWidth="true" hidden="false" outlineLevel="0" max="8" min="7" style="96" width="15.83"/>
    <col collapsed="false" customWidth="true" hidden="false" outlineLevel="0" max="18" min="9" style="96" width="10.5"/>
    <col collapsed="false" customWidth="true" hidden="false" outlineLevel="0" max="1025" min="19" style="0" width="10.67"/>
  </cols>
  <sheetData>
    <row r="1" customFormat="false" ht="15" hidden="false" customHeight="false" outlineLevel="0" collapsed="false">
      <c r="A1" s="94" t="s">
        <v>213</v>
      </c>
    </row>
    <row r="2" customFormat="false" ht="15" hidden="false" customHeight="false" outlineLevel="0" collapsed="false">
      <c r="A2" s="94" t="s">
        <v>223</v>
      </c>
      <c r="B2" s="115" t="s">
        <v>1113</v>
      </c>
      <c r="C2" s="96" t="s">
        <v>227</v>
      </c>
      <c r="D2" s="115" t="s">
        <v>225</v>
      </c>
      <c r="F2" s="96" t="s">
        <v>228</v>
      </c>
      <c r="G2" s="96" t="s">
        <v>230</v>
      </c>
      <c r="H2" s="96" t="s">
        <v>231</v>
      </c>
      <c r="I2" s="115" t="s">
        <v>1040</v>
      </c>
      <c r="J2" s="96" t="s">
        <v>1041</v>
      </c>
      <c r="K2" s="96" t="s">
        <v>1042</v>
      </c>
      <c r="L2" s="96" t="s">
        <v>1043</v>
      </c>
      <c r="M2" s="115" t="s">
        <v>1044</v>
      </c>
      <c r="N2" s="96" t="s">
        <v>1045</v>
      </c>
      <c r="O2" s="96" t="s">
        <v>1046</v>
      </c>
      <c r="P2" s="96" t="s">
        <v>1047</v>
      </c>
    </row>
    <row r="3" customFormat="false" ht="15" hidden="false" customHeight="false" outlineLevel="0" collapsed="false">
      <c r="A3" s="94" t="s">
        <v>256</v>
      </c>
      <c r="B3" s="115" t="s">
        <v>106</v>
      </c>
      <c r="C3" s="96" t="s">
        <v>259</v>
      </c>
      <c r="D3" s="115" t="s">
        <v>257</v>
      </c>
      <c r="F3" s="96" t="s">
        <v>259</v>
      </c>
      <c r="G3" s="96" t="s">
        <v>260</v>
      </c>
      <c r="H3" s="96" t="s">
        <v>261</v>
      </c>
      <c r="I3" s="96" t="s">
        <v>1060</v>
      </c>
      <c r="J3" s="96" t="s">
        <v>1060</v>
      </c>
      <c r="K3" s="96" t="s">
        <v>1060</v>
      </c>
      <c r="L3" s="96" t="s">
        <v>1060</v>
      </c>
      <c r="M3" s="96" t="s">
        <v>1061</v>
      </c>
      <c r="N3" s="96" t="s">
        <v>1061</v>
      </c>
      <c r="O3" s="96" t="s">
        <v>1061</v>
      </c>
      <c r="P3" s="96" t="s">
        <v>1061</v>
      </c>
    </row>
    <row r="4" customFormat="false" ht="56" hidden="false" customHeight="false" outlineLevel="0" collapsed="false">
      <c r="A4" s="94" t="s">
        <v>278</v>
      </c>
      <c r="B4" s="94" t="s">
        <v>279</v>
      </c>
      <c r="C4" s="164" t="s">
        <v>282</v>
      </c>
      <c r="D4" s="164" t="s">
        <v>257</v>
      </c>
      <c r="E4" s="164" t="s">
        <v>1114</v>
      </c>
      <c r="F4" s="164" t="s">
        <v>283</v>
      </c>
      <c r="G4" s="164" t="s">
        <v>285</v>
      </c>
      <c r="H4" s="164" t="s">
        <v>286</v>
      </c>
      <c r="I4" s="206" t="s">
        <v>1077</v>
      </c>
      <c r="J4" s="206" t="s">
        <v>1078</v>
      </c>
      <c r="K4" s="207" t="s">
        <v>1079</v>
      </c>
      <c r="L4" s="207" t="s">
        <v>1080</v>
      </c>
      <c r="M4" s="206" t="s">
        <v>1081</v>
      </c>
      <c r="N4" s="206" t="s">
        <v>1082</v>
      </c>
      <c r="O4" s="207" t="s">
        <v>1083</v>
      </c>
      <c r="P4" s="207" t="s">
        <v>1084</v>
      </c>
      <c r="Q4" s="206" t="s">
        <v>1085</v>
      </c>
      <c r="R4" s="206" t="s">
        <v>1086</v>
      </c>
      <c r="S4" s="207" t="s">
        <v>1087</v>
      </c>
      <c r="T4" s="207" t="s">
        <v>1088</v>
      </c>
    </row>
    <row r="5" customFormat="false" ht="16" hidden="false" customHeight="true" outlineLevel="0" collapsed="false">
      <c r="B5" s="115" t="s">
        <v>319</v>
      </c>
      <c r="C5" s="101" t="s">
        <v>320</v>
      </c>
      <c r="D5" s="101" t="n">
        <v>0</v>
      </c>
      <c r="E5" s="101" t="s">
        <v>1035</v>
      </c>
      <c r="F5" s="101" t="n">
        <v>1</v>
      </c>
      <c r="G5" s="101" t="s">
        <v>322</v>
      </c>
      <c r="H5" s="101" t="s">
        <v>322</v>
      </c>
      <c r="I5" s="208" t="n">
        <v>51.0563756506098</v>
      </c>
      <c r="J5" s="208" t="n">
        <v>4.07143578961459</v>
      </c>
      <c r="K5" s="208" t="n">
        <v>0.768105501473904</v>
      </c>
      <c r="L5" s="208" t="n">
        <v>1.34312919138925</v>
      </c>
      <c r="M5" s="209" t="s">
        <v>106</v>
      </c>
      <c r="N5" s="209" t="s">
        <v>106</v>
      </c>
      <c r="O5" s="209" t="s">
        <v>106</v>
      </c>
      <c r="P5" s="209" t="s">
        <v>106</v>
      </c>
      <c r="Q5" s="209" t="s">
        <v>106</v>
      </c>
      <c r="R5" s="209" t="s">
        <v>106</v>
      </c>
      <c r="S5" s="209" t="s">
        <v>106</v>
      </c>
      <c r="T5" s="209" t="s">
        <v>106</v>
      </c>
    </row>
    <row r="6" customFormat="false" ht="15" hidden="false" customHeight="false" outlineLevel="0" collapsed="false">
      <c r="B6" s="115" t="s">
        <v>319</v>
      </c>
      <c r="C6" s="101" t="s">
        <v>320</v>
      </c>
      <c r="D6" s="101" t="n">
        <v>0</v>
      </c>
      <c r="E6" s="101" t="s">
        <v>1035</v>
      </c>
      <c r="F6" s="101" t="n">
        <v>2</v>
      </c>
      <c r="G6" s="101" t="s">
        <v>322</v>
      </c>
      <c r="H6" s="101" t="s">
        <v>322</v>
      </c>
      <c r="I6" s="208" t="n">
        <v>36.9572050330123</v>
      </c>
      <c r="J6" s="208" t="n">
        <v>3.72789315017637</v>
      </c>
      <c r="K6" s="208" t="n">
        <v>0.752311221601725</v>
      </c>
      <c r="L6" s="208" t="n">
        <v>1.47146643889727</v>
      </c>
      <c r="M6" s="209" t="s">
        <v>106</v>
      </c>
      <c r="N6" s="209" t="s">
        <v>106</v>
      </c>
      <c r="O6" s="209" t="s">
        <v>106</v>
      </c>
      <c r="P6" s="209" t="s">
        <v>106</v>
      </c>
      <c r="Q6" s="209" t="s">
        <v>106</v>
      </c>
      <c r="R6" s="209" t="s">
        <v>106</v>
      </c>
      <c r="S6" s="209" t="s">
        <v>106</v>
      </c>
      <c r="T6" s="209" t="s">
        <v>106</v>
      </c>
    </row>
    <row r="7" customFormat="false" ht="15" hidden="false" customHeight="false" outlineLevel="0" collapsed="false">
      <c r="B7" s="115" t="s">
        <v>319</v>
      </c>
      <c r="C7" s="101" t="s">
        <v>320</v>
      </c>
      <c r="D7" s="101" t="n">
        <v>0</v>
      </c>
      <c r="E7" s="101" t="s">
        <v>1035</v>
      </c>
      <c r="F7" s="101" t="n">
        <v>3</v>
      </c>
      <c r="G7" s="101" t="s">
        <v>322</v>
      </c>
      <c r="H7" s="101" t="s">
        <v>322</v>
      </c>
      <c r="I7" s="208" t="n">
        <v>36.9107170173722</v>
      </c>
      <c r="J7" s="208" t="n">
        <v>1.83902064572691</v>
      </c>
      <c r="K7" s="208" t="n">
        <v>0.88922470560859</v>
      </c>
      <c r="L7" s="208" t="n">
        <v>1.6940962208113</v>
      </c>
      <c r="M7" s="209" t="s">
        <v>106</v>
      </c>
      <c r="N7" s="209" t="s">
        <v>106</v>
      </c>
      <c r="O7" s="209" t="s">
        <v>106</v>
      </c>
      <c r="P7" s="209" t="s">
        <v>106</v>
      </c>
      <c r="Q7" s="209" t="s">
        <v>106</v>
      </c>
      <c r="R7" s="209" t="s">
        <v>106</v>
      </c>
      <c r="S7" s="209" t="s">
        <v>106</v>
      </c>
      <c r="T7" s="209" t="s">
        <v>106</v>
      </c>
    </row>
    <row r="8" customFormat="false" ht="15" hidden="false" customHeight="false" outlineLevel="0" collapsed="false">
      <c r="B8" s="115" t="s">
        <v>319</v>
      </c>
      <c r="C8" s="101" t="s">
        <v>320</v>
      </c>
      <c r="D8" s="101" t="n">
        <v>0</v>
      </c>
      <c r="E8" s="101" t="s">
        <v>1035</v>
      </c>
      <c r="F8" s="101" t="n">
        <v>4</v>
      </c>
      <c r="G8" s="101" t="s">
        <v>322</v>
      </c>
      <c r="H8" s="101" t="s">
        <v>322</v>
      </c>
      <c r="I8" s="208" t="n">
        <v>41.6414325669981</v>
      </c>
      <c r="J8" s="208" t="n">
        <v>3.21278319517262</v>
      </c>
      <c r="K8" s="208" t="n">
        <v>0.803213809561406</v>
      </c>
      <c r="L8" s="208" t="n">
        <v>1.50289728369927</v>
      </c>
      <c r="M8" s="209" t="s">
        <v>106</v>
      </c>
      <c r="N8" s="209" t="s">
        <v>106</v>
      </c>
      <c r="O8" s="209" t="s">
        <v>106</v>
      </c>
      <c r="P8" s="209" t="s">
        <v>106</v>
      </c>
      <c r="Q8" s="209" t="s">
        <v>106</v>
      </c>
      <c r="R8" s="209" t="s">
        <v>106</v>
      </c>
      <c r="S8" s="209" t="s">
        <v>106</v>
      </c>
      <c r="T8" s="209" t="s">
        <v>106</v>
      </c>
    </row>
    <row r="9" customFormat="false" ht="15" hidden="false" customHeight="false" outlineLevel="0" collapsed="false">
      <c r="B9" s="115" t="s">
        <v>319</v>
      </c>
      <c r="C9" s="101" t="s">
        <v>353</v>
      </c>
      <c r="D9" s="101" t="n">
        <v>0</v>
      </c>
      <c r="E9" s="101" t="s">
        <v>1035</v>
      </c>
      <c r="F9" s="101" t="n">
        <v>1</v>
      </c>
      <c r="G9" s="101" t="s">
        <v>322</v>
      </c>
      <c r="H9" s="101" t="s">
        <v>322</v>
      </c>
      <c r="I9" s="208" t="n">
        <v>44.085732979679</v>
      </c>
      <c r="J9" s="208" t="n">
        <v>2.3373515494639</v>
      </c>
      <c r="K9" s="208" t="n">
        <v>0.686756962084304</v>
      </c>
      <c r="L9" s="208" t="n">
        <v>1.36042864657481</v>
      </c>
      <c r="M9" s="209" t="s">
        <v>106</v>
      </c>
      <c r="N9" s="209" t="s">
        <v>106</v>
      </c>
      <c r="O9" s="209" t="s">
        <v>106</v>
      </c>
      <c r="P9" s="209" t="s">
        <v>106</v>
      </c>
      <c r="Q9" s="209" t="s">
        <v>106</v>
      </c>
      <c r="R9" s="209" t="s">
        <v>106</v>
      </c>
      <c r="S9" s="209" t="s">
        <v>106</v>
      </c>
      <c r="T9" s="209" t="s">
        <v>106</v>
      </c>
    </row>
    <row r="10" customFormat="false" ht="15" hidden="false" customHeight="false" outlineLevel="0" collapsed="false">
      <c r="B10" s="115" t="s">
        <v>319</v>
      </c>
      <c r="C10" s="101" t="s">
        <v>353</v>
      </c>
      <c r="D10" s="101" t="n">
        <v>0</v>
      </c>
      <c r="E10" s="101" t="s">
        <v>1035</v>
      </c>
      <c r="F10" s="101" t="n">
        <v>2</v>
      </c>
      <c r="G10" s="101" t="s">
        <v>322</v>
      </c>
      <c r="H10" s="101" t="s">
        <v>322</v>
      </c>
      <c r="I10" s="208" t="n">
        <v>35.0681079012287</v>
      </c>
      <c r="J10" s="208" t="n">
        <v>1.46345913473043</v>
      </c>
      <c r="K10" s="208" t="n">
        <v>0.600754481902988</v>
      </c>
      <c r="L10" s="208" t="n">
        <v>1.25828287631513</v>
      </c>
      <c r="M10" s="209" t="s">
        <v>106</v>
      </c>
      <c r="N10" s="209" t="s">
        <v>106</v>
      </c>
      <c r="O10" s="209" t="s">
        <v>106</v>
      </c>
      <c r="P10" s="209" t="s">
        <v>106</v>
      </c>
      <c r="Q10" s="209" t="s">
        <v>106</v>
      </c>
      <c r="R10" s="209" t="s">
        <v>106</v>
      </c>
      <c r="S10" s="209" t="s">
        <v>106</v>
      </c>
      <c r="T10" s="209" t="s">
        <v>106</v>
      </c>
    </row>
    <row r="11" customFormat="false" ht="15" hidden="false" customHeight="false" outlineLevel="0" collapsed="false">
      <c r="B11" s="115" t="s">
        <v>319</v>
      </c>
      <c r="C11" s="101" t="s">
        <v>353</v>
      </c>
      <c r="D11" s="101" t="n">
        <v>0</v>
      </c>
      <c r="E11" s="101" t="s">
        <v>1035</v>
      </c>
      <c r="F11" s="101" t="n">
        <v>3</v>
      </c>
      <c r="G11" s="101" t="s">
        <v>322</v>
      </c>
      <c r="H11" s="101" t="s">
        <v>322</v>
      </c>
      <c r="I11" s="208" t="n">
        <v>66.2892544310414</v>
      </c>
      <c r="J11" s="208" t="n">
        <v>3.35581147138518</v>
      </c>
      <c r="K11" s="208" t="n">
        <v>0.539066544687614</v>
      </c>
      <c r="L11" s="208" t="n">
        <v>1.55429582957158</v>
      </c>
      <c r="M11" s="209" t="s">
        <v>106</v>
      </c>
      <c r="N11" s="209" t="s">
        <v>106</v>
      </c>
      <c r="O11" s="209" t="s">
        <v>106</v>
      </c>
      <c r="P11" s="209" t="s">
        <v>106</v>
      </c>
      <c r="Q11" s="209" t="s">
        <v>106</v>
      </c>
      <c r="R11" s="209" t="s">
        <v>106</v>
      </c>
      <c r="S11" s="209" t="s">
        <v>106</v>
      </c>
      <c r="T11" s="209" t="s">
        <v>106</v>
      </c>
    </row>
    <row r="12" customFormat="false" ht="15" hidden="false" customHeight="false" outlineLevel="0" collapsed="false">
      <c r="B12" s="115" t="s">
        <v>319</v>
      </c>
      <c r="C12" s="101" t="s">
        <v>353</v>
      </c>
      <c r="D12" s="101" t="n">
        <v>0</v>
      </c>
      <c r="E12" s="101" t="s">
        <v>1035</v>
      </c>
      <c r="F12" s="101" t="n">
        <v>4</v>
      </c>
      <c r="G12" s="101" t="s">
        <v>322</v>
      </c>
      <c r="H12" s="101" t="s">
        <v>322</v>
      </c>
      <c r="I12" s="208" t="n">
        <v>48.4810317706497</v>
      </c>
      <c r="J12" s="208" t="n">
        <v>2.38554071852651</v>
      </c>
      <c r="K12" s="208" t="n">
        <v>0.608859329558302</v>
      </c>
      <c r="L12" s="208" t="n">
        <v>1.39100245082051</v>
      </c>
      <c r="M12" s="209" t="s">
        <v>106</v>
      </c>
      <c r="N12" s="209" t="s">
        <v>106</v>
      </c>
      <c r="O12" s="209" t="s">
        <v>106</v>
      </c>
      <c r="P12" s="209" t="s">
        <v>106</v>
      </c>
      <c r="Q12" s="209" t="s">
        <v>106</v>
      </c>
      <c r="R12" s="209" t="s">
        <v>106</v>
      </c>
      <c r="S12" s="209" t="s">
        <v>106</v>
      </c>
      <c r="T12" s="209" t="s">
        <v>106</v>
      </c>
    </row>
    <row r="13" customFormat="false" ht="15" hidden="false" customHeight="false" outlineLevel="0" collapsed="false">
      <c r="B13" s="115" t="s">
        <v>319</v>
      </c>
      <c r="C13" s="101" t="s">
        <v>378</v>
      </c>
      <c r="D13" s="101" t="n">
        <v>0</v>
      </c>
      <c r="E13" s="101" t="s">
        <v>1035</v>
      </c>
      <c r="F13" s="101" t="n">
        <v>1</v>
      </c>
      <c r="G13" s="101" t="s">
        <v>322</v>
      </c>
      <c r="H13" s="101" t="s">
        <v>322</v>
      </c>
      <c r="I13" s="208" t="n">
        <v>14.9971494050519</v>
      </c>
      <c r="J13" s="208" t="n">
        <v>3.17932811417089</v>
      </c>
      <c r="K13" s="208" t="n">
        <v>0.784833708089124</v>
      </c>
      <c r="L13" s="208" t="n">
        <v>1.54267441203175</v>
      </c>
      <c r="M13" s="209" t="s">
        <v>106</v>
      </c>
      <c r="N13" s="209" t="s">
        <v>106</v>
      </c>
      <c r="O13" s="209" t="s">
        <v>106</v>
      </c>
      <c r="P13" s="209" t="s">
        <v>106</v>
      </c>
      <c r="Q13" s="209" t="s">
        <v>106</v>
      </c>
      <c r="R13" s="209" t="s">
        <v>106</v>
      </c>
      <c r="S13" s="209" t="s">
        <v>106</v>
      </c>
      <c r="T13" s="209" t="s">
        <v>106</v>
      </c>
    </row>
    <row r="14" customFormat="false" ht="15" hidden="false" customHeight="false" outlineLevel="0" collapsed="false">
      <c r="B14" s="115" t="s">
        <v>319</v>
      </c>
      <c r="C14" s="101" t="s">
        <v>378</v>
      </c>
      <c r="D14" s="101" t="n">
        <v>0</v>
      </c>
      <c r="E14" s="101" t="s">
        <v>1035</v>
      </c>
      <c r="F14" s="101" t="n">
        <v>2</v>
      </c>
      <c r="G14" s="101" t="s">
        <v>322</v>
      </c>
      <c r="H14" s="101" t="s">
        <v>322</v>
      </c>
      <c r="I14" s="208" t="n">
        <v>32.6852492537617</v>
      </c>
      <c r="J14" s="208" t="n">
        <v>3.03164521397864</v>
      </c>
      <c r="K14" s="208" t="n">
        <v>0.814190599416551</v>
      </c>
      <c r="L14" s="208" t="n">
        <v>1.78945155301221</v>
      </c>
      <c r="M14" s="209" t="s">
        <v>106</v>
      </c>
      <c r="N14" s="209" t="s">
        <v>106</v>
      </c>
      <c r="O14" s="209" t="s">
        <v>106</v>
      </c>
      <c r="P14" s="209" t="s">
        <v>106</v>
      </c>
      <c r="Q14" s="209" t="s">
        <v>106</v>
      </c>
      <c r="R14" s="209" t="s">
        <v>106</v>
      </c>
      <c r="S14" s="209" t="s">
        <v>106</v>
      </c>
      <c r="T14" s="209" t="s">
        <v>106</v>
      </c>
    </row>
    <row r="15" customFormat="false" ht="15" hidden="false" customHeight="false" outlineLevel="0" collapsed="false">
      <c r="B15" s="115" t="s">
        <v>319</v>
      </c>
      <c r="C15" s="101" t="s">
        <v>378</v>
      </c>
      <c r="D15" s="101" t="n">
        <v>0</v>
      </c>
      <c r="E15" s="101" t="s">
        <v>1035</v>
      </c>
      <c r="F15" s="101" t="n">
        <v>3</v>
      </c>
      <c r="G15" s="101" t="s">
        <v>322</v>
      </c>
      <c r="H15" s="101" t="s">
        <v>322</v>
      </c>
      <c r="I15" s="208" t="n">
        <v>29.5476363458973</v>
      </c>
      <c r="J15" s="208" t="n">
        <v>2.43719371525551</v>
      </c>
      <c r="K15" s="208" t="n">
        <v>0.992182908248265</v>
      </c>
      <c r="L15" s="208" t="n">
        <v>1.80435481477121</v>
      </c>
      <c r="M15" s="209" t="s">
        <v>106</v>
      </c>
      <c r="N15" s="209" t="s">
        <v>106</v>
      </c>
      <c r="O15" s="209" t="s">
        <v>106</v>
      </c>
      <c r="P15" s="209" t="s">
        <v>106</v>
      </c>
      <c r="Q15" s="209" t="s">
        <v>106</v>
      </c>
      <c r="R15" s="209" t="s">
        <v>106</v>
      </c>
      <c r="S15" s="209" t="s">
        <v>106</v>
      </c>
      <c r="T15" s="209" t="s">
        <v>106</v>
      </c>
    </row>
    <row r="16" customFormat="false" ht="15" hidden="false" customHeight="false" outlineLevel="0" collapsed="false">
      <c r="B16" s="115" t="s">
        <v>319</v>
      </c>
      <c r="C16" s="101" t="s">
        <v>378</v>
      </c>
      <c r="D16" s="101" t="n">
        <v>0</v>
      </c>
      <c r="E16" s="101" t="s">
        <v>1035</v>
      </c>
      <c r="F16" s="101" t="n">
        <v>4</v>
      </c>
      <c r="G16" s="101" t="s">
        <v>322</v>
      </c>
      <c r="H16" s="101" t="s">
        <v>322</v>
      </c>
      <c r="I16" s="208" t="n">
        <v>25.7433450015703</v>
      </c>
      <c r="J16" s="208" t="n">
        <v>2.88272234780168</v>
      </c>
      <c r="K16" s="208" t="n">
        <v>0.863735738584647</v>
      </c>
      <c r="L16" s="208" t="n">
        <v>1.71216025993839</v>
      </c>
      <c r="M16" s="209" t="s">
        <v>106</v>
      </c>
      <c r="N16" s="209" t="s">
        <v>106</v>
      </c>
      <c r="O16" s="209" t="s">
        <v>106</v>
      </c>
      <c r="P16" s="209" t="s">
        <v>106</v>
      </c>
      <c r="Q16" s="209" t="s">
        <v>106</v>
      </c>
      <c r="R16" s="209" t="s">
        <v>106</v>
      </c>
      <c r="S16" s="209" t="s">
        <v>106</v>
      </c>
      <c r="T16" s="209" t="s">
        <v>106</v>
      </c>
    </row>
    <row r="17" customFormat="false" ht="15" hidden="false" customHeight="false" outlineLevel="0" collapsed="false">
      <c r="B17" s="115" t="s">
        <v>319</v>
      </c>
      <c r="C17" s="185" t="s">
        <v>403</v>
      </c>
      <c r="D17" s="101" t="n">
        <v>0</v>
      </c>
      <c r="E17" s="101" t="s">
        <v>1035</v>
      </c>
      <c r="F17" s="185" t="n">
        <v>1</v>
      </c>
      <c r="G17" s="101" t="s">
        <v>322</v>
      </c>
      <c r="H17" s="101" t="s">
        <v>322</v>
      </c>
      <c r="I17" s="176" t="n">
        <v>27.1318224579376</v>
      </c>
      <c r="J17" s="176" t="n">
        <v>2.69779014790658</v>
      </c>
      <c r="K17" s="176" t="n">
        <v>0.760286427102747</v>
      </c>
      <c r="L17" s="176" t="n">
        <v>1.83245689931874</v>
      </c>
      <c r="M17" s="209" t="s">
        <v>106</v>
      </c>
      <c r="N17" s="209" t="s">
        <v>106</v>
      </c>
      <c r="O17" s="209" t="s">
        <v>106</v>
      </c>
      <c r="P17" s="209" t="s">
        <v>106</v>
      </c>
      <c r="Q17" s="209" t="s">
        <v>106</v>
      </c>
      <c r="R17" s="209" t="s">
        <v>106</v>
      </c>
      <c r="S17" s="209" t="s">
        <v>106</v>
      </c>
      <c r="T17" s="209" t="s">
        <v>106</v>
      </c>
    </row>
    <row r="18" customFormat="false" ht="15" hidden="false" customHeight="false" outlineLevel="0" collapsed="false">
      <c r="B18" s="115" t="s">
        <v>319</v>
      </c>
      <c r="C18" s="185" t="s">
        <v>403</v>
      </c>
      <c r="D18" s="101" t="n">
        <v>0</v>
      </c>
      <c r="E18" s="101" t="s">
        <v>1035</v>
      </c>
      <c r="F18" s="185" t="n">
        <v>2</v>
      </c>
      <c r="G18" s="101" t="s">
        <v>322</v>
      </c>
      <c r="H18" s="101" t="s">
        <v>322</v>
      </c>
      <c r="I18" s="176" t="n">
        <v>49.7435664204776</v>
      </c>
      <c r="J18" s="176" t="n">
        <v>4.84791136273754</v>
      </c>
      <c r="K18" s="176" t="n">
        <v>0.727606592584553</v>
      </c>
      <c r="L18" s="176" t="n">
        <v>1.94270532872137</v>
      </c>
      <c r="M18" s="209" t="s">
        <v>106</v>
      </c>
      <c r="N18" s="209" t="s">
        <v>106</v>
      </c>
      <c r="O18" s="209" t="s">
        <v>106</v>
      </c>
      <c r="P18" s="209" t="s">
        <v>106</v>
      </c>
      <c r="Q18" s="209" t="s">
        <v>106</v>
      </c>
      <c r="R18" s="209" t="s">
        <v>106</v>
      </c>
      <c r="S18" s="209" t="s">
        <v>106</v>
      </c>
      <c r="T18" s="209" t="s">
        <v>106</v>
      </c>
    </row>
    <row r="19" customFormat="false" ht="15" hidden="false" customHeight="false" outlineLevel="0" collapsed="false">
      <c r="B19" s="115" t="s">
        <v>319</v>
      </c>
      <c r="C19" s="185" t="s">
        <v>403</v>
      </c>
      <c r="D19" s="101" t="n">
        <v>0</v>
      </c>
      <c r="E19" s="101" t="s">
        <v>1035</v>
      </c>
      <c r="F19" s="185" t="n">
        <v>3</v>
      </c>
      <c r="G19" s="101" t="s">
        <v>322</v>
      </c>
      <c r="H19" s="101" t="s">
        <v>322</v>
      </c>
      <c r="I19" s="176" t="n">
        <v>25.3891254230238</v>
      </c>
      <c r="J19" s="176" t="n">
        <v>1.86689726680876</v>
      </c>
      <c r="K19" s="176" t="n">
        <v>0.590014200997624</v>
      </c>
      <c r="L19" s="176" t="n">
        <v>1.66473225402728</v>
      </c>
      <c r="M19" s="209" t="s">
        <v>106</v>
      </c>
      <c r="N19" s="209" t="s">
        <v>106</v>
      </c>
      <c r="O19" s="209" t="s">
        <v>106</v>
      </c>
      <c r="P19" s="209" t="s">
        <v>106</v>
      </c>
      <c r="Q19" s="209" t="s">
        <v>106</v>
      </c>
      <c r="R19" s="209" t="s">
        <v>106</v>
      </c>
      <c r="S19" s="209" t="s">
        <v>106</v>
      </c>
      <c r="T19" s="209" t="s">
        <v>106</v>
      </c>
    </row>
    <row r="20" customFormat="false" ht="15" hidden="false" customHeight="false" outlineLevel="0" collapsed="false">
      <c r="B20" s="115" t="s">
        <v>319</v>
      </c>
      <c r="C20" s="185" t="s">
        <v>403</v>
      </c>
      <c r="D20" s="101" t="n">
        <v>0</v>
      </c>
      <c r="E20" s="101" t="s">
        <v>1035</v>
      </c>
      <c r="F20" s="185" t="n">
        <v>4</v>
      </c>
      <c r="G20" s="101" t="s">
        <v>322</v>
      </c>
      <c r="H20" s="101" t="s">
        <v>322</v>
      </c>
      <c r="I20" s="176" t="n">
        <v>34.088171433813</v>
      </c>
      <c r="J20" s="176" t="n">
        <v>3.13753292581762</v>
      </c>
      <c r="K20" s="176" t="n">
        <v>0.692635740228308</v>
      </c>
      <c r="L20" s="176" t="n">
        <v>1.81329816068913</v>
      </c>
      <c r="M20" s="209" t="s">
        <v>106</v>
      </c>
      <c r="N20" s="209" t="s">
        <v>106</v>
      </c>
      <c r="O20" s="209" t="s">
        <v>106</v>
      </c>
      <c r="P20" s="209" t="s">
        <v>106</v>
      </c>
      <c r="Q20" s="209" t="s">
        <v>106</v>
      </c>
      <c r="R20" s="209" t="s">
        <v>106</v>
      </c>
      <c r="S20" s="209" t="s">
        <v>106</v>
      </c>
      <c r="T20" s="209" t="s">
        <v>106</v>
      </c>
    </row>
    <row r="21" customFormat="false" ht="15" hidden="false" customHeight="false" outlineLevel="0" collapsed="false">
      <c r="B21" s="210" t="s">
        <v>647</v>
      </c>
      <c r="C21" s="101" t="s">
        <v>320</v>
      </c>
      <c r="D21" s="101" t="n">
        <v>0</v>
      </c>
      <c r="E21" s="101" t="s">
        <v>1035</v>
      </c>
      <c r="F21" s="211" t="n">
        <v>1</v>
      </c>
      <c r="G21" s="101" t="s">
        <v>322</v>
      </c>
      <c r="H21" s="101" t="s">
        <v>322</v>
      </c>
      <c r="I21" s="212" t="n">
        <v>30.8617680343322</v>
      </c>
      <c r="J21" s="212" t="n">
        <v>1.61139637925346</v>
      </c>
      <c r="K21" s="212" t="n">
        <v>0.989786107011178</v>
      </c>
      <c r="L21" s="212" t="n">
        <v>0.80630329468741</v>
      </c>
      <c r="M21" s="209" t="s">
        <v>106</v>
      </c>
      <c r="N21" s="209" t="s">
        <v>106</v>
      </c>
      <c r="O21" s="209" t="s">
        <v>106</v>
      </c>
      <c r="P21" s="209" t="s">
        <v>106</v>
      </c>
      <c r="Q21" s="209" t="s">
        <v>106</v>
      </c>
      <c r="R21" s="209" t="s">
        <v>106</v>
      </c>
      <c r="S21" s="209" t="s">
        <v>106</v>
      </c>
      <c r="T21" s="209" t="s">
        <v>106</v>
      </c>
    </row>
    <row r="22" customFormat="false" ht="15" hidden="false" customHeight="false" outlineLevel="0" collapsed="false">
      <c r="B22" s="210" t="s">
        <v>647</v>
      </c>
      <c r="C22" s="101" t="s">
        <v>320</v>
      </c>
      <c r="D22" s="101" t="n">
        <v>0</v>
      </c>
      <c r="E22" s="101" t="s">
        <v>1035</v>
      </c>
      <c r="F22" s="211" t="n">
        <v>2</v>
      </c>
      <c r="G22" s="101" t="s">
        <v>322</v>
      </c>
      <c r="H22" s="101" t="s">
        <v>322</v>
      </c>
      <c r="I22" s="212" t="n">
        <v>35.8755519777573</v>
      </c>
      <c r="J22" s="212" t="n">
        <v>4.01220308260071</v>
      </c>
      <c r="K22" s="212" t="n">
        <v>0.469644811496728</v>
      </c>
      <c r="L22" s="212" t="n">
        <v>0.917700350407727</v>
      </c>
      <c r="M22" s="209" t="s">
        <v>106</v>
      </c>
      <c r="N22" s="209" t="s">
        <v>106</v>
      </c>
      <c r="O22" s="209" t="s">
        <v>106</v>
      </c>
      <c r="P22" s="209" t="s">
        <v>106</v>
      </c>
      <c r="Q22" s="209" t="s">
        <v>106</v>
      </c>
      <c r="R22" s="209" t="s">
        <v>106</v>
      </c>
      <c r="S22" s="209" t="s">
        <v>106</v>
      </c>
      <c r="T22" s="209" t="s">
        <v>106</v>
      </c>
    </row>
    <row r="23" customFormat="false" ht="15" hidden="false" customHeight="false" outlineLevel="0" collapsed="false">
      <c r="B23" s="210" t="s">
        <v>647</v>
      </c>
      <c r="C23" s="101" t="s">
        <v>320</v>
      </c>
      <c r="D23" s="101" t="n">
        <v>0</v>
      </c>
      <c r="E23" s="101" t="s">
        <v>1035</v>
      </c>
      <c r="F23" s="211" t="n">
        <v>3</v>
      </c>
      <c r="G23" s="101" t="s">
        <v>322</v>
      </c>
      <c r="H23" s="101" t="s">
        <v>322</v>
      </c>
      <c r="I23" s="212" t="n">
        <v>28.7797775137614</v>
      </c>
      <c r="J23" s="212" t="n">
        <v>1.90591696918033</v>
      </c>
      <c r="K23" s="212" t="n">
        <v>0.467720451744727</v>
      </c>
      <c r="L23" s="212" t="n">
        <v>0.690612153470229</v>
      </c>
      <c r="M23" s="209" t="s">
        <v>106</v>
      </c>
      <c r="N23" s="209" t="s">
        <v>106</v>
      </c>
      <c r="O23" s="209" t="s">
        <v>106</v>
      </c>
      <c r="P23" s="209" t="s">
        <v>106</v>
      </c>
      <c r="Q23" s="209" t="s">
        <v>106</v>
      </c>
      <c r="R23" s="209" t="s">
        <v>106</v>
      </c>
      <c r="S23" s="209" t="s">
        <v>106</v>
      </c>
      <c r="T23" s="209" t="s">
        <v>106</v>
      </c>
    </row>
    <row r="24" customFormat="false" ht="15" hidden="false" customHeight="false" outlineLevel="0" collapsed="false">
      <c r="B24" s="210" t="s">
        <v>647</v>
      </c>
      <c r="C24" s="101" t="s">
        <v>320</v>
      </c>
      <c r="D24" s="101" t="n">
        <v>0</v>
      </c>
      <c r="E24" s="101" t="s">
        <v>1035</v>
      </c>
      <c r="F24" s="211" t="n">
        <v>4</v>
      </c>
      <c r="G24" s="101" t="s">
        <v>322</v>
      </c>
      <c r="H24" s="101" t="s">
        <v>322</v>
      </c>
      <c r="I24" s="212" t="n">
        <v>30.9002206143665</v>
      </c>
      <c r="J24" s="212" t="n">
        <v>-3.355764951947</v>
      </c>
      <c r="K24" s="212" t="n">
        <v>0.412747184289286</v>
      </c>
      <c r="L24" s="212" t="n">
        <v>1.06396889395682</v>
      </c>
      <c r="M24" s="209" t="s">
        <v>106</v>
      </c>
      <c r="N24" s="209" t="s">
        <v>106</v>
      </c>
      <c r="O24" s="209" t="s">
        <v>106</v>
      </c>
      <c r="P24" s="209" t="s">
        <v>106</v>
      </c>
      <c r="Q24" s="209" t="s">
        <v>106</v>
      </c>
      <c r="R24" s="209" t="s">
        <v>106</v>
      </c>
      <c r="S24" s="209" t="s">
        <v>106</v>
      </c>
      <c r="T24" s="209" t="s">
        <v>106</v>
      </c>
    </row>
    <row r="25" customFormat="false" ht="15" hidden="false" customHeight="false" outlineLevel="0" collapsed="false">
      <c r="B25" s="210" t="s">
        <v>647</v>
      </c>
      <c r="C25" s="101" t="s">
        <v>353</v>
      </c>
      <c r="D25" s="101" t="n">
        <v>0</v>
      </c>
      <c r="E25" s="101" t="s">
        <v>1035</v>
      </c>
      <c r="F25" s="211" t="n">
        <v>1</v>
      </c>
      <c r="G25" s="101" t="s">
        <v>322</v>
      </c>
      <c r="H25" s="101" t="s">
        <v>322</v>
      </c>
      <c r="I25" s="212" t="n">
        <v>38.0255501279101</v>
      </c>
      <c r="J25" s="212" t="n">
        <v>1.01792586272598</v>
      </c>
      <c r="K25" s="212" t="n">
        <v>0.933302979985001</v>
      </c>
      <c r="L25" s="212" t="n">
        <v>0.875024513264718</v>
      </c>
      <c r="M25" s="209" t="s">
        <v>106</v>
      </c>
      <c r="N25" s="209" t="s">
        <v>106</v>
      </c>
      <c r="O25" s="209" t="s">
        <v>106</v>
      </c>
      <c r="P25" s="209" t="s">
        <v>106</v>
      </c>
      <c r="Q25" s="209" t="s">
        <v>106</v>
      </c>
      <c r="R25" s="209" t="s">
        <v>106</v>
      </c>
      <c r="S25" s="209" t="s">
        <v>106</v>
      </c>
      <c r="T25" s="209" t="s">
        <v>106</v>
      </c>
    </row>
    <row r="26" customFormat="false" ht="15" hidden="false" customHeight="false" outlineLevel="0" collapsed="false">
      <c r="B26" s="210" t="s">
        <v>647</v>
      </c>
      <c r="C26" s="101" t="s">
        <v>353</v>
      </c>
      <c r="D26" s="101" t="n">
        <v>0</v>
      </c>
      <c r="E26" s="101" t="s">
        <v>1035</v>
      </c>
      <c r="F26" s="211" t="n">
        <v>2</v>
      </c>
      <c r="G26" s="101" t="s">
        <v>322</v>
      </c>
      <c r="H26" s="101" t="s">
        <v>322</v>
      </c>
      <c r="I26" s="212" t="n">
        <v>103.37772687823</v>
      </c>
      <c r="J26" s="212" t="n">
        <v>5.06292780241377</v>
      </c>
      <c r="K26" s="212" t="n">
        <v>0.780946074163137</v>
      </c>
      <c r="L26" s="212" t="n">
        <v>0.477810194255593</v>
      </c>
      <c r="M26" s="209" t="s">
        <v>106</v>
      </c>
      <c r="N26" s="209" t="s">
        <v>106</v>
      </c>
      <c r="O26" s="209" t="s">
        <v>106</v>
      </c>
      <c r="P26" s="209" t="s">
        <v>106</v>
      </c>
      <c r="Q26" s="209" t="s">
        <v>106</v>
      </c>
      <c r="R26" s="209" t="s">
        <v>106</v>
      </c>
      <c r="S26" s="209" t="s">
        <v>106</v>
      </c>
      <c r="T26" s="209" t="s">
        <v>106</v>
      </c>
    </row>
    <row r="27" customFormat="false" ht="15" hidden="false" customHeight="false" outlineLevel="0" collapsed="false">
      <c r="B27" s="210" t="s">
        <v>647</v>
      </c>
      <c r="C27" s="101" t="s">
        <v>353</v>
      </c>
      <c r="D27" s="101" t="n">
        <v>0</v>
      </c>
      <c r="E27" s="101" t="s">
        <v>1035</v>
      </c>
      <c r="F27" s="211" t="n">
        <v>3</v>
      </c>
      <c r="G27" s="101" t="s">
        <v>322</v>
      </c>
      <c r="H27" s="101" t="s">
        <v>322</v>
      </c>
      <c r="I27" s="212" t="n">
        <v>80.1288293810073</v>
      </c>
      <c r="J27" s="212" t="n">
        <v>3.21758860002822</v>
      </c>
      <c r="K27" s="212" t="n">
        <v>0.538159502639406</v>
      </c>
      <c r="L27" s="212" t="n">
        <v>0.513179659174856</v>
      </c>
      <c r="M27" s="209" t="s">
        <v>106</v>
      </c>
      <c r="N27" s="209" t="s">
        <v>106</v>
      </c>
      <c r="O27" s="209" t="s">
        <v>106</v>
      </c>
      <c r="P27" s="209" t="s">
        <v>106</v>
      </c>
      <c r="Q27" s="209" t="s">
        <v>106</v>
      </c>
      <c r="R27" s="209" t="s">
        <v>106</v>
      </c>
      <c r="S27" s="209" t="s">
        <v>106</v>
      </c>
      <c r="T27" s="209" t="s">
        <v>106</v>
      </c>
    </row>
    <row r="28" customFormat="false" ht="15" hidden="false" customHeight="false" outlineLevel="0" collapsed="false">
      <c r="B28" s="210" t="s">
        <v>647</v>
      </c>
      <c r="C28" s="101" t="s">
        <v>353</v>
      </c>
      <c r="D28" s="101" t="n">
        <v>0</v>
      </c>
      <c r="E28" s="101" t="s">
        <v>1035</v>
      </c>
      <c r="F28" s="211" t="n">
        <v>4</v>
      </c>
      <c r="G28" s="101" t="s">
        <v>322</v>
      </c>
      <c r="H28" s="101" t="s">
        <v>322</v>
      </c>
      <c r="I28" s="212" t="n">
        <v>70.1967018311956</v>
      </c>
      <c r="J28" s="212" t="n">
        <v>-5.38860991833496</v>
      </c>
      <c r="K28" s="212" t="n">
        <v>0.440842839645711</v>
      </c>
      <c r="L28" s="212" t="n">
        <v>0.537468063534269</v>
      </c>
      <c r="M28" s="209" t="s">
        <v>106</v>
      </c>
      <c r="N28" s="209" t="s">
        <v>106</v>
      </c>
      <c r="O28" s="209" t="s">
        <v>106</v>
      </c>
      <c r="P28" s="209" t="s">
        <v>106</v>
      </c>
      <c r="Q28" s="209" t="s">
        <v>106</v>
      </c>
      <c r="R28" s="209" t="s">
        <v>106</v>
      </c>
      <c r="S28" s="209" t="s">
        <v>106</v>
      </c>
      <c r="T28" s="209" t="s">
        <v>106</v>
      </c>
    </row>
    <row r="29" customFormat="false" ht="15" hidden="false" customHeight="false" outlineLevel="0" collapsed="false">
      <c r="B29" s="210" t="s">
        <v>647</v>
      </c>
      <c r="C29" s="101" t="s">
        <v>378</v>
      </c>
      <c r="D29" s="101" t="n">
        <v>0</v>
      </c>
      <c r="E29" s="101" t="s">
        <v>1035</v>
      </c>
      <c r="F29" s="211" t="n">
        <v>1</v>
      </c>
      <c r="G29" s="101" t="s">
        <v>322</v>
      </c>
      <c r="H29" s="101" t="s">
        <v>322</v>
      </c>
      <c r="I29" s="212" t="n">
        <v>17.1969825865759</v>
      </c>
      <c r="J29" s="212" t="n">
        <v>0.829110717939901</v>
      </c>
      <c r="K29" s="212" t="n">
        <v>1.07669205505148</v>
      </c>
      <c r="L29" s="212" t="n">
        <v>1.18059831332416</v>
      </c>
      <c r="M29" s="209" t="s">
        <v>106</v>
      </c>
      <c r="N29" s="209" t="s">
        <v>106</v>
      </c>
      <c r="O29" s="209" t="s">
        <v>106</v>
      </c>
      <c r="P29" s="209" t="s">
        <v>106</v>
      </c>
      <c r="Q29" s="209" t="s">
        <v>106</v>
      </c>
      <c r="R29" s="209" t="s">
        <v>106</v>
      </c>
      <c r="S29" s="209" t="s">
        <v>106</v>
      </c>
      <c r="T29" s="209" t="s">
        <v>106</v>
      </c>
    </row>
    <row r="30" customFormat="false" ht="15" hidden="false" customHeight="false" outlineLevel="0" collapsed="false">
      <c r="B30" s="210" t="s">
        <v>647</v>
      </c>
      <c r="C30" s="101" t="s">
        <v>378</v>
      </c>
      <c r="D30" s="101" t="n">
        <v>0</v>
      </c>
      <c r="E30" s="101" t="s">
        <v>1035</v>
      </c>
      <c r="F30" s="211" t="n">
        <v>2</v>
      </c>
      <c r="G30" s="101" t="s">
        <v>322</v>
      </c>
      <c r="H30" s="101" t="s">
        <v>322</v>
      </c>
      <c r="I30" s="212" t="n">
        <v>20.7133489250157</v>
      </c>
      <c r="J30" s="212" t="n">
        <v>1.14972661638159</v>
      </c>
      <c r="K30" s="212" t="n">
        <v>0.815985561869953</v>
      </c>
      <c r="L30" s="212" t="n">
        <v>1.00099790381771</v>
      </c>
      <c r="M30" s="209" t="s">
        <v>106</v>
      </c>
      <c r="N30" s="209" t="s">
        <v>106</v>
      </c>
      <c r="O30" s="209" t="s">
        <v>106</v>
      </c>
      <c r="P30" s="209" t="s">
        <v>106</v>
      </c>
      <c r="Q30" s="209" t="s">
        <v>106</v>
      </c>
      <c r="R30" s="209" t="s">
        <v>106</v>
      </c>
      <c r="S30" s="209" t="s">
        <v>106</v>
      </c>
      <c r="T30" s="209" t="s">
        <v>106</v>
      </c>
    </row>
    <row r="31" customFormat="false" ht="15" hidden="false" customHeight="false" outlineLevel="0" collapsed="false">
      <c r="B31" s="210" t="s">
        <v>647</v>
      </c>
      <c r="C31" s="101" t="s">
        <v>378</v>
      </c>
      <c r="D31" s="101" t="n">
        <v>0</v>
      </c>
      <c r="E31" s="101" t="s">
        <v>1035</v>
      </c>
      <c r="F31" s="211" t="n">
        <v>3</v>
      </c>
      <c r="G31" s="101" t="s">
        <v>322</v>
      </c>
      <c r="H31" s="101" t="s">
        <v>322</v>
      </c>
      <c r="I31" s="212" t="n">
        <v>24.8369002577784</v>
      </c>
      <c r="J31" s="212" t="n">
        <v>2.10848897250152</v>
      </c>
      <c r="K31" s="212" t="n">
        <v>0.305344559323768</v>
      </c>
      <c r="L31" s="212" t="n">
        <v>0.974600201991554</v>
      </c>
      <c r="M31" s="209" t="s">
        <v>106</v>
      </c>
      <c r="N31" s="209" t="s">
        <v>106</v>
      </c>
      <c r="O31" s="209" t="s">
        <v>106</v>
      </c>
      <c r="P31" s="209" t="s">
        <v>106</v>
      </c>
      <c r="Q31" s="209" t="s">
        <v>106</v>
      </c>
      <c r="R31" s="209" t="s">
        <v>106</v>
      </c>
      <c r="S31" s="209" t="s">
        <v>106</v>
      </c>
      <c r="T31" s="209" t="s">
        <v>106</v>
      </c>
    </row>
    <row r="32" customFormat="false" ht="15" hidden="false" customHeight="false" outlineLevel="0" collapsed="false">
      <c r="B32" s="210" t="s">
        <v>647</v>
      </c>
      <c r="C32" s="101" t="s">
        <v>378</v>
      </c>
      <c r="D32" s="101" t="n">
        <v>0</v>
      </c>
      <c r="E32" s="101" t="s">
        <v>1035</v>
      </c>
      <c r="F32" s="211" t="n">
        <v>4</v>
      </c>
      <c r="G32" s="101" t="s">
        <v>322</v>
      </c>
      <c r="H32" s="101" t="s">
        <v>322</v>
      </c>
      <c r="I32" s="212" t="n">
        <v>46.7567692948037</v>
      </c>
      <c r="J32" s="212" t="n">
        <v>-5.36211845262614</v>
      </c>
      <c r="K32" s="212" t="n">
        <v>0.466034556618419</v>
      </c>
      <c r="L32" s="212" t="n">
        <v>1.11403143519939</v>
      </c>
      <c r="M32" s="209" t="s">
        <v>106</v>
      </c>
      <c r="N32" s="209" t="s">
        <v>106</v>
      </c>
      <c r="O32" s="209" t="s">
        <v>106</v>
      </c>
      <c r="P32" s="209" t="s">
        <v>106</v>
      </c>
      <c r="Q32" s="209" t="s">
        <v>106</v>
      </c>
      <c r="R32" s="209" t="s">
        <v>106</v>
      </c>
      <c r="S32" s="209" t="s">
        <v>106</v>
      </c>
      <c r="T32" s="209" t="s">
        <v>106</v>
      </c>
    </row>
    <row r="33" customFormat="false" ht="15" hidden="false" customHeight="false" outlineLevel="0" collapsed="false">
      <c r="B33" s="210" t="s">
        <v>647</v>
      </c>
      <c r="C33" s="213" t="s">
        <v>403</v>
      </c>
      <c r="D33" s="101" t="n">
        <v>0</v>
      </c>
      <c r="E33" s="101" t="s">
        <v>1035</v>
      </c>
      <c r="F33" s="214" t="n">
        <v>1</v>
      </c>
      <c r="G33" s="101" t="s">
        <v>322</v>
      </c>
      <c r="H33" s="101" t="s">
        <v>322</v>
      </c>
      <c r="I33" s="215" t="n">
        <v>29.1000288915606</v>
      </c>
      <c r="J33" s="216" t="n">
        <v>2.06885303678228</v>
      </c>
      <c r="K33" s="216" t="n">
        <v>1.25326770758308</v>
      </c>
      <c r="L33" s="216" t="n">
        <v>0.756446672439193</v>
      </c>
      <c r="M33" s="209" t="s">
        <v>106</v>
      </c>
      <c r="N33" s="209" t="s">
        <v>106</v>
      </c>
      <c r="O33" s="209" t="s">
        <v>106</v>
      </c>
      <c r="P33" s="209" t="s">
        <v>106</v>
      </c>
      <c r="Q33" s="209" t="s">
        <v>106</v>
      </c>
      <c r="R33" s="209" t="s">
        <v>106</v>
      </c>
      <c r="S33" s="209" t="s">
        <v>106</v>
      </c>
      <c r="T33" s="209" t="s">
        <v>106</v>
      </c>
    </row>
    <row r="34" customFormat="false" ht="15" hidden="false" customHeight="false" outlineLevel="0" collapsed="false">
      <c r="B34" s="210" t="s">
        <v>647</v>
      </c>
      <c r="C34" s="213" t="s">
        <v>403</v>
      </c>
      <c r="D34" s="101" t="n">
        <v>0</v>
      </c>
      <c r="E34" s="101" t="s">
        <v>1035</v>
      </c>
      <c r="F34" s="214" t="n">
        <v>2</v>
      </c>
      <c r="G34" s="101" t="s">
        <v>322</v>
      </c>
      <c r="H34" s="101" t="s">
        <v>322</v>
      </c>
      <c r="I34" s="215" t="n">
        <v>99.6625089994129</v>
      </c>
      <c r="J34" s="216" t="n">
        <v>6.09643006134685</v>
      </c>
      <c r="K34" s="216" t="n">
        <v>0.304952576465041</v>
      </c>
      <c r="L34" s="216" t="n">
        <v>1.15777890457929</v>
      </c>
      <c r="M34" s="209" t="s">
        <v>106</v>
      </c>
      <c r="N34" s="209" t="s">
        <v>106</v>
      </c>
      <c r="O34" s="209" t="s">
        <v>106</v>
      </c>
      <c r="P34" s="209" t="s">
        <v>106</v>
      </c>
      <c r="Q34" s="209" t="s">
        <v>106</v>
      </c>
      <c r="R34" s="209" t="s">
        <v>106</v>
      </c>
      <c r="S34" s="209" t="s">
        <v>106</v>
      </c>
      <c r="T34" s="209" t="s">
        <v>106</v>
      </c>
    </row>
    <row r="35" customFormat="false" ht="15" hidden="false" customHeight="false" outlineLevel="0" collapsed="false">
      <c r="B35" s="210" t="s">
        <v>647</v>
      </c>
      <c r="C35" s="213" t="s">
        <v>403</v>
      </c>
      <c r="D35" s="101" t="n">
        <v>0</v>
      </c>
      <c r="E35" s="101" t="s">
        <v>1035</v>
      </c>
      <c r="F35" s="214" t="n">
        <v>3</v>
      </c>
      <c r="G35" s="101" t="s">
        <v>322</v>
      </c>
      <c r="H35" s="101" t="s">
        <v>322</v>
      </c>
      <c r="I35" s="215" t="n">
        <v>41.6149101784412</v>
      </c>
      <c r="J35" s="216" t="n">
        <v>1.9015764317345</v>
      </c>
      <c r="K35" s="216" t="n">
        <v>0.379253451645278</v>
      </c>
      <c r="L35" s="216" t="n">
        <v>0.905465941247062</v>
      </c>
      <c r="M35" s="209" t="s">
        <v>106</v>
      </c>
      <c r="N35" s="209" t="s">
        <v>106</v>
      </c>
      <c r="O35" s="209" t="s">
        <v>106</v>
      </c>
      <c r="P35" s="209" t="s">
        <v>106</v>
      </c>
      <c r="Q35" s="209" t="s">
        <v>106</v>
      </c>
      <c r="R35" s="209" t="s">
        <v>106</v>
      </c>
      <c r="S35" s="209" t="s">
        <v>106</v>
      </c>
      <c r="T35" s="209" t="s">
        <v>106</v>
      </c>
    </row>
    <row r="36" customFormat="false" ht="15" hidden="false" customHeight="false" outlineLevel="0" collapsed="false">
      <c r="B36" s="210" t="s">
        <v>647</v>
      </c>
      <c r="C36" s="213" t="s">
        <v>403</v>
      </c>
      <c r="D36" s="101" t="n">
        <v>0</v>
      </c>
      <c r="E36" s="101" t="s">
        <v>1035</v>
      </c>
      <c r="F36" s="214" t="n">
        <v>4</v>
      </c>
      <c r="G36" s="101" t="s">
        <v>322</v>
      </c>
      <c r="H36" s="101" t="s">
        <v>322</v>
      </c>
      <c r="I36" s="215" t="n">
        <v>38.6630652127444</v>
      </c>
      <c r="J36" s="216" t="n">
        <v>3.40200035666817</v>
      </c>
      <c r="K36" s="216" t="n">
        <v>0.515024459747571</v>
      </c>
      <c r="L36" s="216" t="n">
        <v>1.54837649762609</v>
      </c>
      <c r="M36" s="209" t="s">
        <v>106</v>
      </c>
      <c r="N36" s="209" t="s">
        <v>106</v>
      </c>
      <c r="O36" s="209" t="s">
        <v>106</v>
      </c>
      <c r="P36" s="209" t="s">
        <v>106</v>
      </c>
      <c r="Q36" s="209" t="s">
        <v>106</v>
      </c>
      <c r="R36" s="209" t="s">
        <v>106</v>
      </c>
      <c r="S36" s="209" t="s">
        <v>106</v>
      </c>
      <c r="T36" s="209" t="s">
        <v>106</v>
      </c>
    </row>
    <row r="37" customFormat="false" ht="15" hidden="false" customHeight="false" outlineLevel="0" collapsed="false">
      <c r="B37" s="96" t="s">
        <v>319</v>
      </c>
      <c r="C37" s="217" t="s">
        <v>320</v>
      </c>
      <c r="D37" s="218" t="n">
        <v>5</v>
      </c>
      <c r="E37" s="217" t="s">
        <v>321</v>
      </c>
      <c r="F37" s="217" t="n">
        <v>1</v>
      </c>
      <c r="G37" s="217" t="s">
        <v>322</v>
      </c>
      <c r="H37" s="217" t="s">
        <v>322</v>
      </c>
      <c r="I37" s="219" t="n">
        <v>101.41294193528</v>
      </c>
      <c r="J37" s="219" t="n">
        <v>8.29566458634709</v>
      </c>
      <c r="K37" s="219" t="n">
        <v>0.554203790931275</v>
      </c>
      <c r="L37" s="220" t="n">
        <v>0.916507102371989</v>
      </c>
      <c r="M37" s="216" t="n">
        <f aca="false">I37-I5</f>
        <v>50.3565662846706</v>
      </c>
      <c r="N37" s="216" t="n">
        <f aca="false">J37-J5</f>
        <v>4.2242287967325</v>
      </c>
      <c r="O37" s="216" t="n">
        <f aca="false">K37-K5</f>
        <v>-0.213901710542629</v>
      </c>
      <c r="P37" s="216" t="n">
        <f aca="false">L37-L5</f>
        <v>-0.426622089017258</v>
      </c>
      <c r="Q37" s="209" t="s">
        <v>106</v>
      </c>
      <c r="R37" s="209" t="s">
        <v>106</v>
      </c>
      <c r="S37" s="209" t="s">
        <v>106</v>
      </c>
      <c r="T37" s="209" t="s">
        <v>106</v>
      </c>
    </row>
    <row r="38" customFormat="false" ht="15" hidden="false" customHeight="false" outlineLevel="0" collapsed="false">
      <c r="B38" s="96" t="s">
        <v>319</v>
      </c>
      <c r="C38" s="217" t="s">
        <v>320</v>
      </c>
      <c r="D38" s="218" t="n">
        <v>5</v>
      </c>
      <c r="E38" s="217" t="s">
        <v>333</v>
      </c>
      <c r="F38" s="217" t="n">
        <v>1</v>
      </c>
      <c r="G38" s="217" t="s">
        <v>334</v>
      </c>
      <c r="H38" s="148" t="s">
        <v>335</v>
      </c>
      <c r="I38" s="219" t="n">
        <v>93.6606461372287</v>
      </c>
      <c r="J38" s="219" t="n">
        <v>5.64765891270721</v>
      </c>
      <c r="K38" s="219" t="n">
        <v>0.816126784048783</v>
      </c>
      <c r="L38" s="220" t="n">
        <v>1.08881779591029</v>
      </c>
      <c r="M38" s="216" t="n">
        <f aca="false">I38-I5</f>
        <v>42.6042704866189</v>
      </c>
      <c r="N38" s="216" t="n">
        <f aca="false">J38-J5</f>
        <v>1.57622312309262</v>
      </c>
      <c r="O38" s="216" t="n">
        <f aca="false">K38-K5</f>
        <v>0.0480212825748787</v>
      </c>
      <c r="P38" s="216" t="n">
        <f aca="false">L38-L5</f>
        <v>-0.254311395478954</v>
      </c>
      <c r="Q38" s="221" t="n">
        <f aca="false">I38-I37</f>
        <v>-7.75229579805163</v>
      </c>
      <c r="R38" s="221" t="n">
        <f aca="false">J38-J37</f>
        <v>-2.64800567363988</v>
      </c>
      <c r="S38" s="221" t="n">
        <f aca="false">K38-K37</f>
        <v>0.261922993117507</v>
      </c>
      <c r="T38" s="221" t="n">
        <f aca="false">L38-L37</f>
        <v>0.172310693538304</v>
      </c>
    </row>
    <row r="39" customFormat="false" ht="15" hidden="false" customHeight="false" outlineLevel="0" collapsed="false">
      <c r="B39" s="96" t="s">
        <v>319</v>
      </c>
      <c r="C39" s="217" t="s">
        <v>320</v>
      </c>
      <c r="D39" s="218" t="n">
        <v>5</v>
      </c>
      <c r="E39" s="217" t="s">
        <v>344</v>
      </c>
      <c r="F39" s="217" t="n">
        <v>1</v>
      </c>
      <c r="G39" s="217" t="s">
        <v>334</v>
      </c>
      <c r="H39" s="217" t="n">
        <v>10</v>
      </c>
      <c r="I39" s="219" t="n">
        <v>204.754583867087</v>
      </c>
      <c r="J39" s="219" t="n">
        <v>11.2218630202354</v>
      </c>
      <c r="K39" s="219" t="n">
        <v>0.517972997233915</v>
      </c>
      <c r="L39" s="220" t="n">
        <v>0.909113655801554</v>
      </c>
      <c r="M39" s="216" t="n">
        <f aca="false">I39-I5</f>
        <v>153.698208216478</v>
      </c>
      <c r="N39" s="216" t="n">
        <f aca="false">J39-J5</f>
        <v>7.15042723062076</v>
      </c>
      <c r="O39" s="216" t="n">
        <f aca="false">K39-K5</f>
        <v>-0.250132504239989</v>
      </c>
      <c r="P39" s="216" t="n">
        <f aca="false">L39-L5</f>
        <v>-0.434015535587694</v>
      </c>
      <c r="Q39" s="221" t="n">
        <f aca="false">I39-I37</f>
        <v>103.341641931807</v>
      </c>
      <c r="R39" s="221" t="n">
        <f aca="false">J39-J37</f>
        <v>2.92619843388826</v>
      </c>
      <c r="S39" s="221" t="n">
        <f aca="false">K39-K37</f>
        <v>-0.0362307936973606</v>
      </c>
      <c r="T39" s="221" t="n">
        <f aca="false">L39-L37</f>
        <v>-0.00739344657043539</v>
      </c>
    </row>
    <row r="40" customFormat="false" ht="15" hidden="false" customHeight="false" outlineLevel="0" collapsed="false">
      <c r="B40" s="96" t="s">
        <v>319</v>
      </c>
      <c r="C40" s="217" t="s">
        <v>320</v>
      </c>
      <c r="D40" s="218" t="n">
        <v>5</v>
      </c>
      <c r="E40" s="217" t="s">
        <v>321</v>
      </c>
      <c r="F40" s="217" t="n">
        <v>2</v>
      </c>
      <c r="G40" s="217" t="s">
        <v>322</v>
      </c>
      <c r="H40" s="217" t="s">
        <v>322</v>
      </c>
      <c r="I40" s="219" t="n">
        <v>147.818261819795</v>
      </c>
      <c r="J40" s="219" t="n">
        <v>13.3614099445115</v>
      </c>
      <c r="K40" s="219" t="n">
        <v>0.736804102792563</v>
      </c>
      <c r="L40" s="220" t="n">
        <v>0.914876904098747</v>
      </c>
      <c r="M40" s="216" t="n">
        <f aca="false">I40-I$6</f>
        <v>110.861056786783</v>
      </c>
      <c r="N40" s="216" t="n">
        <f aca="false">J40-J$6</f>
        <v>9.63351679433512</v>
      </c>
      <c r="O40" s="216" t="n">
        <f aca="false">K40-K$6</f>
        <v>-0.0155071188091621</v>
      </c>
      <c r="P40" s="216" t="n">
        <f aca="false">L40-L$6</f>
        <v>-0.556589534798527</v>
      </c>
      <c r="Q40" s="209" t="s">
        <v>106</v>
      </c>
      <c r="R40" s="209" t="s">
        <v>106</v>
      </c>
      <c r="S40" s="209" t="s">
        <v>106</v>
      </c>
      <c r="T40" s="209" t="s">
        <v>106</v>
      </c>
    </row>
    <row r="41" customFormat="false" ht="15" hidden="false" customHeight="false" outlineLevel="0" collapsed="false">
      <c r="B41" s="96" t="s">
        <v>319</v>
      </c>
      <c r="C41" s="217" t="s">
        <v>320</v>
      </c>
      <c r="D41" s="218" t="n">
        <v>5</v>
      </c>
      <c r="E41" s="217" t="s">
        <v>333</v>
      </c>
      <c r="F41" s="217" t="n">
        <v>2</v>
      </c>
      <c r="G41" s="217" t="s">
        <v>334</v>
      </c>
      <c r="H41" s="148" t="s">
        <v>335</v>
      </c>
      <c r="I41" s="219" t="n">
        <v>111.875452758559</v>
      </c>
      <c r="J41" s="219" t="n">
        <v>5.19484878307472</v>
      </c>
      <c r="K41" s="219" t="n">
        <v>0.640996423658929</v>
      </c>
      <c r="L41" s="220" t="n">
        <v>0.845770378644121</v>
      </c>
      <c r="M41" s="216" t="n">
        <f aca="false">I41-I$6</f>
        <v>74.9182477255464</v>
      </c>
      <c r="N41" s="216" t="n">
        <f aca="false">J41-J$6</f>
        <v>1.46695563289835</v>
      </c>
      <c r="O41" s="216" t="n">
        <f aca="false">K41-K$6</f>
        <v>-0.111314797942796</v>
      </c>
      <c r="P41" s="216" t="n">
        <f aca="false">L41-L$6</f>
        <v>-0.625696060253153</v>
      </c>
      <c r="Q41" s="221" t="n">
        <f aca="false">I41-I40</f>
        <v>-35.9428090612363</v>
      </c>
      <c r="R41" s="221" t="n">
        <f aca="false">J41-J40</f>
        <v>-8.16656116143678</v>
      </c>
      <c r="S41" s="221" t="n">
        <f aca="false">K41-K40</f>
        <v>-0.0958076791336339</v>
      </c>
      <c r="T41" s="221" t="n">
        <f aca="false">L41-L40</f>
        <v>-0.0691065254546257</v>
      </c>
    </row>
    <row r="42" customFormat="false" ht="15" hidden="false" customHeight="false" outlineLevel="0" collapsed="false">
      <c r="B42" s="96" t="s">
        <v>319</v>
      </c>
      <c r="C42" s="217" t="s">
        <v>320</v>
      </c>
      <c r="D42" s="218" t="n">
        <v>5</v>
      </c>
      <c r="E42" s="217" t="s">
        <v>344</v>
      </c>
      <c r="F42" s="217" t="n">
        <v>2</v>
      </c>
      <c r="G42" s="217" t="s">
        <v>334</v>
      </c>
      <c r="H42" s="217" t="n">
        <v>10</v>
      </c>
      <c r="I42" s="222" t="n">
        <v>106.370254652405</v>
      </c>
      <c r="J42" s="219" t="n">
        <v>6.23794856689238</v>
      </c>
      <c r="K42" s="219" t="n">
        <v>0.559719079939668</v>
      </c>
      <c r="L42" s="220" t="n">
        <v>0.989044449635399</v>
      </c>
      <c r="M42" s="216" t="n">
        <f aca="false">I42-I$6</f>
        <v>69.4130496193928</v>
      </c>
      <c r="N42" s="216" t="n">
        <f aca="false">J42-J$6</f>
        <v>2.510055416716</v>
      </c>
      <c r="O42" s="216" t="n">
        <f aca="false">K42-K$6</f>
        <v>-0.192592141662057</v>
      </c>
      <c r="P42" s="216" t="n">
        <f aca="false">L42-L$6</f>
        <v>-0.482421989261875</v>
      </c>
      <c r="Q42" s="221" t="n">
        <f aca="false">I42-I40</f>
        <v>-41.4480071673899</v>
      </c>
      <c r="R42" s="221" t="n">
        <f aca="false">J42-J40</f>
        <v>-7.12346137761912</v>
      </c>
      <c r="S42" s="221" t="n">
        <f aca="false">K42-K40</f>
        <v>-0.177085022852895</v>
      </c>
      <c r="T42" s="221" t="n">
        <f aca="false">L42-L40</f>
        <v>0.0741675455366527</v>
      </c>
    </row>
    <row r="43" customFormat="false" ht="15" hidden="false" customHeight="false" outlineLevel="0" collapsed="false">
      <c r="B43" s="96" t="s">
        <v>319</v>
      </c>
      <c r="C43" s="217" t="s">
        <v>320</v>
      </c>
      <c r="D43" s="218" t="n">
        <v>5</v>
      </c>
      <c r="E43" s="217" t="s">
        <v>321</v>
      </c>
      <c r="F43" s="217" t="n">
        <v>3</v>
      </c>
      <c r="G43" s="217" t="s">
        <v>322</v>
      </c>
      <c r="H43" s="217" t="s">
        <v>322</v>
      </c>
      <c r="I43" s="219" t="n">
        <v>92.0941497098273</v>
      </c>
      <c r="J43" s="219" t="n">
        <v>5.78210238005427</v>
      </c>
      <c r="K43" s="219" t="n">
        <v>0.800304113150626</v>
      </c>
      <c r="L43" s="220" t="n">
        <v>1.02742809788189</v>
      </c>
      <c r="M43" s="216" t="n">
        <f aca="false">I43-I$7</f>
        <v>55.1834326924551</v>
      </c>
      <c r="N43" s="216" t="n">
        <f aca="false">J43-J$7</f>
        <v>3.94308173432736</v>
      </c>
      <c r="O43" s="216" t="n">
        <f aca="false">K43-K$7</f>
        <v>-0.0889205924579643</v>
      </c>
      <c r="P43" s="216" t="n">
        <f aca="false">L43-L$7</f>
        <v>-0.666668122929405</v>
      </c>
      <c r="Q43" s="209" t="s">
        <v>106</v>
      </c>
      <c r="R43" s="209" t="s">
        <v>106</v>
      </c>
      <c r="S43" s="209" t="s">
        <v>106</v>
      </c>
      <c r="T43" s="209" t="s">
        <v>106</v>
      </c>
    </row>
    <row r="44" customFormat="false" ht="15" hidden="false" customHeight="false" outlineLevel="0" collapsed="false">
      <c r="B44" s="96" t="s">
        <v>319</v>
      </c>
      <c r="C44" s="217" t="s">
        <v>320</v>
      </c>
      <c r="D44" s="218" t="n">
        <v>5</v>
      </c>
      <c r="E44" s="217" t="s">
        <v>333</v>
      </c>
      <c r="F44" s="217" t="n">
        <v>3</v>
      </c>
      <c r="G44" s="217" t="s">
        <v>334</v>
      </c>
      <c r="H44" s="148" t="s">
        <v>335</v>
      </c>
      <c r="I44" s="219" t="n">
        <v>85.9641375693193</v>
      </c>
      <c r="J44" s="219" t="n">
        <v>4.78857081808642</v>
      </c>
      <c r="K44" s="219" t="n">
        <v>0.580050317053684</v>
      </c>
      <c r="L44" s="220" t="n">
        <v>1.11938012521912</v>
      </c>
      <c r="M44" s="216" t="n">
        <f aca="false">I44-I$7</f>
        <v>49.0534205519471</v>
      </c>
      <c r="N44" s="216" t="n">
        <f aca="false">J44-J$7</f>
        <v>2.94955017235951</v>
      </c>
      <c r="O44" s="216" t="n">
        <f aca="false">K44-K$7</f>
        <v>-0.309174388554906</v>
      </c>
      <c r="P44" s="216" t="n">
        <f aca="false">L44-L$7</f>
        <v>-0.574716095592175</v>
      </c>
      <c r="Q44" s="221" t="n">
        <f aca="false">I44-I43</f>
        <v>-6.13001214050797</v>
      </c>
      <c r="R44" s="221" t="n">
        <f aca="false">J44-J43</f>
        <v>-0.993531561967853</v>
      </c>
      <c r="S44" s="221" t="n">
        <f aca="false">K44-K43</f>
        <v>-0.220253796096942</v>
      </c>
      <c r="T44" s="221" t="n">
        <f aca="false">L44-L43</f>
        <v>0.0919520273372299</v>
      </c>
    </row>
    <row r="45" customFormat="false" ht="15" hidden="false" customHeight="false" outlineLevel="0" collapsed="false">
      <c r="B45" s="96" t="s">
        <v>319</v>
      </c>
      <c r="C45" s="217" t="s">
        <v>320</v>
      </c>
      <c r="D45" s="218" t="n">
        <v>5</v>
      </c>
      <c r="E45" s="217" t="s">
        <v>344</v>
      </c>
      <c r="F45" s="217" t="n">
        <v>3</v>
      </c>
      <c r="G45" s="217" t="s">
        <v>334</v>
      </c>
      <c r="H45" s="217" t="n">
        <v>10</v>
      </c>
      <c r="I45" s="219" t="n">
        <v>121.79579072776</v>
      </c>
      <c r="J45" s="219" t="n">
        <v>8.23011213826225</v>
      </c>
      <c r="K45" s="219" t="n">
        <v>0.444762229885666</v>
      </c>
      <c r="L45" s="220" t="n">
        <v>1.03504025225469</v>
      </c>
      <c r="M45" s="216" t="n">
        <f aca="false">I45-I$7</f>
        <v>84.8850737103874</v>
      </c>
      <c r="N45" s="216" t="n">
        <f aca="false">J45-J$7</f>
        <v>6.39109149253535</v>
      </c>
      <c r="O45" s="216" t="n">
        <f aca="false">K45-K$7</f>
        <v>-0.444462475722925</v>
      </c>
      <c r="P45" s="216" t="n">
        <f aca="false">L45-L$7</f>
        <v>-0.659055968556603</v>
      </c>
      <c r="Q45" s="221" t="n">
        <f aca="false">I45-I43</f>
        <v>29.7016410179323</v>
      </c>
      <c r="R45" s="221" t="n">
        <f aca="false">J45-J43</f>
        <v>2.44800975820798</v>
      </c>
      <c r="S45" s="221" t="n">
        <f aca="false">K45-K43</f>
        <v>-0.35554188326496</v>
      </c>
      <c r="T45" s="221" t="n">
        <f aca="false">L45-L43</f>
        <v>0.00761215437280161</v>
      </c>
    </row>
    <row r="46" customFormat="false" ht="15" hidden="false" customHeight="false" outlineLevel="0" collapsed="false">
      <c r="B46" s="96" t="s">
        <v>319</v>
      </c>
      <c r="C46" s="217" t="s">
        <v>320</v>
      </c>
      <c r="D46" s="218" t="n">
        <v>5</v>
      </c>
      <c r="E46" s="217" t="s">
        <v>321</v>
      </c>
      <c r="F46" s="217" t="n">
        <v>4</v>
      </c>
      <c r="G46" s="217" t="s">
        <v>322</v>
      </c>
      <c r="H46" s="217" t="s">
        <v>322</v>
      </c>
      <c r="I46" s="219" t="n">
        <v>77.9958124764933</v>
      </c>
      <c r="J46" s="219" t="n">
        <v>8.2639772593509</v>
      </c>
      <c r="K46" s="219" t="n">
        <v>0.524989161758741</v>
      </c>
      <c r="L46" s="220" t="n">
        <v>1.08335799557814</v>
      </c>
      <c r="M46" s="216" t="n">
        <f aca="false">I46-I$8</f>
        <v>36.3543799094952</v>
      </c>
      <c r="N46" s="216" t="n">
        <f aca="false">J46-J$8</f>
        <v>5.05119406417828</v>
      </c>
      <c r="O46" s="216" t="n">
        <f aca="false">K46-K$8</f>
        <v>-0.278224647802666</v>
      </c>
      <c r="P46" s="216" t="n">
        <f aca="false">L46-L$8</f>
        <v>-0.419539288121133</v>
      </c>
      <c r="Q46" s="209" t="s">
        <v>106</v>
      </c>
      <c r="R46" s="209" t="s">
        <v>106</v>
      </c>
      <c r="S46" s="209" t="s">
        <v>106</v>
      </c>
      <c r="T46" s="209" t="s">
        <v>106</v>
      </c>
    </row>
    <row r="47" customFormat="false" ht="15" hidden="false" customHeight="false" outlineLevel="0" collapsed="false">
      <c r="B47" s="96" t="s">
        <v>319</v>
      </c>
      <c r="C47" s="217" t="s">
        <v>320</v>
      </c>
      <c r="D47" s="218" t="n">
        <v>5</v>
      </c>
      <c r="E47" s="217" t="s">
        <v>333</v>
      </c>
      <c r="F47" s="217" t="n">
        <v>4</v>
      </c>
      <c r="G47" s="217" t="s">
        <v>334</v>
      </c>
      <c r="H47" s="148" t="s">
        <v>335</v>
      </c>
      <c r="I47" s="219" t="n">
        <v>61.3069643683901</v>
      </c>
      <c r="J47" s="219" t="n">
        <v>2.83832620509944</v>
      </c>
      <c r="K47" s="219" t="n">
        <v>0.710302526709945</v>
      </c>
      <c r="L47" s="220" t="n">
        <v>0.886522556215654</v>
      </c>
      <c r="M47" s="216" t="n">
        <f aca="false">I47-I$8</f>
        <v>19.665531801392</v>
      </c>
      <c r="N47" s="216" t="n">
        <f aca="false">J47-J$8</f>
        <v>-0.374456990073179</v>
      </c>
      <c r="O47" s="216" t="n">
        <f aca="false">K47-K$8</f>
        <v>-0.0929112828514612</v>
      </c>
      <c r="P47" s="216" t="n">
        <f aca="false">L47-L$8</f>
        <v>-0.616374727483618</v>
      </c>
      <c r="Q47" s="221" t="n">
        <f aca="false">I47-I46</f>
        <v>-16.6888481081032</v>
      </c>
      <c r="R47" s="221" t="n">
        <f aca="false">J47-J46</f>
        <v>-5.42565105425146</v>
      </c>
      <c r="S47" s="221" t="n">
        <f aca="false">K47-K46</f>
        <v>0.185313364951204</v>
      </c>
      <c r="T47" s="221" t="n">
        <f aca="false">L47-L46</f>
        <v>-0.196835439362485</v>
      </c>
    </row>
    <row r="48" customFormat="false" ht="15" hidden="false" customHeight="false" outlineLevel="0" collapsed="false">
      <c r="B48" s="96" t="s">
        <v>319</v>
      </c>
      <c r="C48" s="217" t="s">
        <v>320</v>
      </c>
      <c r="D48" s="218" t="n">
        <v>5</v>
      </c>
      <c r="E48" s="217" t="s">
        <v>344</v>
      </c>
      <c r="F48" s="217" t="n">
        <v>4</v>
      </c>
      <c r="G48" s="217" t="s">
        <v>334</v>
      </c>
      <c r="H48" s="217" t="n">
        <v>10</v>
      </c>
      <c r="I48" s="219" t="n">
        <v>32.7732438391653</v>
      </c>
      <c r="J48" s="219" t="n">
        <v>1.1320125833254</v>
      </c>
      <c r="K48" s="219" t="n">
        <v>0.728145859179659</v>
      </c>
      <c r="L48" s="220" t="n">
        <v>1.14128113132327</v>
      </c>
      <c r="M48" s="216" t="n">
        <f aca="false">I48-I$8</f>
        <v>-8.86818872783282</v>
      </c>
      <c r="N48" s="216" t="n">
        <f aca="false">J48-J$8</f>
        <v>-2.08077061184722</v>
      </c>
      <c r="O48" s="216" t="n">
        <f aca="false">K48-K$8</f>
        <v>-0.0750679503817478</v>
      </c>
      <c r="P48" s="216" t="n">
        <f aca="false">L48-L$8</f>
        <v>-0.361616152376001</v>
      </c>
      <c r="Q48" s="221" t="n">
        <f aca="false">I48-I46</f>
        <v>-45.2225686373281</v>
      </c>
      <c r="R48" s="221" t="n">
        <f aca="false">J48-J46</f>
        <v>-7.1319646760255</v>
      </c>
      <c r="S48" s="221" t="n">
        <f aca="false">K48-K46</f>
        <v>0.203156697420918</v>
      </c>
      <c r="T48" s="221" t="n">
        <f aca="false">L48-L46</f>
        <v>0.0579231357451322</v>
      </c>
    </row>
    <row r="49" customFormat="false" ht="15" hidden="false" customHeight="false" outlineLevel="0" collapsed="false">
      <c r="B49" s="96" t="s">
        <v>319</v>
      </c>
      <c r="C49" s="217" t="s">
        <v>353</v>
      </c>
      <c r="D49" s="218" t="n">
        <v>5</v>
      </c>
      <c r="E49" s="217" t="s">
        <v>321</v>
      </c>
      <c r="F49" s="217" t="n">
        <v>1</v>
      </c>
      <c r="G49" s="217" t="s">
        <v>322</v>
      </c>
      <c r="H49" s="217" t="s">
        <v>322</v>
      </c>
      <c r="I49" s="219" t="n">
        <v>99.3776649191109</v>
      </c>
      <c r="J49" s="219" t="n">
        <v>6.99922451228661</v>
      </c>
      <c r="K49" s="219" t="n">
        <v>0.632728221546773</v>
      </c>
      <c r="L49" s="220" t="n">
        <v>0.612439968042272</v>
      </c>
      <c r="M49" s="216" t="n">
        <f aca="false">I49-I$9</f>
        <v>55.2919319394319</v>
      </c>
      <c r="N49" s="216" t="n">
        <f aca="false">J49-J$9</f>
        <v>4.66187296282271</v>
      </c>
      <c r="O49" s="216" t="n">
        <f aca="false">K49-K$9</f>
        <v>-0.0540287405375307</v>
      </c>
      <c r="P49" s="216" t="n">
        <f aca="false">L49-L$9</f>
        <v>-0.74798867853254</v>
      </c>
      <c r="Q49" s="209" t="s">
        <v>106</v>
      </c>
      <c r="R49" s="209" t="s">
        <v>106</v>
      </c>
      <c r="S49" s="209" t="s">
        <v>106</v>
      </c>
      <c r="T49" s="209" t="s">
        <v>106</v>
      </c>
    </row>
    <row r="50" customFormat="false" ht="15" hidden="false" customHeight="false" outlineLevel="0" collapsed="false">
      <c r="B50" s="96" t="s">
        <v>319</v>
      </c>
      <c r="C50" s="217" t="s">
        <v>353</v>
      </c>
      <c r="D50" s="218" t="n">
        <v>5</v>
      </c>
      <c r="E50" s="217" t="s">
        <v>333</v>
      </c>
      <c r="F50" s="217" t="n">
        <v>1</v>
      </c>
      <c r="G50" s="217" t="s">
        <v>334</v>
      </c>
      <c r="H50" s="148" t="s">
        <v>335</v>
      </c>
      <c r="I50" s="219" t="n">
        <v>71.5222292242021</v>
      </c>
      <c r="J50" s="219" t="n">
        <v>2.60710990993497</v>
      </c>
      <c r="K50" s="219" t="n">
        <v>1.01269373203137</v>
      </c>
      <c r="L50" s="220" t="n">
        <v>0.891441740782844</v>
      </c>
      <c r="M50" s="216" t="n">
        <f aca="false">I50-I$9</f>
        <v>27.4364962445231</v>
      </c>
      <c r="N50" s="216" t="n">
        <f aca="false">J50-J$9</f>
        <v>0.269758360471067</v>
      </c>
      <c r="O50" s="216" t="n">
        <f aca="false">K50-K$9</f>
        <v>0.325936769947067</v>
      </c>
      <c r="P50" s="216" t="n">
        <f aca="false">L50-L$9</f>
        <v>-0.468986905791968</v>
      </c>
      <c r="Q50" s="221" t="n">
        <f aca="false">I50-I49</f>
        <v>-27.8554356949088</v>
      </c>
      <c r="R50" s="221" t="n">
        <f aca="false">J50-J49</f>
        <v>-4.39211460235164</v>
      </c>
      <c r="S50" s="221" t="n">
        <f aca="false">K50-K49</f>
        <v>0.379965510484598</v>
      </c>
      <c r="T50" s="221" t="n">
        <f aca="false">L50-L49</f>
        <v>0.279001772740572</v>
      </c>
    </row>
    <row r="51" customFormat="false" ht="15" hidden="false" customHeight="false" outlineLevel="0" collapsed="false">
      <c r="B51" s="96" t="s">
        <v>319</v>
      </c>
      <c r="C51" s="217" t="s">
        <v>353</v>
      </c>
      <c r="D51" s="218" t="n">
        <v>5</v>
      </c>
      <c r="E51" s="217" t="s">
        <v>344</v>
      </c>
      <c r="F51" s="217" t="n">
        <v>1</v>
      </c>
      <c r="G51" s="217" t="s">
        <v>334</v>
      </c>
      <c r="H51" s="217" t="n">
        <v>10</v>
      </c>
      <c r="I51" s="219" t="n">
        <v>73.096074811171</v>
      </c>
      <c r="J51" s="219" t="n">
        <v>2.92761828007002</v>
      </c>
      <c r="K51" s="219" t="n">
        <v>0.4741028919618</v>
      </c>
      <c r="L51" s="219" t="n">
        <v>0.778726204386857</v>
      </c>
      <c r="M51" s="216" t="n">
        <f aca="false">I51-I$9</f>
        <v>29.010341831492</v>
      </c>
      <c r="N51" s="216" t="n">
        <f aca="false">J51-J$9</f>
        <v>0.590266730606121</v>
      </c>
      <c r="O51" s="216" t="n">
        <f aca="false">K51-K$9</f>
        <v>-0.212654070122503</v>
      </c>
      <c r="P51" s="216" t="n">
        <f aca="false">L51-L$9</f>
        <v>-0.581702442187955</v>
      </c>
      <c r="Q51" s="221" t="n">
        <f aca="false">I51-I49</f>
        <v>-26.2815901079399</v>
      </c>
      <c r="R51" s="221" t="n">
        <f aca="false">J51-J49</f>
        <v>-4.07160623221659</v>
      </c>
      <c r="S51" s="221" t="n">
        <f aca="false">K51-K49</f>
        <v>-0.158625329584973</v>
      </c>
      <c r="T51" s="221" t="n">
        <f aca="false">L51-L49</f>
        <v>0.166286236344585</v>
      </c>
    </row>
    <row r="52" customFormat="false" ht="15" hidden="false" customHeight="false" outlineLevel="0" collapsed="false">
      <c r="B52" s="96" t="s">
        <v>319</v>
      </c>
      <c r="C52" s="217" t="s">
        <v>353</v>
      </c>
      <c r="D52" s="218" t="n">
        <v>5</v>
      </c>
      <c r="E52" s="217" t="s">
        <v>321</v>
      </c>
      <c r="F52" s="217" t="n">
        <v>2</v>
      </c>
      <c r="G52" s="217" t="s">
        <v>322</v>
      </c>
      <c r="H52" s="217" t="s">
        <v>322</v>
      </c>
      <c r="I52" s="219" t="n">
        <v>39.738639887408</v>
      </c>
      <c r="J52" s="219" t="n">
        <v>1.48380621133858</v>
      </c>
      <c r="K52" s="219" t="n">
        <v>0.542014567802635</v>
      </c>
      <c r="L52" s="220" t="n">
        <v>0.568157302352695</v>
      </c>
      <c r="M52" s="216" t="n">
        <f aca="false">I52-I$10</f>
        <v>4.67053198617937</v>
      </c>
      <c r="N52" s="216" t="n">
        <f aca="false">J52-J$10</f>
        <v>0.0203470766081493</v>
      </c>
      <c r="O52" s="216" t="n">
        <f aca="false">K52-K$10</f>
        <v>-0.0587399141003534</v>
      </c>
      <c r="P52" s="216" t="n">
        <f aca="false">L52-L$10</f>
        <v>-0.690125573962435</v>
      </c>
      <c r="Q52" s="209" t="s">
        <v>106</v>
      </c>
      <c r="R52" s="209" t="s">
        <v>106</v>
      </c>
      <c r="S52" s="209" t="s">
        <v>106</v>
      </c>
      <c r="T52" s="209" t="s">
        <v>106</v>
      </c>
    </row>
    <row r="53" customFormat="false" ht="15" hidden="false" customHeight="false" outlineLevel="0" collapsed="false">
      <c r="B53" s="96" t="s">
        <v>319</v>
      </c>
      <c r="C53" s="217" t="s">
        <v>353</v>
      </c>
      <c r="D53" s="218" t="n">
        <v>5</v>
      </c>
      <c r="E53" s="217" t="s">
        <v>333</v>
      </c>
      <c r="F53" s="217" t="n">
        <v>2</v>
      </c>
      <c r="G53" s="217" t="s">
        <v>334</v>
      </c>
      <c r="H53" s="148" t="s">
        <v>335</v>
      </c>
      <c r="I53" s="219" t="n">
        <v>59.103362616189</v>
      </c>
      <c r="J53" s="219" t="n">
        <v>2.27635546211872</v>
      </c>
      <c r="K53" s="219" t="n">
        <v>0.251714105589303</v>
      </c>
      <c r="L53" s="220" t="n">
        <v>0.736926969836262</v>
      </c>
      <c r="M53" s="216" t="n">
        <f aca="false">I53-I$10</f>
        <v>24.0352547149603</v>
      </c>
      <c r="N53" s="216" t="n">
        <f aca="false">J53-J$10</f>
        <v>0.812896327388288</v>
      </c>
      <c r="O53" s="216" t="n">
        <f aca="false">K53-K$10</f>
        <v>-0.349040376313685</v>
      </c>
      <c r="P53" s="216" t="n">
        <f aca="false">L53-L$10</f>
        <v>-0.521355906478868</v>
      </c>
      <c r="Q53" s="221" t="n">
        <f aca="false">I53-I52</f>
        <v>19.3647227287809</v>
      </c>
      <c r="R53" s="221" t="n">
        <f aca="false">J53-J52</f>
        <v>0.792549250780139</v>
      </c>
      <c r="S53" s="221" t="n">
        <f aca="false">K53-K52</f>
        <v>-0.290300462213332</v>
      </c>
      <c r="T53" s="221" t="n">
        <f aca="false">L53-L52</f>
        <v>0.168769667483567</v>
      </c>
    </row>
    <row r="54" customFormat="false" ht="15" hidden="false" customHeight="false" outlineLevel="0" collapsed="false">
      <c r="B54" s="96" t="s">
        <v>319</v>
      </c>
      <c r="C54" s="217" t="s">
        <v>353</v>
      </c>
      <c r="D54" s="218" t="n">
        <v>5</v>
      </c>
      <c r="E54" s="217" t="s">
        <v>344</v>
      </c>
      <c r="F54" s="217" t="n">
        <v>2</v>
      </c>
      <c r="G54" s="217" t="s">
        <v>334</v>
      </c>
      <c r="H54" s="217" t="n">
        <v>10</v>
      </c>
      <c r="I54" s="219" t="n">
        <v>94.534192337496</v>
      </c>
      <c r="J54" s="219" t="n">
        <v>4.66573627554773</v>
      </c>
      <c r="K54" s="219" t="n">
        <v>0.398359713040261</v>
      </c>
      <c r="L54" s="220" t="n">
        <v>0.682393831576253</v>
      </c>
      <c r="M54" s="216" t="n">
        <f aca="false">I54-I$10</f>
        <v>59.4660844362673</v>
      </c>
      <c r="N54" s="216" t="n">
        <f aca="false">J54-J$10</f>
        <v>3.2022771408173</v>
      </c>
      <c r="O54" s="216" t="n">
        <f aca="false">K54-K$10</f>
        <v>-0.202394768862727</v>
      </c>
      <c r="P54" s="216" t="n">
        <f aca="false">L54-L$10</f>
        <v>-0.575889044738877</v>
      </c>
      <c r="Q54" s="221" t="n">
        <f aca="false">I54-I52</f>
        <v>54.7955524500879</v>
      </c>
      <c r="R54" s="221" t="n">
        <f aca="false">J54-J52</f>
        <v>3.18193006420915</v>
      </c>
      <c r="S54" s="221" t="n">
        <f aca="false">K54-K52</f>
        <v>-0.143654854762374</v>
      </c>
      <c r="T54" s="221" t="n">
        <f aca="false">L54-L52</f>
        <v>0.114236529223558</v>
      </c>
    </row>
    <row r="55" customFormat="false" ht="15" hidden="false" customHeight="false" outlineLevel="0" collapsed="false">
      <c r="B55" s="96" t="s">
        <v>319</v>
      </c>
      <c r="C55" s="217" t="s">
        <v>353</v>
      </c>
      <c r="D55" s="218" t="n">
        <v>5</v>
      </c>
      <c r="E55" s="217" t="s">
        <v>321</v>
      </c>
      <c r="F55" s="217" t="n">
        <v>3</v>
      </c>
      <c r="G55" s="217" t="s">
        <v>322</v>
      </c>
      <c r="H55" s="217" t="s">
        <v>322</v>
      </c>
      <c r="I55" s="219" t="n">
        <v>25.969697434514</v>
      </c>
      <c r="J55" s="219" t="n">
        <v>1.09755049675532</v>
      </c>
      <c r="K55" s="219" t="n">
        <v>0.751158401921603</v>
      </c>
      <c r="L55" s="220" t="n">
        <v>0.681350536606695</v>
      </c>
      <c r="M55" s="216" t="n">
        <f aca="false">I55-I$11</f>
        <v>-40.3195569965274</v>
      </c>
      <c r="N55" s="216" t="n">
        <f aca="false">J55-J$11</f>
        <v>-2.25826097462986</v>
      </c>
      <c r="O55" s="216" t="n">
        <f aca="false">K55-K$11</f>
        <v>0.212091857233988</v>
      </c>
      <c r="P55" s="216" t="n">
        <f aca="false">L55-L$11</f>
        <v>-0.872945292964887</v>
      </c>
      <c r="Q55" s="209" t="s">
        <v>106</v>
      </c>
      <c r="R55" s="209" t="s">
        <v>106</v>
      </c>
      <c r="S55" s="209" t="s">
        <v>106</v>
      </c>
      <c r="T55" s="209" t="s">
        <v>106</v>
      </c>
    </row>
    <row r="56" customFormat="false" ht="15" hidden="false" customHeight="false" outlineLevel="0" collapsed="false">
      <c r="B56" s="96" t="s">
        <v>319</v>
      </c>
      <c r="C56" s="217" t="s">
        <v>353</v>
      </c>
      <c r="D56" s="218" t="n">
        <v>5</v>
      </c>
      <c r="E56" s="217" t="s">
        <v>333</v>
      </c>
      <c r="F56" s="217" t="n">
        <v>3</v>
      </c>
      <c r="G56" s="217" t="s">
        <v>334</v>
      </c>
      <c r="H56" s="148" t="s">
        <v>335</v>
      </c>
      <c r="I56" s="219" t="n">
        <v>56.7068083395886</v>
      </c>
      <c r="J56" s="219" t="n">
        <v>1.45362016197259</v>
      </c>
      <c r="K56" s="219" t="n">
        <v>0.397941519142085</v>
      </c>
      <c r="L56" s="220" t="n">
        <v>0.605743612680382</v>
      </c>
      <c r="M56" s="216" t="n">
        <f aca="false">I56-I$11</f>
        <v>-9.58244609145285</v>
      </c>
      <c r="N56" s="216" t="n">
        <f aca="false">J56-J$11</f>
        <v>-1.90219130941259</v>
      </c>
      <c r="O56" s="216" t="n">
        <f aca="false">K56-K$11</f>
        <v>-0.141125025545529</v>
      </c>
      <c r="P56" s="216" t="n">
        <f aca="false">L56-L$11</f>
        <v>-0.948552216891199</v>
      </c>
      <c r="Q56" s="221" t="n">
        <f aca="false">I56-I55</f>
        <v>30.7371109050745</v>
      </c>
      <c r="R56" s="221" t="n">
        <f aca="false">J56-J55</f>
        <v>0.356069665217266</v>
      </c>
      <c r="S56" s="221" t="n">
        <f aca="false">K56-K55</f>
        <v>-0.353216882779517</v>
      </c>
      <c r="T56" s="221" t="n">
        <f aca="false">L56-L55</f>
        <v>-0.0756069239263127</v>
      </c>
    </row>
    <row r="57" customFormat="false" ht="15" hidden="false" customHeight="false" outlineLevel="0" collapsed="false">
      <c r="B57" s="96" t="s">
        <v>319</v>
      </c>
      <c r="C57" s="217" t="s">
        <v>353</v>
      </c>
      <c r="D57" s="218" t="n">
        <v>5</v>
      </c>
      <c r="E57" s="217" t="s">
        <v>344</v>
      </c>
      <c r="F57" s="217" t="n">
        <v>3</v>
      </c>
      <c r="G57" s="217" t="s">
        <v>334</v>
      </c>
      <c r="H57" s="217" t="n">
        <v>10</v>
      </c>
      <c r="I57" s="219" t="n">
        <v>67.8283185604198</v>
      </c>
      <c r="J57" s="219" t="n">
        <v>2.10448217726044</v>
      </c>
      <c r="K57" s="219" t="n">
        <v>0.588071817121713</v>
      </c>
      <c r="L57" s="220" t="n">
        <v>0.718580883649639</v>
      </c>
      <c r="M57" s="216" t="n">
        <f aca="false">I57-I$11</f>
        <v>1.53906412937832</v>
      </c>
      <c r="N57" s="216" t="n">
        <f aca="false">J57-J$11</f>
        <v>-1.25132929412474</v>
      </c>
      <c r="O57" s="216" t="n">
        <f aca="false">K57-K$11</f>
        <v>0.0490052724340986</v>
      </c>
      <c r="P57" s="216" t="n">
        <f aca="false">L57-L$11</f>
        <v>-0.835714945921943</v>
      </c>
      <c r="Q57" s="221" t="n">
        <f aca="false">I57-I55</f>
        <v>41.8586211259057</v>
      </c>
      <c r="R57" s="221" t="n">
        <f aca="false">J57-J55</f>
        <v>1.00693168050512</v>
      </c>
      <c r="S57" s="221" t="n">
        <f aca="false">K57-K55</f>
        <v>-0.16308658479989</v>
      </c>
      <c r="T57" s="221" t="n">
        <f aca="false">L57-L55</f>
        <v>0.0372303470429437</v>
      </c>
    </row>
    <row r="58" customFormat="false" ht="15" hidden="false" customHeight="false" outlineLevel="0" collapsed="false">
      <c r="B58" s="96" t="s">
        <v>319</v>
      </c>
      <c r="C58" s="217" t="s">
        <v>353</v>
      </c>
      <c r="D58" s="218" t="n">
        <v>5</v>
      </c>
      <c r="E58" s="217" t="s">
        <v>321</v>
      </c>
      <c r="F58" s="217" t="n">
        <v>4</v>
      </c>
      <c r="G58" s="217" t="s">
        <v>322</v>
      </c>
      <c r="H58" s="217" t="s">
        <v>322</v>
      </c>
      <c r="I58" s="219" t="n">
        <v>6.66486339283117</v>
      </c>
      <c r="J58" s="219" t="n">
        <v>0.59705697228509</v>
      </c>
      <c r="K58" s="219" t="n">
        <v>1.03663541746131</v>
      </c>
      <c r="L58" s="220" t="n">
        <v>0.677983613114083</v>
      </c>
      <c r="M58" s="216" t="n">
        <f aca="false">I58-I$12</f>
        <v>-41.8161683778185</v>
      </c>
      <c r="N58" s="216" t="n">
        <f aca="false">J58-J$12</f>
        <v>-1.78848374624142</v>
      </c>
      <c r="O58" s="216" t="n">
        <f aca="false">K58-K$12</f>
        <v>0.42777608790301</v>
      </c>
      <c r="P58" s="216" t="n">
        <f aca="false">L58-L$12</f>
        <v>-0.713018837706425</v>
      </c>
      <c r="Q58" s="209" t="s">
        <v>106</v>
      </c>
      <c r="R58" s="209" t="s">
        <v>106</v>
      </c>
      <c r="S58" s="209" t="s">
        <v>106</v>
      </c>
      <c r="T58" s="209" t="s">
        <v>106</v>
      </c>
    </row>
    <row r="59" s="223" customFormat="true" ht="15" hidden="false" customHeight="false" outlineLevel="0" collapsed="false">
      <c r="B59" s="96" t="s">
        <v>319</v>
      </c>
      <c r="C59" s="217" t="s">
        <v>353</v>
      </c>
      <c r="D59" s="218" t="n">
        <v>5</v>
      </c>
      <c r="E59" s="217" t="s">
        <v>333</v>
      </c>
      <c r="F59" s="217" t="n">
        <v>4</v>
      </c>
      <c r="G59" s="217" t="s">
        <v>334</v>
      </c>
      <c r="H59" s="148" t="s">
        <v>335</v>
      </c>
      <c r="I59" s="219" t="n">
        <v>31.1660650486775</v>
      </c>
      <c r="J59" s="219" t="n">
        <v>1.11947198288385</v>
      </c>
      <c r="K59" s="219" t="n">
        <v>0.439945372586157</v>
      </c>
      <c r="L59" s="220" t="n">
        <v>0.580804074151561</v>
      </c>
      <c r="M59" s="216" t="n">
        <f aca="false">I59-I$12</f>
        <v>-17.3149667219722</v>
      </c>
      <c r="N59" s="216" t="n">
        <f aca="false">J59-J$12</f>
        <v>-1.26606873564265</v>
      </c>
      <c r="O59" s="216" t="n">
        <f aca="false">K59-K$12</f>
        <v>-0.168913956972145</v>
      </c>
      <c r="P59" s="216" t="n">
        <f aca="false">L59-L$12</f>
        <v>-0.810198376668946</v>
      </c>
      <c r="Q59" s="221" t="n">
        <f aca="false">I59-I58</f>
        <v>24.5012016558463</v>
      </c>
      <c r="R59" s="221" t="n">
        <f aca="false">J59-J58</f>
        <v>0.522415010598764</v>
      </c>
      <c r="S59" s="221" t="n">
        <f aca="false">K59-K58</f>
        <v>-0.596690044875155</v>
      </c>
      <c r="T59" s="221" t="n">
        <f aca="false">L59-L58</f>
        <v>-0.0971795389625214</v>
      </c>
    </row>
    <row r="60" customFormat="false" ht="15" hidden="false" customHeight="false" outlineLevel="0" collapsed="false">
      <c r="B60" s="96" t="s">
        <v>319</v>
      </c>
      <c r="C60" s="217" t="s">
        <v>353</v>
      </c>
      <c r="D60" s="218" t="n">
        <v>5</v>
      </c>
      <c r="E60" s="217" t="s">
        <v>344</v>
      </c>
      <c r="F60" s="217" t="n">
        <v>4</v>
      </c>
      <c r="G60" s="217" t="s">
        <v>334</v>
      </c>
      <c r="H60" s="217" t="n">
        <v>10</v>
      </c>
      <c r="I60" s="219" t="n">
        <v>56.9257135355974</v>
      </c>
      <c r="J60" s="219" t="n">
        <v>2.01263638740191</v>
      </c>
      <c r="K60" s="219" t="n">
        <v>0.435877145723427</v>
      </c>
      <c r="L60" s="220" t="n">
        <v>0.93520389793468</v>
      </c>
      <c r="M60" s="216" t="n">
        <f aca="false">I60-I$12</f>
        <v>8.44468176494766</v>
      </c>
      <c r="N60" s="216" t="n">
        <f aca="false">J60-J$12</f>
        <v>-0.372904331124599</v>
      </c>
      <c r="O60" s="216" t="n">
        <f aca="false">K60-K$12</f>
        <v>-0.172982183834875</v>
      </c>
      <c r="P60" s="216" t="n">
        <f aca="false">L60-L$12</f>
        <v>-0.455798552885828</v>
      </c>
      <c r="Q60" s="221" t="n">
        <f aca="false">I60-I58</f>
        <v>50.2608501427662</v>
      </c>
      <c r="R60" s="221" t="n">
        <f aca="false">J60-J58</f>
        <v>1.41557941511682</v>
      </c>
      <c r="S60" s="221" t="n">
        <f aca="false">K60-K58</f>
        <v>-0.600758271737885</v>
      </c>
      <c r="T60" s="221" t="n">
        <f aca="false">L60-L58</f>
        <v>0.257220284820597</v>
      </c>
    </row>
    <row r="61" customFormat="false" ht="15" hidden="false" customHeight="false" outlineLevel="0" collapsed="false">
      <c r="B61" s="96" t="s">
        <v>319</v>
      </c>
      <c r="C61" s="217" t="s">
        <v>378</v>
      </c>
      <c r="D61" s="218" t="n">
        <v>5</v>
      </c>
      <c r="E61" s="217" t="s">
        <v>321</v>
      </c>
      <c r="F61" s="217" t="n">
        <v>1</v>
      </c>
      <c r="G61" s="217" t="s">
        <v>322</v>
      </c>
      <c r="H61" s="217" t="s">
        <v>322</v>
      </c>
      <c r="I61" s="219" t="n">
        <v>40.4014241755545</v>
      </c>
      <c r="J61" s="219" t="n">
        <v>2.44835943071748</v>
      </c>
      <c r="K61" s="219" t="n">
        <v>0.822490385446154</v>
      </c>
      <c r="L61" s="220" t="n">
        <v>1.08743159495816</v>
      </c>
      <c r="M61" s="216" t="n">
        <f aca="false">I61-I$13</f>
        <v>25.4042747705026</v>
      </c>
      <c r="N61" s="216" t="n">
        <f aca="false">J61-J$13</f>
        <v>-0.730968683453408</v>
      </c>
      <c r="O61" s="216" t="n">
        <f aca="false">K61-K$13</f>
        <v>0.0376566773570304</v>
      </c>
      <c r="P61" s="216" t="n">
        <f aca="false">L61-L$13</f>
        <v>-0.45524281707359</v>
      </c>
      <c r="Q61" s="209" t="s">
        <v>106</v>
      </c>
      <c r="R61" s="209" t="s">
        <v>106</v>
      </c>
      <c r="S61" s="209" t="s">
        <v>106</v>
      </c>
      <c r="T61" s="209" t="s">
        <v>106</v>
      </c>
    </row>
    <row r="62" customFormat="false" ht="15" hidden="false" customHeight="false" outlineLevel="0" collapsed="false">
      <c r="B62" s="96" t="s">
        <v>319</v>
      </c>
      <c r="C62" s="217" t="s">
        <v>378</v>
      </c>
      <c r="D62" s="218" t="n">
        <v>5</v>
      </c>
      <c r="E62" s="217" t="s">
        <v>333</v>
      </c>
      <c r="F62" s="217" t="n">
        <v>1</v>
      </c>
      <c r="G62" s="217" t="s">
        <v>334</v>
      </c>
      <c r="H62" s="148" t="s">
        <v>335</v>
      </c>
      <c r="I62" s="219" t="n">
        <v>54.9488538003777</v>
      </c>
      <c r="J62" s="219" t="n">
        <v>2.64054252478894</v>
      </c>
      <c r="K62" s="219" t="n">
        <v>0.721474838995287</v>
      </c>
      <c r="L62" s="220" t="n">
        <v>1.41362638797326</v>
      </c>
      <c r="M62" s="216" t="n">
        <f aca="false">I62-I$13</f>
        <v>39.9517043953258</v>
      </c>
      <c r="N62" s="216" t="n">
        <f aca="false">J62-J$13</f>
        <v>-0.538785589381953</v>
      </c>
      <c r="O62" s="216" t="n">
        <f aca="false">K62-K$13</f>
        <v>-0.0633588690938368</v>
      </c>
      <c r="P62" s="216" t="n">
        <f aca="false">L62-L$13</f>
        <v>-0.129048024058489</v>
      </c>
      <c r="Q62" s="221" t="n">
        <f aca="false">I62-I61</f>
        <v>14.5474296248232</v>
      </c>
      <c r="R62" s="221" t="n">
        <f aca="false">J62-J61</f>
        <v>0.192183094071455</v>
      </c>
      <c r="S62" s="221" t="n">
        <f aca="false">K62-K61</f>
        <v>-0.101015546450867</v>
      </c>
      <c r="T62" s="221" t="n">
        <f aca="false">L62-L61</f>
        <v>0.3261947930151</v>
      </c>
    </row>
    <row r="63" customFormat="false" ht="15" hidden="false" customHeight="false" outlineLevel="0" collapsed="false">
      <c r="B63" s="96" t="s">
        <v>319</v>
      </c>
      <c r="C63" s="217" t="s">
        <v>378</v>
      </c>
      <c r="D63" s="218" t="n">
        <v>5</v>
      </c>
      <c r="E63" s="217" t="s">
        <v>344</v>
      </c>
      <c r="F63" s="217" t="n">
        <v>1</v>
      </c>
      <c r="G63" s="217" t="s">
        <v>334</v>
      </c>
      <c r="H63" s="217" t="n">
        <v>10</v>
      </c>
      <c r="I63" s="219" t="n">
        <v>50.9531471197868</v>
      </c>
      <c r="J63" s="219" t="n">
        <v>2.11852285605969</v>
      </c>
      <c r="K63" s="219" t="n">
        <v>0.492206173141875</v>
      </c>
      <c r="L63" s="220" t="n">
        <v>1.13843731985628</v>
      </c>
      <c r="M63" s="216" t="n">
        <f aca="false">I63-I$13</f>
        <v>35.9559977147348</v>
      </c>
      <c r="N63" s="216" t="n">
        <f aca="false">J63-J$13</f>
        <v>-1.0608052581112</v>
      </c>
      <c r="O63" s="216" t="n">
        <f aca="false">K63-K$13</f>
        <v>-0.292627534947248</v>
      </c>
      <c r="P63" s="216" t="n">
        <f aca="false">L63-L$13</f>
        <v>-0.40423709217547</v>
      </c>
      <c r="Q63" s="221" t="n">
        <f aca="false">I63-I61</f>
        <v>10.5517229442322</v>
      </c>
      <c r="R63" s="221" t="n">
        <f aca="false">J63-J61</f>
        <v>-0.329836574657792</v>
      </c>
      <c r="S63" s="221" t="n">
        <f aca="false">K63-K61</f>
        <v>-0.330284212304279</v>
      </c>
      <c r="T63" s="221" t="n">
        <f aca="false">L63-L61</f>
        <v>0.0510057248981199</v>
      </c>
    </row>
    <row r="64" customFormat="false" ht="15" hidden="false" customHeight="false" outlineLevel="0" collapsed="false">
      <c r="B64" s="96" t="s">
        <v>319</v>
      </c>
      <c r="C64" s="217" t="s">
        <v>378</v>
      </c>
      <c r="D64" s="218" t="n">
        <v>5</v>
      </c>
      <c r="E64" s="217" t="s">
        <v>321</v>
      </c>
      <c r="F64" s="217" t="n">
        <v>2</v>
      </c>
      <c r="G64" s="217" t="s">
        <v>322</v>
      </c>
      <c r="H64" s="217" t="s">
        <v>322</v>
      </c>
      <c r="I64" s="219" t="n">
        <v>68.292000988189</v>
      </c>
      <c r="J64" s="219" t="n">
        <v>6.74256405420277</v>
      </c>
      <c r="K64" s="219" t="n">
        <v>0.646174170327157</v>
      </c>
      <c r="L64" s="220" t="n">
        <v>1.38125965375174</v>
      </c>
      <c r="M64" s="216" t="n">
        <f aca="false">I64-I$14</f>
        <v>35.6067517344273</v>
      </c>
      <c r="N64" s="216" t="n">
        <f aca="false">J64-J$14</f>
        <v>3.71091884022413</v>
      </c>
      <c r="O64" s="216" t="n">
        <f aca="false">K64-K$14</f>
        <v>-0.168016429089394</v>
      </c>
      <c r="P64" s="216" t="n">
        <f aca="false">L64-L$14</f>
        <v>-0.408191899260471</v>
      </c>
      <c r="Q64" s="209" t="s">
        <v>106</v>
      </c>
      <c r="R64" s="209" t="s">
        <v>106</v>
      </c>
      <c r="S64" s="209" t="s">
        <v>106</v>
      </c>
      <c r="T64" s="209" t="s">
        <v>106</v>
      </c>
    </row>
    <row r="65" customFormat="false" ht="15" hidden="false" customHeight="false" outlineLevel="0" collapsed="false">
      <c r="B65" s="96" t="s">
        <v>319</v>
      </c>
      <c r="C65" s="217" t="s">
        <v>378</v>
      </c>
      <c r="D65" s="218" t="n">
        <v>5</v>
      </c>
      <c r="E65" s="217" t="s">
        <v>333</v>
      </c>
      <c r="F65" s="217" t="n">
        <v>2</v>
      </c>
      <c r="G65" s="217" t="s">
        <v>334</v>
      </c>
      <c r="H65" s="148" t="s">
        <v>335</v>
      </c>
      <c r="I65" s="219" t="n">
        <v>62.4810559996864</v>
      </c>
      <c r="J65" s="219" t="n">
        <v>3.35120791059749</v>
      </c>
      <c r="K65" s="219" t="n">
        <v>0.538042612437678</v>
      </c>
      <c r="L65" s="220" t="n">
        <v>1.3484940433448</v>
      </c>
      <c r="M65" s="216" t="n">
        <f aca="false">I65-I$14</f>
        <v>29.7958067459247</v>
      </c>
      <c r="N65" s="216" t="n">
        <f aca="false">J65-J$14</f>
        <v>0.319562696618847</v>
      </c>
      <c r="O65" s="216" t="n">
        <f aca="false">K65-K$14</f>
        <v>-0.276147986978874</v>
      </c>
      <c r="P65" s="216" t="n">
        <f aca="false">L65-L$14</f>
        <v>-0.440957509667415</v>
      </c>
      <c r="Q65" s="221" t="n">
        <f aca="false">I65-I64</f>
        <v>-5.81094498850263</v>
      </c>
      <c r="R65" s="221" t="n">
        <f aca="false">J65-J64</f>
        <v>-3.39135614360528</v>
      </c>
      <c r="S65" s="221" t="n">
        <f aca="false">K65-K64</f>
        <v>-0.10813155788948</v>
      </c>
      <c r="T65" s="221" t="n">
        <f aca="false">L65-L64</f>
        <v>-0.0327656104069445</v>
      </c>
    </row>
    <row r="66" customFormat="false" ht="15" hidden="false" customHeight="false" outlineLevel="0" collapsed="false">
      <c r="A66" s="224"/>
      <c r="B66" s="96" t="s">
        <v>319</v>
      </c>
      <c r="C66" s="217" t="s">
        <v>378</v>
      </c>
      <c r="D66" s="218" t="n">
        <v>5</v>
      </c>
      <c r="E66" s="217" t="s">
        <v>344</v>
      </c>
      <c r="F66" s="217" t="n">
        <v>2</v>
      </c>
      <c r="G66" s="217" t="s">
        <v>334</v>
      </c>
      <c r="H66" s="217" t="n">
        <v>10</v>
      </c>
      <c r="I66" s="219" t="n">
        <v>81.9446033602889</v>
      </c>
      <c r="J66" s="219" t="n">
        <v>4.93179267990069</v>
      </c>
      <c r="K66" s="219" t="n">
        <v>0.276594815562177</v>
      </c>
      <c r="L66" s="220" t="n">
        <v>1.44042469899729</v>
      </c>
      <c r="M66" s="216" t="n">
        <f aca="false">I66-I$14</f>
        <v>49.2593541065272</v>
      </c>
      <c r="N66" s="216" t="n">
        <f aca="false">J66-J$14</f>
        <v>1.90014746592205</v>
      </c>
      <c r="O66" s="216" t="n">
        <f aca="false">K66-K$14</f>
        <v>-0.537595783854374</v>
      </c>
      <c r="P66" s="216" t="n">
        <f aca="false">L66-L$14</f>
        <v>-0.349026854014929</v>
      </c>
      <c r="Q66" s="221" t="n">
        <f aca="false">I66-I64</f>
        <v>13.6526023720999</v>
      </c>
      <c r="R66" s="221" t="n">
        <f aca="false">J66-J64</f>
        <v>-1.81077137430208</v>
      </c>
      <c r="S66" s="221" t="n">
        <f aca="false">K66-K64</f>
        <v>-0.36957935476498</v>
      </c>
      <c r="T66" s="221" t="n">
        <f aca="false">L66-L64</f>
        <v>0.0591650452455419</v>
      </c>
    </row>
    <row r="67" customFormat="false" ht="15" hidden="false" customHeight="false" outlineLevel="0" collapsed="false">
      <c r="A67" s="224"/>
      <c r="B67" s="96" t="s">
        <v>319</v>
      </c>
      <c r="C67" s="217" t="s">
        <v>378</v>
      </c>
      <c r="D67" s="218" t="n">
        <v>5</v>
      </c>
      <c r="E67" s="217" t="s">
        <v>321</v>
      </c>
      <c r="F67" s="217" t="n">
        <v>3</v>
      </c>
      <c r="G67" s="217" t="s">
        <v>322</v>
      </c>
      <c r="H67" s="217" t="s">
        <v>322</v>
      </c>
      <c r="I67" s="219" t="n">
        <v>51.2282451246364</v>
      </c>
      <c r="J67" s="219" t="n">
        <v>3.96166870346446</v>
      </c>
      <c r="K67" s="219" t="n">
        <v>0.928710367994596</v>
      </c>
      <c r="L67" s="220" t="n">
        <v>1.14734305951765</v>
      </c>
      <c r="M67" s="216" t="n">
        <f aca="false">I67-I$15</f>
        <v>21.6806087787391</v>
      </c>
      <c r="N67" s="216" t="n">
        <f aca="false">J67-J$15</f>
        <v>1.52447498820894</v>
      </c>
      <c r="O67" s="216" t="n">
        <f aca="false">K67-K$15</f>
        <v>-0.0634725402536698</v>
      </c>
      <c r="P67" s="216" t="n">
        <f aca="false">L67-L$15</f>
        <v>-0.657011755253562</v>
      </c>
      <c r="Q67" s="209" t="s">
        <v>106</v>
      </c>
      <c r="R67" s="209" t="s">
        <v>106</v>
      </c>
      <c r="S67" s="209" t="s">
        <v>106</v>
      </c>
      <c r="T67" s="209" t="s">
        <v>106</v>
      </c>
    </row>
    <row r="68" customFormat="false" ht="15" hidden="false" customHeight="false" outlineLevel="0" collapsed="false">
      <c r="A68" s="224"/>
      <c r="B68" s="96" t="s">
        <v>319</v>
      </c>
      <c r="C68" s="217" t="s">
        <v>378</v>
      </c>
      <c r="D68" s="218" t="n">
        <v>5</v>
      </c>
      <c r="E68" s="217" t="s">
        <v>333</v>
      </c>
      <c r="F68" s="217" t="n">
        <v>3</v>
      </c>
      <c r="G68" s="217" t="s">
        <v>334</v>
      </c>
      <c r="H68" s="148" t="s">
        <v>335</v>
      </c>
      <c r="I68" s="219" t="n">
        <v>46.770871450903</v>
      </c>
      <c r="J68" s="219" t="n">
        <v>1.97504985154078</v>
      </c>
      <c r="K68" s="219" t="n">
        <v>0.748681745140971</v>
      </c>
      <c r="L68" s="220" t="n">
        <v>0.990748338122136</v>
      </c>
      <c r="M68" s="216" t="n">
        <f aca="false">I68-I$15</f>
        <v>17.2232351050057</v>
      </c>
      <c r="N68" s="216" t="n">
        <f aca="false">J68-J$15</f>
        <v>-0.46214386371473</v>
      </c>
      <c r="O68" s="216" t="n">
        <f aca="false">K68-K$15</f>
        <v>-0.243501163107294</v>
      </c>
      <c r="P68" s="216" t="n">
        <f aca="false">L68-L$15</f>
        <v>-0.813606476649073</v>
      </c>
      <c r="Q68" s="221" t="n">
        <f aca="false">I68-I67</f>
        <v>-4.45737367373336</v>
      </c>
      <c r="R68" s="221" t="n">
        <f aca="false">J68-J67</f>
        <v>-1.98661885192367</v>
      </c>
      <c r="S68" s="221" t="n">
        <f aca="false">K68-K67</f>
        <v>-0.180028622853624</v>
      </c>
      <c r="T68" s="221" t="n">
        <f aca="false">L68-L67</f>
        <v>-0.156594721395511</v>
      </c>
    </row>
    <row r="69" customFormat="false" ht="15" hidden="false" customHeight="false" outlineLevel="0" collapsed="false">
      <c r="A69" s="224"/>
      <c r="B69" s="96" t="s">
        <v>319</v>
      </c>
      <c r="C69" s="217" t="s">
        <v>378</v>
      </c>
      <c r="D69" s="218" t="n">
        <v>5</v>
      </c>
      <c r="E69" s="217" t="s">
        <v>344</v>
      </c>
      <c r="F69" s="217" t="n">
        <v>3</v>
      </c>
      <c r="G69" s="217" t="s">
        <v>334</v>
      </c>
      <c r="H69" s="217" t="n">
        <v>10</v>
      </c>
      <c r="I69" s="219" t="n">
        <v>59.7111028133457</v>
      </c>
      <c r="J69" s="219" t="n">
        <v>3.11107393293758</v>
      </c>
      <c r="K69" s="219" t="n">
        <v>0.488079987455519</v>
      </c>
      <c r="L69" s="220" t="n">
        <v>1.17717829153052</v>
      </c>
      <c r="M69" s="216" t="n">
        <f aca="false">I69-I$15</f>
        <v>30.1634664674485</v>
      </c>
      <c r="N69" s="216" t="n">
        <f aca="false">J69-J$15</f>
        <v>0.673880217682068</v>
      </c>
      <c r="O69" s="216" t="n">
        <f aca="false">K69-K$15</f>
        <v>-0.504102920792746</v>
      </c>
      <c r="P69" s="216" t="n">
        <f aca="false">L69-L$15</f>
        <v>-0.627176523240692</v>
      </c>
      <c r="Q69" s="221" t="n">
        <f aca="false">I69-I67</f>
        <v>8.48285768870936</v>
      </c>
      <c r="R69" s="221" t="n">
        <f aca="false">J69-J67</f>
        <v>-0.850594770526876</v>
      </c>
      <c r="S69" s="221" t="n">
        <f aca="false">K69-K67</f>
        <v>-0.440630380539076</v>
      </c>
      <c r="T69" s="221" t="n">
        <f aca="false">L69-L67</f>
        <v>0.0298352320128699</v>
      </c>
    </row>
    <row r="70" customFormat="false" ht="15" hidden="false" customHeight="false" outlineLevel="0" collapsed="false">
      <c r="A70" s="224"/>
      <c r="B70" s="96" t="s">
        <v>319</v>
      </c>
      <c r="C70" s="217" t="s">
        <v>378</v>
      </c>
      <c r="D70" s="218" t="n">
        <v>5</v>
      </c>
      <c r="E70" s="217" t="s">
        <v>321</v>
      </c>
      <c r="F70" s="217" t="n">
        <v>4</v>
      </c>
      <c r="G70" s="217" t="s">
        <v>322</v>
      </c>
      <c r="H70" s="217" t="s">
        <v>322</v>
      </c>
      <c r="I70" s="219" t="n">
        <v>61.9462757844554</v>
      </c>
      <c r="J70" s="219" t="n">
        <v>3.73648845075366</v>
      </c>
      <c r="K70" s="219" t="n">
        <v>0.57572607214947</v>
      </c>
      <c r="L70" s="220" t="n">
        <v>1.23479778948762</v>
      </c>
      <c r="M70" s="216" t="n">
        <f aca="false">I70-I$16</f>
        <v>36.2029307828851</v>
      </c>
      <c r="N70" s="216" t="n">
        <f aca="false">J70-J$16</f>
        <v>0.853766102951979</v>
      </c>
      <c r="O70" s="216" t="n">
        <f aca="false">K70-K$16</f>
        <v>-0.288009666435177</v>
      </c>
      <c r="P70" s="216" t="n">
        <f aca="false">L70-L$16</f>
        <v>-0.477362470450777</v>
      </c>
      <c r="Q70" s="209" t="s">
        <v>106</v>
      </c>
      <c r="R70" s="209" t="s">
        <v>106</v>
      </c>
      <c r="S70" s="209" t="s">
        <v>106</v>
      </c>
      <c r="T70" s="209" t="s">
        <v>106</v>
      </c>
    </row>
    <row r="71" customFormat="false" ht="15" hidden="false" customHeight="false" outlineLevel="0" collapsed="false">
      <c r="A71" s="224"/>
      <c r="B71" s="96" t="s">
        <v>319</v>
      </c>
      <c r="C71" s="217" t="s">
        <v>378</v>
      </c>
      <c r="D71" s="218" t="n">
        <v>5</v>
      </c>
      <c r="E71" s="217" t="s">
        <v>333</v>
      </c>
      <c r="F71" s="217" t="n">
        <v>4</v>
      </c>
      <c r="G71" s="217" t="s">
        <v>334</v>
      </c>
      <c r="H71" s="148" t="s">
        <v>335</v>
      </c>
      <c r="I71" s="219" t="n">
        <v>65.4005948079502</v>
      </c>
      <c r="J71" s="219" t="n">
        <v>3.98265389416969</v>
      </c>
      <c r="K71" s="219" t="n">
        <v>0.589552650278539</v>
      </c>
      <c r="L71" s="220" t="n">
        <v>1.35747947131432</v>
      </c>
      <c r="M71" s="216" t="n">
        <f aca="false">I71-I$16</f>
        <v>39.6572498063799</v>
      </c>
      <c r="N71" s="216" t="n">
        <f aca="false">J71-J$16</f>
        <v>1.099931546368</v>
      </c>
      <c r="O71" s="216" t="n">
        <f aca="false">K71-K$16</f>
        <v>-0.274183088306108</v>
      </c>
      <c r="P71" s="216" t="n">
        <f aca="false">L71-L$16</f>
        <v>-0.354680788624076</v>
      </c>
      <c r="Q71" s="221" t="n">
        <f aca="false">I71-I70</f>
        <v>3.45431902349482</v>
      </c>
      <c r="R71" s="221" t="n">
        <f aca="false">J71-J70</f>
        <v>0.246165443416026</v>
      </c>
      <c r="S71" s="221" t="n">
        <f aca="false">K71-K70</f>
        <v>0.013826578129069</v>
      </c>
      <c r="T71" s="221" t="n">
        <f aca="false">L71-L70</f>
        <v>0.122681681826701</v>
      </c>
    </row>
    <row r="72" customFormat="false" ht="15" hidden="false" customHeight="false" outlineLevel="0" collapsed="false">
      <c r="A72" s="224"/>
      <c r="B72" s="96" t="s">
        <v>319</v>
      </c>
      <c r="C72" s="217" t="s">
        <v>378</v>
      </c>
      <c r="D72" s="218" t="n">
        <v>5</v>
      </c>
      <c r="E72" s="217" t="s">
        <v>344</v>
      </c>
      <c r="F72" s="217" t="n">
        <v>4</v>
      </c>
      <c r="G72" s="217" t="s">
        <v>334</v>
      </c>
      <c r="H72" s="217" t="n">
        <v>10</v>
      </c>
      <c r="I72" s="219" t="n">
        <v>58.6581196966357</v>
      </c>
      <c r="J72" s="219" t="n">
        <v>3.08079842944224</v>
      </c>
      <c r="K72" s="219" t="n">
        <v>0.560859946054888</v>
      </c>
      <c r="L72" s="220" t="n">
        <v>1.30488274653975</v>
      </c>
      <c r="M72" s="216" t="n">
        <f aca="false">I72-I$16</f>
        <v>32.9147746950654</v>
      </c>
      <c r="N72" s="216" t="n">
        <f aca="false">J72-J$16</f>
        <v>0.198076081640558</v>
      </c>
      <c r="O72" s="216" t="n">
        <f aca="false">K72-K$16</f>
        <v>-0.302875792529759</v>
      </c>
      <c r="P72" s="216" t="n">
        <f aca="false">L72-L$16</f>
        <v>-0.407277513398646</v>
      </c>
      <c r="Q72" s="221" t="n">
        <f aca="false">I72-I70</f>
        <v>-3.28815608781969</v>
      </c>
      <c r="R72" s="221" t="n">
        <f aca="false">J72-J70</f>
        <v>-0.655690021311421</v>
      </c>
      <c r="S72" s="221" t="n">
        <f aca="false">K72-K70</f>
        <v>-0.0148661260945823</v>
      </c>
      <c r="T72" s="221" t="n">
        <f aca="false">L72-L70</f>
        <v>0.0700849570521307</v>
      </c>
    </row>
    <row r="73" customFormat="false" ht="15" hidden="false" customHeight="false" outlineLevel="0" collapsed="false">
      <c r="A73" s="224"/>
      <c r="B73" s="96" t="s">
        <v>319</v>
      </c>
      <c r="C73" s="217" t="s">
        <v>403</v>
      </c>
      <c r="D73" s="218" t="n">
        <v>5</v>
      </c>
      <c r="E73" s="217" t="s">
        <v>321</v>
      </c>
      <c r="F73" s="217" t="n">
        <v>1</v>
      </c>
      <c r="G73" s="217" t="s">
        <v>322</v>
      </c>
      <c r="H73" s="217" t="s">
        <v>322</v>
      </c>
      <c r="I73" s="219" t="n">
        <v>72.3964608310895</v>
      </c>
      <c r="J73" s="219" t="n">
        <v>6.03160322341678</v>
      </c>
      <c r="K73" s="219" t="n">
        <v>0.670494756238718</v>
      </c>
      <c r="L73" s="220" t="n">
        <v>1.49122162529413</v>
      </c>
      <c r="M73" s="216" t="n">
        <f aca="false">I73-I$17</f>
        <v>45.264638373152</v>
      </c>
      <c r="N73" s="216" t="n">
        <f aca="false">J73-J$17</f>
        <v>3.33381307551021</v>
      </c>
      <c r="O73" s="216" t="n">
        <f aca="false">K73-K$17</f>
        <v>-0.0897916708640298</v>
      </c>
      <c r="P73" s="216" t="n">
        <f aca="false">L73-L$17</f>
        <v>-0.341235274024612</v>
      </c>
      <c r="Q73" s="209" t="s">
        <v>106</v>
      </c>
      <c r="R73" s="209" t="s">
        <v>106</v>
      </c>
      <c r="S73" s="209" t="s">
        <v>106</v>
      </c>
      <c r="T73" s="209" t="s">
        <v>106</v>
      </c>
    </row>
    <row r="74" customFormat="false" ht="15" hidden="false" customHeight="false" outlineLevel="0" collapsed="false">
      <c r="A74" s="224"/>
      <c r="B74" s="96" t="s">
        <v>319</v>
      </c>
      <c r="C74" s="217" t="s">
        <v>403</v>
      </c>
      <c r="D74" s="218" t="n">
        <v>5</v>
      </c>
      <c r="E74" s="217" t="s">
        <v>333</v>
      </c>
      <c r="F74" s="217" t="n">
        <v>1</v>
      </c>
      <c r="G74" s="217" t="s">
        <v>334</v>
      </c>
      <c r="H74" s="148" t="s">
        <v>335</v>
      </c>
      <c r="I74" s="219" t="n">
        <v>49.5859524581868</v>
      </c>
      <c r="J74" s="219" t="n">
        <v>2.66623037278676</v>
      </c>
      <c r="K74" s="219" t="n">
        <v>0.707851137404113</v>
      </c>
      <c r="L74" s="220" t="n">
        <v>1.33668408017288</v>
      </c>
      <c r="M74" s="216" t="n">
        <f aca="false">I74-I$17</f>
        <v>22.4541300002492</v>
      </c>
      <c r="N74" s="216" t="n">
        <f aca="false">J74-J$17</f>
        <v>-0.0315597751198151</v>
      </c>
      <c r="O74" s="216" t="n">
        <f aca="false">K74-K$17</f>
        <v>-0.0524352896986344</v>
      </c>
      <c r="P74" s="216" t="n">
        <f aca="false">L74-L$17</f>
        <v>-0.495772819145863</v>
      </c>
      <c r="Q74" s="221" t="n">
        <f aca="false">I74-I73</f>
        <v>-22.8105083729028</v>
      </c>
      <c r="R74" s="221" t="n">
        <f aca="false">J74-J73</f>
        <v>-3.36537285063002</v>
      </c>
      <c r="S74" s="221" t="n">
        <f aca="false">K74-K73</f>
        <v>0.0373563811653954</v>
      </c>
      <c r="T74" s="221" t="n">
        <f aca="false">L74-L73</f>
        <v>-0.154537545121251</v>
      </c>
    </row>
    <row r="75" customFormat="false" ht="15" hidden="false" customHeight="false" outlineLevel="0" collapsed="false">
      <c r="A75" s="224"/>
      <c r="B75" s="96" t="s">
        <v>319</v>
      </c>
      <c r="C75" s="217" t="s">
        <v>403</v>
      </c>
      <c r="D75" s="218" t="n">
        <v>5</v>
      </c>
      <c r="E75" s="217" t="s">
        <v>344</v>
      </c>
      <c r="F75" s="217" t="n">
        <v>1</v>
      </c>
      <c r="G75" s="217" t="s">
        <v>334</v>
      </c>
      <c r="H75" s="217" t="n">
        <v>10</v>
      </c>
      <c r="I75" s="219" t="n">
        <v>84.8686798001556</v>
      </c>
      <c r="J75" s="219" t="n">
        <v>5.57259847425606</v>
      </c>
      <c r="K75" s="219" t="n">
        <v>0.558563599496112</v>
      </c>
      <c r="L75" s="220" t="n">
        <v>1.46216223800135</v>
      </c>
      <c r="M75" s="216" t="n">
        <f aca="false">I75-I$17</f>
        <v>57.7368573422181</v>
      </c>
      <c r="N75" s="216" t="n">
        <f aca="false">J75-J$17</f>
        <v>2.87480832634948</v>
      </c>
      <c r="O75" s="216" t="n">
        <f aca="false">K75-K$17</f>
        <v>-0.201722827606636</v>
      </c>
      <c r="P75" s="216" t="n">
        <f aca="false">L75-L$17</f>
        <v>-0.370294661317389</v>
      </c>
      <c r="Q75" s="221" t="n">
        <f aca="false">I75-I73</f>
        <v>12.4722189690661</v>
      </c>
      <c r="R75" s="221" t="n">
        <f aca="false">J75-J73</f>
        <v>-0.459004749160725</v>
      </c>
      <c r="S75" s="221" t="n">
        <f aca="false">K75-K73</f>
        <v>-0.111931156742606</v>
      </c>
      <c r="T75" s="221" t="n">
        <f aca="false">L75-L73</f>
        <v>-0.0290593872927776</v>
      </c>
    </row>
    <row r="76" customFormat="false" ht="15" hidden="false" customHeight="false" outlineLevel="0" collapsed="false">
      <c r="A76" s="224"/>
      <c r="B76" s="96" t="s">
        <v>319</v>
      </c>
      <c r="C76" s="217" t="s">
        <v>403</v>
      </c>
      <c r="D76" s="218" t="n">
        <v>5</v>
      </c>
      <c r="E76" s="217" t="s">
        <v>321</v>
      </c>
      <c r="F76" s="217" t="n">
        <v>2</v>
      </c>
      <c r="G76" s="217" t="s">
        <v>322</v>
      </c>
      <c r="H76" s="217" t="s">
        <v>322</v>
      </c>
      <c r="I76" s="219" t="n">
        <v>43.5924179868701</v>
      </c>
      <c r="J76" s="219" t="n">
        <v>2.54279748451202</v>
      </c>
      <c r="K76" s="219" t="n">
        <v>0.788590920650553</v>
      </c>
      <c r="L76" s="220" t="n">
        <v>1.13116688697576</v>
      </c>
      <c r="M76" s="216" t="n">
        <f aca="false">I76-I$18</f>
        <v>-6.15114843360749</v>
      </c>
      <c r="N76" s="216" t="n">
        <f aca="false">J76-J$18</f>
        <v>-2.30511387822552</v>
      </c>
      <c r="O76" s="216" t="n">
        <f aca="false">K76-K$18</f>
        <v>0.0609843280660001</v>
      </c>
      <c r="P76" s="216" t="n">
        <f aca="false">L76-L$18</f>
        <v>-0.811538441745602</v>
      </c>
      <c r="Q76" s="209" t="s">
        <v>106</v>
      </c>
      <c r="R76" s="209" t="s">
        <v>106</v>
      </c>
      <c r="S76" s="209" t="s">
        <v>106</v>
      </c>
      <c r="T76" s="209" t="s">
        <v>106</v>
      </c>
    </row>
    <row r="77" customFormat="false" ht="15" hidden="false" customHeight="false" outlineLevel="0" collapsed="false">
      <c r="A77" s="224"/>
      <c r="B77" s="96" t="s">
        <v>319</v>
      </c>
      <c r="C77" s="217" t="s">
        <v>403</v>
      </c>
      <c r="D77" s="218" t="n">
        <v>5</v>
      </c>
      <c r="E77" s="217" t="s">
        <v>333</v>
      </c>
      <c r="F77" s="217" t="n">
        <v>2</v>
      </c>
      <c r="G77" s="217" t="s">
        <v>334</v>
      </c>
      <c r="H77" s="148" t="s">
        <v>335</v>
      </c>
      <c r="I77" s="219" t="n">
        <v>44.6483741564083</v>
      </c>
      <c r="J77" s="219" t="n">
        <v>2.2641667469626</v>
      </c>
      <c r="K77" s="219" t="n">
        <v>0.6974435724012</v>
      </c>
      <c r="L77" s="220" t="n">
        <v>0.961619334660787</v>
      </c>
      <c r="M77" s="216" t="n">
        <f aca="false">I77-I$18</f>
        <v>-5.09519226406936</v>
      </c>
      <c r="N77" s="216" t="n">
        <f aca="false">J77-J$18</f>
        <v>-2.58374461577494</v>
      </c>
      <c r="O77" s="216" t="n">
        <f aca="false">K77-K$18</f>
        <v>-0.0301630201833525</v>
      </c>
      <c r="P77" s="216" t="n">
        <f aca="false">L77-L$18</f>
        <v>-0.981085994060578</v>
      </c>
      <c r="Q77" s="221" t="n">
        <f aca="false">I77-I76</f>
        <v>1.05595616953813</v>
      </c>
      <c r="R77" s="221" t="n">
        <f aca="false">J77-J76</f>
        <v>-0.278630737549417</v>
      </c>
      <c r="S77" s="221" t="n">
        <f aca="false">K77-K76</f>
        <v>-0.0911473482493525</v>
      </c>
      <c r="T77" s="221" t="n">
        <f aca="false">L77-L76</f>
        <v>-0.169547552314975</v>
      </c>
    </row>
    <row r="78" customFormat="false" ht="15" hidden="false" customHeight="false" outlineLevel="0" collapsed="false">
      <c r="A78" s="224"/>
      <c r="B78" s="96" t="s">
        <v>319</v>
      </c>
      <c r="C78" s="217" t="s">
        <v>403</v>
      </c>
      <c r="D78" s="218" t="n">
        <v>5</v>
      </c>
      <c r="E78" s="217" t="s">
        <v>344</v>
      </c>
      <c r="F78" s="217" t="n">
        <v>2</v>
      </c>
      <c r="G78" s="217" t="s">
        <v>334</v>
      </c>
      <c r="H78" s="217" t="n">
        <v>10</v>
      </c>
      <c r="I78" s="219" t="n">
        <v>58.7571145766147</v>
      </c>
      <c r="J78" s="219" t="n">
        <v>4.37404294194863</v>
      </c>
      <c r="K78" s="219" t="n">
        <v>0.474535759548722</v>
      </c>
      <c r="L78" s="220" t="n">
        <v>1.11472082492077</v>
      </c>
      <c r="M78" s="216" t="n">
        <f aca="false">I78-I$18</f>
        <v>9.01354815613708</v>
      </c>
      <c r="N78" s="216" t="n">
        <f aca="false">J78-J$18</f>
        <v>-0.473868420788905</v>
      </c>
      <c r="O78" s="216" t="n">
        <f aca="false">K78-K$18</f>
        <v>-0.253070833035831</v>
      </c>
      <c r="P78" s="216" t="n">
        <f aca="false">L78-L$18</f>
        <v>-0.827984503800598</v>
      </c>
      <c r="Q78" s="221" t="n">
        <f aca="false">I78-I76</f>
        <v>15.1646965897446</v>
      </c>
      <c r="R78" s="221" t="n">
        <f aca="false">J78-J76</f>
        <v>1.83124545743661</v>
      </c>
      <c r="S78" s="221" t="n">
        <f aca="false">K78-K76</f>
        <v>-0.314055161101831</v>
      </c>
      <c r="T78" s="221" t="n">
        <f aca="false">L78-L76</f>
        <v>-0.0164460620549951</v>
      </c>
    </row>
    <row r="79" customFormat="false" ht="15" hidden="false" customHeight="false" outlineLevel="0" collapsed="false">
      <c r="A79" s="224"/>
      <c r="B79" s="96" t="s">
        <v>319</v>
      </c>
      <c r="C79" s="217" t="s">
        <v>403</v>
      </c>
      <c r="D79" s="218" t="n">
        <v>5</v>
      </c>
      <c r="E79" s="217" t="s">
        <v>321</v>
      </c>
      <c r="F79" s="217" t="n">
        <v>3</v>
      </c>
      <c r="G79" s="217" t="s">
        <v>322</v>
      </c>
      <c r="H79" s="217" t="s">
        <v>322</v>
      </c>
      <c r="I79" s="219" t="n">
        <v>32.8708763738645</v>
      </c>
      <c r="J79" s="219" t="n">
        <v>1.24336161093496</v>
      </c>
      <c r="K79" s="219" t="n">
        <v>0.827083289231896</v>
      </c>
      <c r="L79" s="220" t="n">
        <v>1.35763729729165</v>
      </c>
      <c r="M79" s="216" t="n">
        <f aca="false">I79-I$19</f>
        <v>7.48175095084066</v>
      </c>
      <c r="N79" s="216" t="n">
        <f aca="false">J79-J$19</f>
        <v>-0.623535655873801</v>
      </c>
      <c r="O79" s="216" t="n">
        <f aca="false">K79-K$19</f>
        <v>0.237069088234272</v>
      </c>
      <c r="P79" s="216" t="n">
        <f aca="false">L79-L$19</f>
        <v>-0.307094956735631</v>
      </c>
      <c r="Q79" s="209" t="s">
        <v>106</v>
      </c>
      <c r="R79" s="209" t="s">
        <v>106</v>
      </c>
      <c r="S79" s="209" t="s">
        <v>106</v>
      </c>
      <c r="T79" s="209" t="s">
        <v>106</v>
      </c>
    </row>
    <row r="80" customFormat="false" ht="15" hidden="false" customHeight="false" outlineLevel="0" collapsed="false">
      <c r="A80" s="224"/>
      <c r="B80" s="96" t="s">
        <v>319</v>
      </c>
      <c r="C80" s="217" t="s">
        <v>403</v>
      </c>
      <c r="D80" s="218" t="n">
        <v>5</v>
      </c>
      <c r="E80" s="217" t="s">
        <v>333</v>
      </c>
      <c r="F80" s="217" t="n">
        <v>3</v>
      </c>
      <c r="G80" s="217" t="s">
        <v>334</v>
      </c>
      <c r="H80" s="148" t="s">
        <v>335</v>
      </c>
      <c r="I80" s="219" t="n">
        <v>44.0830702375784</v>
      </c>
      <c r="J80" s="219" t="n">
        <v>3.19227317627918</v>
      </c>
      <c r="K80" s="219" t="n">
        <v>0.625029461309094</v>
      </c>
      <c r="L80" s="220" t="n">
        <v>1.36501812398317</v>
      </c>
      <c r="M80" s="216" t="n">
        <f aca="false">I80-I$19</f>
        <v>18.6939448145545</v>
      </c>
      <c r="N80" s="216" t="n">
        <f aca="false">J80-J$19</f>
        <v>1.32537590947042</v>
      </c>
      <c r="O80" s="216" t="n">
        <f aca="false">K80-K$19</f>
        <v>0.0350152603114695</v>
      </c>
      <c r="P80" s="216" t="n">
        <f aca="false">L80-L$19</f>
        <v>-0.299714130044113</v>
      </c>
      <c r="Q80" s="221" t="n">
        <f aca="false">I80-I79</f>
        <v>11.2121938637139</v>
      </c>
      <c r="R80" s="221" t="n">
        <f aca="false">J80-J79</f>
        <v>1.94891156534422</v>
      </c>
      <c r="S80" s="221" t="n">
        <f aca="false">K80-K79</f>
        <v>-0.202053827922802</v>
      </c>
      <c r="T80" s="221" t="n">
        <f aca="false">L80-L79</f>
        <v>0.00738082669151874</v>
      </c>
    </row>
    <row r="81" customFormat="false" ht="15" hidden="false" customHeight="false" outlineLevel="0" collapsed="false">
      <c r="A81" s="224"/>
      <c r="B81" s="96" t="s">
        <v>319</v>
      </c>
      <c r="C81" s="217" t="s">
        <v>403</v>
      </c>
      <c r="D81" s="218" t="n">
        <v>5</v>
      </c>
      <c r="E81" s="217" t="s">
        <v>344</v>
      </c>
      <c r="F81" s="217" t="n">
        <v>3</v>
      </c>
      <c r="G81" s="217" t="s">
        <v>334</v>
      </c>
      <c r="H81" s="217" t="n">
        <v>10</v>
      </c>
      <c r="I81" s="219" t="n">
        <v>48.6789098789402</v>
      </c>
      <c r="J81" s="219" t="n">
        <v>2.34652087203359</v>
      </c>
      <c r="K81" s="219" t="n">
        <v>0.427098169161423</v>
      </c>
      <c r="L81" s="220" t="n">
        <v>1.36008617289568</v>
      </c>
      <c r="M81" s="216" t="n">
        <f aca="false">I81-I$19</f>
        <v>23.2897844559163</v>
      </c>
      <c r="N81" s="216" t="n">
        <f aca="false">J81-J$19</f>
        <v>0.479623605224829</v>
      </c>
      <c r="O81" s="216" t="n">
        <f aca="false">K81-K$19</f>
        <v>-0.162916031836201</v>
      </c>
      <c r="P81" s="216" t="n">
        <f aca="false">L81-L$19</f>
        <v>-0.304646081131603</v>
      </c>
      <c r="Q81" s="221" t="n">
        <f aca="false">I81-I79</f>
        <v>15.8080335050757</v>
      </c>
      <c r="R81" s="221" t="n">
        <f aca="false">J81-J79</f>
        <v>1.10315926109863</v>
      </c>
      <c r="S81" s="221" t="n">
        <f aca="false">K81-K79</f>
        <v>-0.399985120070473</v>
      </c>
      <c r="T81" s="221" t="n">
        <f aca="false">L81-L79</f>
        <v>0.00244887560402796</v>
      </c>
    </row>
    <row r="82" customFormat="false" ht="15" hidden="false" customHeight="false" outlineLevel="0" collapsed="false">
      <c r="A82" s="224"/>
      <c r="B82" s="96" t="s">
        <v>319</v>
      </c>
      <c r="C82" s="217" t="s">
        <v>403</v>
      </c>
      <c r="D82" s="218" t="n">
        <v>5</v>
      </c>
      <c r="E82" s="217" t="s">
        <v>321</v>
      </c>
      <c r="F82" s="217" t="n">
        <v>4</v>
      </c>
      <c r="G82" s="217" t="s">
        <v>322</v>
      </c>
      <c r="H82" s="217" t="s">
        <v>322</v>
      </c>
      <c r="I82" s="219" t="n">
        <v>38.1056025737047</v>
      </c>
      <c r="J82" s="219" t="n">
        <v>2.48582514205955</v>
      </c>
      <c r="K82" s="219" t="n">
        <v>0.929086195414328</v>
      </c>
      <c r="L82" s="220" t="n">
        <v>1.07493549072235</v>
      </c>
      <c r="M82" s="216" t="n">
        <f aca="false">I82-I$20</f>
        <v>4.01743113989168</v>
      </c>
      <c r="N82" s="216" t="n">
        <f aca="false">J82-J$20</f>
        <v>-0.651707783758071</v>
      </c>
      <c r="O82" s="216" t="n">
        <f aca="false">K82-K$20</f>
        <v>0.23645045518602</v>
      </c>
      <c r="P82" s="216" t="n">
        <f aca="false">L82-L$20</f>
        <v>-0.738362669966774</v>
      </c>
      <c r="Q82" s="209" t="s">
        <v>106</v>
      </c>
      <c r="R82" s="209" t="s">
        <v>106</v>
      </c>
      <c r="S82" s="209" t="s">
        <v>106</v>
      </c>
      <c r="T82" s="209" t="s">
        <v>106</v>
      </c>
    </row>
    <row r="83" customFormat="false" ht="15" hidden="false" customHeight="false" outlineLevel="0" collapsed="false">
      <c r="A83" s="224"/>
      <c r="B83" s="96" t="s">
        <v>319</v>
      </c>
      <c r="C83" s="217" t="s">
        <v>403</v>
      </c>
      <c r="D83" s="218" t="n">
        <v>5</v>
      </c>
      <c r="E83" s="217" t="s">
        <v>333</v>
      </c>
      <c r="F83" s="217" t="n">
        <v>4</v>
      </c>
      <c r="G83" s="217" t="s">
        <v>334</v>
      </c>
      <c r="H83" s="148" t="s">
        <v>335</v>
      </c>
      <c r="I83" s="219" t="n">
        <v>44.7633971615973</v>
      </c>
      <c r="J83" s="219" t="n">
        <v>2.38885494661171</v>
      </c>
      <c r="K83" s="219" t="n">
        <v>0.561773661856488</v>
      </c>
      <c r="L83" s="220" t="n">
        <v>1.47738020585866</v>
      </c>
      <c r="M83" s="216" t="n">
        <f aca="false">I83-I$20</f>
        <v>10.6752257277843</v>
      </c>
      <c r="N83" s="216" t="n">
        <f aca="false">J83-J$20</f>
        <v>-0.74867797920591</v>
      </c>
      <c r="O83" s="216" t="n">
        <f aca="false">K83-K$20</f>
        <v>-0.13086207837182</v>
      </c>
      <c r="P83" s="216" t="n">
        <f aca="false">L83-L$20</f>
        <v>-0.335917954830465</v>
      </c>
      <c r="Q83" s="221" t="n">
        <f aca="false">I83-I82</f>
        <v>6.65779458789257</v>
      </c>
      <c r="R83" s="221" t="n">
        <f aca="false">J83-J82</f>
        <v>-0.096970195447839</v>
      </c>
      <c r="S83" s="221" t="n">
        <f aca="false">K83-K82</f>
        <v>-0.36731253355784</v>
      </c>
      <c r="T83" s="221" t="n">
        <f aca="false">L83-L82</f>
        <v>0.402444715136309</v>
      </c>
    </row>
    <row r="84" customFormat="false" ht="15" hidden="false" customHeight="false" outlineLevel="0" collapsed="false">
      <c r="A84" s="224"/>
      <c r="B84" s="96" t="s">
        <v>319</v>
      </c>
      <c r="C84" s="217" t="s">
        <v>403</v>
      </c>
      <c r="D84" s="218" t="n">
        <v>5</v>
      </c>
      <c r="E84" s="217" t="s">
        <v>344</v>
      </c>
      <c r="F84" s="217" t="n">
        <v>4</v>
      </c>
      <c r="G84" s="217" t="s">
        <v>334</v>
      </c>
      <c r="H84" s="217" t="n">
        <v>10</v>
      </c>
      <c r="I84" s="219" t="n">
        <v>53.4296533426098</v>
      </c>
      <c r="J84" s="219" t="n">
        <v>1.39356729128305</v>
      </c>
      <c r="K84" s="219" t="n">
        <v>0.357214370404006</v>
      </c>
      <c r="L84" s="220" t="n">
        <v>1.3737290931923</v>
      </c>
      <c r="M84" s="216" t="n">
        <f aca="false">I84-I$20</f>
        <v>19.3414819087968</v>
      </c>
      <c r="N84" s="216" t="n">
        <f aca="false">J84-J$20</f>
        <v>-1.74396563453457</v>
      </c>
      <c r="O84" s="216" t="n">
        <f aca="false">K84-K$20</f>
        <v>-0.335421369824302</v>
      </c>
      <c r="P84" s="216" t="n">
        <f aca="false">L84-L$20</f>
        <v>-0.439569067496831</v>
      </c>
      <c r="Q84" s="221" t="n">
        <f aca="false">I84-I82</f>
        <v>15.3240507689051</v>
      </c>
      <c r="R84" s="221" t="n">
        <f aca="false">J84-J82</f>
        <v>-1.0922578507765</v>
      </c>
      <c r="S84" s="221" t="n">
        <f aca="false">K84-K82</f>
        <v>-0.571871825010322</v>
      </c>
      <c r="T84" s="221" t="n">
        <f aca="false">L84-L82</f>
        <v>0.298793602469944</v>
      </c>
    </row>
    <row r="85" customFormat="false" ht="15" hidden="false" customHeight="false" outlineLevel="0" collapsed="false">
      <c r="A85" s="224"/>
      <c r="B85" s="225" t="s">
        <v>647</v>
      </c>
      <c r="C85" s="226" t="s">
        <v>320</v>
      </c>
      <c r="D85" s="218" t="n">
        <v>5</v>
      </c>
      <c r="E85" s="217" t="s">
        <v>321</v>
      </c>
      <c r="F85" s="217" t="n">
        <v>1</v>
      </c>
      <c r="G85" s="217" t="s">
        <v>322</v>
      </c>
      <c r="H85" s="217" t="s">
        <v>322</v>
      </c>
      <c r="I85" s="219" t="n">
        <v>49.4397819665535</v>
      </c>
      <c r="J85" s="219" t="n">
        <v>1.98215129171265</v>
      </c>
      <c r="K85" s="219" t="n">
        <v>1.20190235607071</v>
      </c>
      <c r="L85" s="220" t="n">
        <v>-0.000543109966592903</v>
      </c>
      <c r="M85" s="216" t="n">
        <f aca="false">I85-I$21</f>
        <v>18.5780139322213</v>
      </c>
      <c r="N85" s="216" t="n">
        <f aca="false">J85-J$21</f>
        <v>0.370754912459188</v>
      </c>
      <c r="O85" s="216" t="n">
        <f aca="false">K85-K$21</f>
        <v>0.212116249059529</v>
      </c>
      <c r="P85" s="216" t="n">
        <f aca="false">L85-L$21</f>
        <v>-0.806846404654003</v>
      </c>
      <c r="Q85" s="209" t="s">
        <v>106</v>
      </c>
      <c r="R85" s="209" t="s">
        <v>106</v>
      </c>
      <c r="S85" s="209" t="s">
        <v>106</v>
      </c>
      <c r="T85" s="209" t="s">
        <v>106</v>
      </c>
    </row>
    <row r="86" customFormat="false" ht="15" hidden="false" customHeight="false" outlineLevel="0" collapsed="false">
      <c r="A86" s="224"/>
      <c r="B86" s="225" t="s">
        <v>647</v>
      </c>
      <c r="C86" s="226" t="s">
        <v>320</v>
      </c>
      <c r="D86" s="218" t="n">
        <v>5</v>
      </c>
      <c r="E86" s="217" t="s">
        <v>659</v>
      </c>
      <c r="F86" s="217" t="n">
        <v>1</v>
      </c>
      <c r="G86" s="217" t="s">
        <v>660</v>
      </c>
      <c r="H86" s="148" t="s">
        <v>335</v>
      </c>
      <c r="I86" s="219" t="n">
        <v>885.51791494079</v>
      </c>
      <c r="J86" s="219" t="n">
        <v>81.430329608104</v>
      </c>
      <c r="K86" s="219" t="n">
        <v>0.664461190987925</v>
      </c>
      <c r="L86" s="220" t="n">
        <v>1.53832719485079</v>
      </c>
      <c r="M86" s="216" t="n">
        <f aca="false">I86-I$21</f>
        <v>854.656146906457</v>
      </c>
      <c r="N86" s="216" t="n">
        <f aca="false">J86-J$21</f>
        <v>79.8189332288506</v>
      </c>
      <c r="O86" s="216" t="n">
        <f aca="false">K86-K$21</f>
        <v>-0.325324916023253</v>
      </c>
      <c r="P86" s="216" t="n">
        <f aca="false">L86-L$21</f>
        <v>0.73202390016338</v>
      </c>
      <c r="Q86" s="221" t="n">
        <f aca="false">I86-I85</f>
        <v>836.078132974236</v>
      </c>
      <c r="R86" s="221" t="n">
        <f aca="false">J86-J85</f>
        <v>79.4481783163914</v>
      </c>
      <c r="S86" s="221" t="n">
        <f aca="false">K86-K85</f>
        <v>-0.537441165082782</v>
      </c>
      <c r="T86" s="221" t="n">
        <f aca="false">L86-L85</f>
        <v>1.53887030481738</v>
      </c>
    </row>
    <row r="87" customFormat="false" ht="15" hidden="false" customHeight="false" outlineLevel="0" collapsed="false">
      <c r="A87" s="224"/>
      <c r="B87" s="225" t="s">
        <v>647</v>
      </c>
      <c r="C87" s="226" t="s">
        <v>320</v>
      </c>
      <c r="D87" s="218" t="n">
        <v>5</v>
      </c>
      <c r="E87" s="217" t="s">
        <v>669</v>
      </c>
      <c r="F87" s="217" t="n">
        <v>1</v>
      </c>
      <c r="G87" s="217" t="s">
        <v>660</v>
      </c>
      <c r="H87" s="217" t="n">
        <v>10</v>
      </c>
      <c r="I87" s="219" t="n">
        <v>560.210335058696</v>
      </c>
      <c r="J87" s="219" t="n">
        <v>39.8732403706829</v>
      </c>
      <c r="K87" s="219" t="n">
        <v>0.73708909651003</v>
      </c>
      <c r="L87" s="220" t="n">
        <v>0.696410026808398</v>
      </c>
      <c r="M87" s="216" t="n">
        <f aca="false">I87-I$21</f>
        <v>529.348567024364</v>
      </c>
      <c r="N87" s="216" t="n">
        <f aca="false">J87-J$21</f>
        <v>38.2618439914294</v>
      </c>
      <c r="O87" s="216" t="n">
        <f aca="false">K87-K$21</f>
        <v>-0.252697010501148</v>
      </c>
      <c r="P87" s="216" t="n">
        <f aca="false">L87-L$21</f>
        <v>-0.109893267879012</v>
      </c>
      <c r="Q87" s="221" t="n">
        <f aca="false">I87-I85</f>
        <v>510.770553092143</v>
      </c>
      <c r="R87" s="221" t="n">
        <f aca="false">J87-J85</f>
        <v>37.8910890789702</v>
      </c>
      <c r="S87" s="221" t="n">
        <f aca="false">K87-K85</f>
        <v>-0.464813259560677</v>
      </c>
      <c r="T87" s="221" t="n">
        <f aca="false">L87-L85</f>
        <v>0.696953136774991</v>
      </c>
    </row>
    <row r="88" customFormat="false" ht="15" hidden="false" customHeight="false" outlineLevel="0" collapsed="false">
      <c r="A88" s="224"/>
      <c r="B88" s="225" t="s">
        <v>647</v>
      </c>
      <c r="C88" s="226" t="s">
        <v>320</v>
      </c>
      <c r="D88" s="218" t="n">
        <v>5</v>
      </c>
      <c r="E88" s="217" t="s">
        <v>321</v>
      </c>
      <c r="F88" s="217" t="n">
        <v>2</v>
      </c>
      <c r="G88" s="217" t="s">
        <v>322</v>
      </c>
      <c r="H88" s="217" t="s">
        <v>322</v>
      </c>
      <c r="I88" s="219" t="n">
        <v>20.3449469455912</v>
      </c>
      <c r="J88" s="219" t="n">
        <v>0.806367836494655</v>
      </c>
      <c r="K88" s="219" t="n">
        <v>1.20420871325952</v>
      </c>
      <c r="L88" s="220" t="n">
        <v>-0.000544152152399224</v>
      </c>
      <c r="M88" s="216" t="n">
        <f aca="false">I88-I$22</f>
        <v>-15.5306050321661</v>
      </c>
      <c r="N88" s="216" t="n">
        <f aca="false">J88-J$22</f>
        <v>-3.20583524610605</v>
      </c>
      <c r="O88" s="216" t="n">
        <f aca="false">K88-K$22</f>
        <v>0.73456390176279</v>
      </c>
      <c r="P88" s="216" t="n">
        <f aca="false">L88-L$22</f>
        <v>-0.918244502560126</v>
      </c>
      <c r="Q88" s="209" t="s">
        <v>106</v>
      </c>
      <c r="R88" s="209" t="s">
        <v>106</v>
      </c>
      <c r="S88" s="209" t="s">
        <v>106</v>
      </c>
      <c r="T88" s="209" t="s">
        <v>106</v>
      </c>
    </row>
    <row r="89" customFormat="false" ht="15" hidden="false" customHeight="false" outlineLevel="0" collapsed="false">
      <c r="A89" s="224"/>
      <c r="B89" s="225" t="s">
        <v>647</v>
      </c>
      <c r="C89" s="226" t="s">
        <v>320</v>
      </c>
      <c r="D89" s="218" t="n">
        <v>5</v>
      </c>
      <c r="E89" s="217" t="s">
        <v>659</v>
      </c>
      <c r="F89" s="217" t="n">
        <v>2</v>
      </c>
      <c r="G89" s="217" t="s">
        <v>660</v>
      </c>
      <c r="H89" s="148" t="s">
        <v>335</v>
      </c>
      <c r="I89" s="219" t="n">
        <v>667.945716155017</v>
      </c>
      <c r="J89" s="219" t="n">
        <v>56.444949013295</v>
      </c>
      <c r="K89" s="219" t="n">
        <v>0.996847733371681</v>
      </c>
      <c r="L89" s="220" t="n">
        <v>1.70038955031143</v>
      </c>
      <c r="M89" s="216" t="n">
        <f aca="false">I89-I$22</f>
        <v>632.07016417726</v>
      </c>
      <c r="N89" s="216" t="n">
        <f aca="false">J89-J$22</f>
        <v>52.4327459306943</v>
      </c>
      <c r="O89" s="216" t="n">
        <f aca="false">K89-K$22</f>
        <v>0.527202921874953</v>
      </c>
      <c r="P89" s="216" t="n">
        <f aca="false">L89-L$22</f>
        <v>0.7826891999037</v>
      </c>
      <c r="Q89" s="221" t="n">
        <f aca="false">I89-I88</f>
        <v>647.600769209426</v>
      </c>
      <c r="R89" s="221" t="n">
        <f aca="false">J89-J88</f>
        <v>55.6385811768004</v>
      </c>
      <c r="S89" s="221" t="n">
        <f aca="false">K89-K88</f>
        <v>-0.207360979887837</v>
      </c>
      <c r="T89" s="221" t="n">
        <f aca="false">L89-L88</f>
        <v>1.70093370246383</v>
      </c>
    </row>
    <row r="90" customFormat="false" ht="15" hidden="false" customHeight="false" outlineLevel="0" collapsed="false">
      <c r="A90" s="224"/>
      <c r="B90" s="225" t="s">
        <v>647</v>
      </c>
      <c r="C90" s="226" t="s">
        <v>320</v>
      </c>
      <c r="D90" s="218" t="n">
        <v>5</v>
      </c>
      <c r="E90" s="217" t="s">
        <v>669</v>
      </c>
      <c r="F90" s="217" t="n">
        <v>2</v>
      </c>
      <c r="G90" s="217" t="s">
        <v>660</v>
      </c>
      <c r="H90" s="217" t="n">
        <v>10</v>
      </c>
      <c r="I90" s="219" t="n">
        <v>102.148902049327</v>
      </c>
      <c r="J90" s="219" t="n">
        <v>3.39966312915573</v>
      </c>
      <c r="K90" s="219" t="n">
        <v>0.970201001078691</v>
      </c>
      <c r="L90" s="220" t="n">
        <v>0.890236307618026</v>
      </c>
      <c r="M90" s="216" t="n">
        <f aca="false">I90-I$22</f>
        <v>66.2733500715692</v>
      </c>
      <c r="N90" s="216" t="n">
        <f aca="false">J90-J$22</f>
        <v>-0.612539953444981</v>
      </c>
      <c r="O90" s="216" t="n">
        <f aca="false">K90-K$22</f>
        <v>0.500556189581963</v>
      </c>
      <c r="P90" s="216" t="n">
        <f aca="false">L90-L$22</f>
        <v>-0.0274640427897009</v>
      </c>
      <c r="Q90" s="221" t="n">
        <f aca="false">I90-I88</f>
        <v>81.8039551037353</v>
      </c>
      <c r="R90" s="221" t="n">
        <f aca="false">J90-J88</f>
        <v>2.59329529266107</v>
      </c>
      <c r="S90" s="221" t="n">
        <f aca="false">K90-K88</f>
        <v>-0.234007712180827</v>
      </c>
      <c r="T90" s="221" t="n">
        <f aca="false">L90-L88</f>
        <v>0.890780459770425</v>
      </c>
    </row>
    <row r="91" customFormat="false" ht="15" hidden="false" customHeight="false" outlineLevel="0" collapsed="false">
      <c r="A91" s="224"/>
      <c r="B91" s="225" t="s">
        <v>647</v>
      </c>
      <c r="C91" s="226" t="s">
        <v>320</v>
      </c>
      <c r="D91" s="218" t="n">
        <v>5</v>
      </c>
      <c r="E91" s="217" t="s">
        <v>321</v>
      </c>
      <c r="F91" s="217" t="n">
        <v>3</v>
      </c>
      <c r="G91" s="217" t="s">
        <v>322</v>
      </c>
      <c r="H91" s="217" t="s">
        <v>322</v>
      </c>
      <c r="I91" s="219" t="n">
        <v>43.4880909827649</v>
      </c>
      <c r="J91" s="219" t="n">
        <v>1.8230863412332</v>
      </c>
      <c r="K91" s="219" t="n">
        <v>0.870806560083879</v>
      </c>
      <c r="L91" s="220" t="n">
        <v>-0.000393495960272827</v>
      </c>
      <c r="M91" s="216" t="n">
        <f aca="false">I91-I$23</f>
        <v>14.7083134690035</v>
      </c>
      <c r="N91" s="216" t="n">
        <f aca="false">J91-J$23</f>
        <v>-0.0828306279471278</v>
      </c>
      <c r="O91" s="216" t="n">
        <f aca="false">K91-K$23</f>
        <v>0.403086108339152</v>
      </c>
      <c r="P91" s="216" t="n">
        <f aca="false">L91-L$23</f>
        <v>-0.691005649430502</v>
      </c>
      <c r="Q91" s="209" t="s">
        <v>106</v>
      </c>
      <c r="R91" s="209" t="s">
        <v>106</v>
      </c>
      <c r="S91" s="209" t="s">
        <v>106</v>
      </c>
      <c r="T91" s="209" t="s">
        <v>106</v>
      </c>
    </row>
    <row r="92" customFormat="false" ht="15" hidden="false" customHeight="false" outlineLevel="0" collapsed="false">
      <c r="A92" s="224"/>
      <c r="B92" s="225" t="s">
        <v>647</v>
      </c>
      <c r="C92" s="226" t="s">
        <v>320</v>
      </c>
      <c r="D92" s="218" t="n">
        <v>5</v>
      </c>
      <c r="E92" s="217" t="s">
        <v>659</v>
      </c>
      <c r="F92" s="217" t="n">
        <v>3</v>
      </c>
      <c r="G92" s="217" t="s">
        <v>660</v>
      </c>
      <c r="H92" s="148" t="s">
        <v>335</v>
      </c>
      <c r="I92" s="219" t="n">
        <v>324.128697111616</v>
      </c>
      <c r="J92" s="219" t="n">
        <v>13.3337822570527</v>
      </c>
      <c r="K92" s="219" t="n">
        <v>0.799051552970507</v>
      </c>
      <c r="L92" s="220" t="n">
        <v>1.43835256035923</v>
      </c>
      <c r="M92" s="216" t="n">
        <f aca="false">I92-I$23</f>
        <v>295.348919597855</v>
      </c>
      <c r="N92" s="216" t="n">
        <f aca="false">J92-J$23</f>
        <v>11.4278652878724</v>
      </c>
      <c r="O92" s="216" t="n">
        <f aca="false">K92-K$23</f>
        <v>0.33133110122578</v>
      </c>
      <c r="P92" s="216" t="n">
        <f aca="false">L92-L$23</f>
        <v>0.747740406889001</v>
      </c>
      <c r="Q92" s="221" t="n">
        <f aca="false">I92-I91</f>
        <v>280.640606128851</v>
      </c>
      <c r="R92" s="221" t="n">
        <f aca="false">J92-J91</f>
        <v>11.5106959158195</v>
      </c>
      <c r="S92" s="221" t="n">
        <f aca="false">K92-K91</f>
        <v>-0.0717550071133713</v>
      </c>
      <c r="T92" s="221" t="n">
        <f aca="false">L92-L91</f>
        <v>1.4387460563195</v>
      </c>
    </row>
    <row r="93" customFormat="false" ht="15" hidden="false" customHeight="false" outlineLevel="0" collapsed="false">
      <c r="A93" s="224"/>
      <c r="B93" s="225" t="s">
        <v>647</v>
      </c>
      <c r="C93" s="226" t="s">
        <v>320</v>
      </c>
      <c r="D93" s="218" t="n">
        <v>5</v>
      </c>
      <c r="E93" s="217" t="s">
        <v>669</v>
      </c>
      <c r="F93" s="217" t="n">
        <v>3</v>
      </c>
      <c r="G93" s="217" t="s">
        <v>660</v>
      </c>
      <c r="H93" s="217" t="n">
        <v>10</v>
      </c>
      <c r="I93" s="219" t="n">
        <v>468.73912787777</v>
      </c>
      <c r="J93" s="219" t="n">
        <v>29.4003880384824</v>
      </c>
      <c r="K93" s="219" t="n">
        <v>0.652708669973493</v>
      </c>
      <c r="L93" s="220" t="n">
        <v>0.820503237294495</v>
      </c>
      <c r="M93" s="216" t="n">
        <f aca="false">I93-I$23</f>
        <v>439.959350364009</v>
      </c>
      <c r="N93" s="216" t="n">
        <f aca="false">J93-J$23</f>
        <v>27.4944710693021</v>
      </c>
      <c r="O93" s="216" t="n">
        <f aca="false">K93-K$23</f>
        <v>0.184988218228766</v>
      </c>
      <c r="P93" s="216" t="n">
        <f aca="false">L93-L$23</f>
        <v>0.129891083824266</v>
      </c>
      <c r="Q93" s="221" t="n">
        <f aca="false">I93-I91</f>
        <v>425.251036895005</v>
      </c>
      <c r="R93" s="221" t="n">
        <f aca="false">J93-J91</f>
        <v>27.5773016972492</v>
      </c>
      <c r="S93" s="221" t="n">
        <f aca="false">K93-K91</f>
        <v>-0.218097890110386</v>
      </c>
      <c r="T93" s="221" t="n">
        <f aca="false">L93-L91</f>
        <v>0.820896733254768</v>
      </c>
    </row>
    <row r="94" customFormat="false" ht="15" hidden="false" customHeight="false" outlineLevel="0" collapsed="false">
      <c r="A94" s="224"/>
      <c r="B94" s="225" t="s">
        <v>647</v>
      </c>
      <c r="C94" s="226" t="s">
        <v>320</v>
      </c>
      <c r="D94" s="218" t="n">
        <v>5</v>
      </c>
      <c r="E94" s="217" t="s">
        <v>321</v>
      </c>
      <c r="F94" s="217" t="n">
        <v>4</v>
      </c>
      <c r="G94" s="217" t="s">
        <v>322</v>
      </c>
      <c r="H94" s="217" t="s">
        <v>322</v>
      </c>
      <c r="I94" s="219" t="n">
        <v>49.734244645066</v>
      </c>
      <c r="J94" s="219" t="n">
        <v>3.14872974405915</v>
      </c>
      <c r="K94" s="219" t="n">
        <v>0.974095877301494</v>
      </c>
      <c r="L94" s="220" t="n">
        <v>1.21580349539122</v>
      </c>
      <c r="M94" s="216" t="n">
        <f aca="false">I94-I$24</f>
        <v>18.8340240306995</v>
      </c>
      <c r="N94" s="216" t="n">
        <f aca="false">J94-J$24</f>
        <v>6.50449469600615</v>
      </c>
      <c r="O94" s="216" t="n">
        <f aca="false">K94-K$24</f>
        <v>0.561348693012208</v>
      </c>
      <c r="P94" s="216" t="n">
        <f aca="false">L94-L$24</f>
        <v>0.151834601434407</v>
      </c>
      <c r="Q94" s="209" t="s">
        <v>106</v>
      </c>
      <c r="R94" s="209" t="s">
        <v>106</v>
      </c>
      <c r="S94" s="209" t="s">
        <v>106</v>
      </c>
      <c r="T94" s="209" t="s">
        <v>106</v>
      </c>
    </row>
    <row r="95" customFormat="false" ht="15" hidden="false" customHeight="false" outlineLevel="0" collapsed="false">
      <c r="A95" s="224"/>
      <c r="B95" s="225" t="s">
        <v>647</v>
      </c>
      <c r="C95" s="226" t="s">
        <v>320</v>
      </c>
      <c r="D95" s="218" t="n">
        <v>5</v>
      </c>
      <c r="E95" s="217" t="s">
        <v>659</v>
      </c>
      <c r="F95" s="217" t="n">
        <v>4</v>
      </c>
      <c r="G95" s="217" t="s">
        <v>660</v>
      </c>
      <c r="H95" s="148" t="s">
        <v>335</v>
      </c>
      <c r="I95" s="219" t="n">
        <v>443.755480739888</v>
      </c>
      <c r="J95" s="219" t="n">
        <v>29.698179780271</v>
      </c>
      <c r="K95" s="219" t="n">
        <v>0.984760257178604</v>
      </c>
      <c r="L95" s="220" t="n">
        <v>1.62799129532477</v>
      </c>
      <c r="M95" s="216" t="n">
        <f aca="false">I95-I$24</f>
        <v>412.855260125522</v>
      </c>
      <c r="N95" s="216" t="n">
        <f aca="false">J95-J$24</f>
        <v>33.053944732218</v>
      </c>
      <c r="O95" s="216" t="n">
        <f aca="false">K95-K$24</f>
        <v>0.572013072889318</v>
      </c>
      <c r="P95" s="216" t="n">
        <f aca="false">L95-L$24</f>
        <v>0.564022401367958</v>
      </c>
      <c r="Q95" s="221" t="n">
        <f aca="false">I95-I94</f>
        <v>394.021236094822</v>
      </c>
      <c r="R95" s="221" t="n">
        <f aca="false">J95-J94</f>
        <v>26.5494500362119</v>
      </c>
      <c r="S95" s="221" t="n">
        <f aca="false">K95-K94</f>
        <v>0.0106643798771098</v>
      </c>
      <c r="T95" s="221" t="n">
        <f aca="false">L95-L94</f>
        <v>0.412187799933551</v>
      </c>
    </row>
    <row r="96" customFormat="false" ht="15" hidden="false" customHeight="false" outlineLevel="0" collapsed="false">
      <c r="A96" s="224"/>
      <c r="B96" s="225" t="s">
        <v>647</v>
      </c>
      <c r="C96" s="226" t="s">
        <v>320</v>
      </c>
      <c r="D96" s="218" t="n">
        <v>5</v>
      </c>
      <c r="E96" s="217" t="s">
        <v>669</v>
      </c>
      <c r="F96" s="217" t="n">
        <v>4</v>
      </c>
      <c r="G96" s="217" t="s">
        <v>660</v>
      </c>
      <c r="H96" s="217" t="n">
        <v>10</v>
      </c>
      <c r="I96" s="219" t="n">
        <v>1027.68090411106</v>
      </c>
      <c r="J96" s="219" t="n">
        <v>70.1171701164531</v>
      </c>
      <c r="K96" s="219" t="n">
        <v>0.741537719250125</v>
      </c>
      <c r="L96" s="220" t="n">
        <v>0.707571592427329</v>
      </c>
      <c r="M96" s="216" t="n">
        <f aca="false">I96-I$24</f>
        <v>996.780683496696</v>
      </c>
      <c r="N96" s="216" t="n">
        <f aca="false">J96-J$24</f>
        <v>73.4729350684001</v>
      </c>
      <c r="O96" s="216" t="n">
        <f aca="false">K96-K$24</f>
        <v>0.328790534960839</v>
      </c>
      <c r="P96" s="216" t="n">
        <f aca="false">L96-L$24</f>
        <v>-0.356397301529487</v>
      </c>
      <c r="Q96" s="221" t="n">
        <f aca="false">I96-I94</f>
        <v>977.946659465997</v>
      </c>
      <c r="R96" s="221" t="n">
        <f aca="false">J96-J94</f>
        <v>66.968440372394</v>
      </c>
      <c r="S96" s="221" t="n">
        <f aca="false">K96-K94</f>
        <v>-0.23255815805137</v>
      </c>
      <c r="T96" s="221" t="n">
        <f aca="false">L96-L94</f>
        <v>-0.508231902963894</v>
      </c>
    </row>
    <row r="97" customFormat="false" ht="15" hidden="false" customHeight="false" outlineLevel="0" collapsed="false">
      <c r="A97" s="224"/>
      <c r="B97" s="225" t="s">
        <v>647</v>
      </c>
      <c r="C97" s="226" t="s">
        <v>353</v>
      </c>
      <c r="D97" s="218" t="n">
        <v>5</v>
      </c>
      <c r="E97" s="217" t="s">
        <v>321</v>
      </c>
      <c r="F97" s="217" t="n">
        <v>1</v>
      </c>
      <c r="G97" s="217" t="s">
        <v>322</v>
      </c>
      <c r="H97" s="217" t="s">
        <v>322</v>
      </c>
      <c r="I97" s="219" t="n">
        <v>48.9125726825143</v>
      </c>
      <c r="J97" s="219" t="n">
        <v>2.68026517840473</v>
      </c>
      <c r="K97" s="219" t="n">
        <v>0.878404181590423</v>
      </c>
      <c r="L97" s="220" t="n">
        <v>0.48905073336894</v>
      </c>
      <c r="M97" s="216" t="n">
        <f aca="false">I97-I$25</f>
        <v>10.8870225546042</v>
      </c>
      <c r="N97" s="216" t="n">
        <f aca="false">J97-J$25</f>
        <v>1.66233931567875</v>
      </c>
      <c r="O97" s="216" t="n">
        <f aca="false">K97-K$25</f>
        <v>-0.0548987983945779</v>
      </c>
      <c r="P97" s="216" t="n">
        <f aca="false">L97-L$25</f>
        <v>-0.385973779895777</v>
      </c>
      <c r="Q97" s="209" t="s">
        <v>106</v>
      </c>
      <c r="R97" s="209" t="s">
        <v>106</v>
      </c>
      <c r="S97" s="209" t="s">
        <v>106</v>
      </c>
      <c r="T97" s="209" t="s">
        <v>106</v>
      </c>
    </row>
    <row r="98" customFormat="false" ht="15" hidden="false" customHeight="false" outlineLevel="0" collapsed="false">
      <c r="A98" s="224"/>
      <c r="B98" s="225" t="s">
        <v>647</v>
      </c>
      <c r="C98" s="226" t="s">
        <v>353</v>
      </c>
      <c r="D98" s="218" t="n">
        <v>5</v>
      </c>
      <c r="E98" s="217" t="s">
        <v>659</v>
      </c>
      <c r="F98" s="217" t="n">
        <v>1</v>
      </c>
      <c r="G98" s="217" t="s">
        <v>660</v>
      </c>
      <c r="H98" s="148" t="s">
        <v>335</v>
      </c>
      <c r="I98" s="219" t="n">
        <v>869.82618517544</v>
      </c>
      <c r="J98" s="219" t="n">
        <v>67.4046163882513</v>
      </c>
      <c r="K98" s="219" t="n">
        <v>0.657810492485992</v>
      </c>
      <c r="L98" s="219" t="n">
        <v>0.890354689391859</v>
      </c>
      <c r="M98" s="216" t="n">
        <f aca="false">I98-I$25</f>
        <v>831.80063504753</v>
      </c>
      <c r="N98" s="216" t="n">
        <f aca="false">J98-J$25</f>
        <v>66.3866905255253</v>
      </c>
      <c r="O98" s="216" t="n">
        <f aca="false">K98-K$25</f>
        <v>-0.275492487499009</v>
      </c>
      <c r="P98" s="216" t="n">
        <f aca="false">L98-L$25</f>
        <v>0.0153301761271413</v>
      </c>
      <c r="Q98" s="221" t="n">
        <f aca="false">I98-I97</f>
        <v>820.913612492926</v>
      </c>
      <c r="R98" s="221" t="n">
        <f aca="false">J98-J97</f>
        <v>64.7243512098465</v>
      </c>
      <c r="S98" s="221" t="n">
        <f aca="false">K98-K97</f>
        <v>-0.220593689104431</v>
      </c>
      <c r="T98" s="221" t="n">
        <f aca="false">L98-L97</f>
        <v>0.401303956022919</v>
      </c>
    </row>
    <row r="99" customFormat="false" ht="15" hidden="false" customHeight="false" outlineLevel="0" collapsed="false">
      <c r="A99" s="224"/>
      <c r="B99" s="225" t="s">
        <v>647</v>
      </c>
      <c r="C99" s="226" t="s">
        <v>353</v>
      </c>
      <c r="D99" s="218" t="n">
        <v>5</v>
      </c>
      <c r="E99" s="217" t="s">
        <v>669</v>
      </c>
      <c r="F99" s="217" t="n">
        <v>1</v>
      </c>
      <c r="G99" s="217" t="s">
        <v>660</v>
      </c>
      <c r="H99" s="217" t="n">
        <v>10</v>
      </c>
      <c r="I99" s="219" t="n">
        <v>58.4609221901352</v>
      </c>
      <c r="J99" s="219" t="n">
        <v>2.19769267535493</v>
      </c>
      <c r="K99" s="219" t="n">
        <v>0.611982868997623</v>
      </c>
      <c r="L99" s="220" t="n">
        <v>0.741824330694665</v>
      </c>
      <c r="M99" s="216" t="n">
        <f aca="false">I99-I$25</f>
        <v>20.4353720622252</v>
      </c>
      <c r="N99" s="216" t="n">
        <f aca="false">J99-J$25</f>
        <v>1.17976681262895</v>
      </c>
      <c r="O99" s="216" t="n">
        <f aca="false">K99-K$25</f>
        <v>-0.321320110987378</v>
      </c>
      <c r="P99" s="216" t="n">
        <f aca="false">L99-L$25</f>
        <v>-0.133200182570052</v>
      </c>
      <c r="Q99" s="221" t="n">
        <f aca="false">I99-I97</f>
        <v>9.54834950762094</v>
      </c>
      <c r="R99" s="221" t="n">
        <f aca="false">J99-J97</f>
        <v>-0.482572503049802</v>
      </c>
      <c r="S99" s="221" t="n">
        <f aca="false">K99-K97</f>
        <v>-0.2664213125928</v>
      </c>
      <c r="T99" s="221" t="n">
        <f aca="false">L99-L97</f>
        <v>0.252773597325725</v>
      </c>
    </row>
    <row r="100" customFormat="false" ht="15" hidden="false" customHeight="false" outlineLevel="0" collapsed="false">
      <c r="A100" s="224"/>
      <c r="B100" s="225" t="s">
        <v>647</v>
      </c>
      <c r="C100" s="226" t="s">
        <v>353</v>
      </c>
      <c r="D100" s="218" t="n">
        <v>5</v>
      </c>
      <c r="E100" s="217" t="s">
        <v>321</v>
      </c>
      <c r="F100" s="217" t="n">
        <v>2</v>
      </c>
      <c r="G100" s="217" t="s">
        <v>322</v>
      </c>
      <c r="H100" s="217" t="s">
        <v>322</v>
      </c>
      <c r="I100" s="219" t="n">
        <v>60.1342600759959</v>
      </c>
      <c r="J100" s="219" t="n">
        <v>2.41273700816188</v>
      </c>
      <c r="K100" s="219" t="n">
        <v>0.90524770973578</v>
      </c>
      <c r="L100" s="220" t="n">
        <v>0.666746349306435</v>
      </c>
      <c r="M100" s="216" t="n">
        <f aca="false">I100-I$26</f>
        <v>-43.2434668022338</v>
      </c>
      <c r="N100" s="216" t="n">
        <f aca="false">J100-J$26</f>
        <v>-2.6501907942519</v>
      </c>
      <c r="O100" s="216" t="n">
        <f aca="false">K100-K$26</f>
        <v>0.124301635572643</v>
      </c>
      <c r="P100" s="216" t="n">
        <f aca="false">L100-L$26</f>
        <v>0.188936155050843</v>
      </c>
      <c r="Q100" s="209" t="s">
        <v>106</v>
      </c>
      <c r="R100" s="209" t="s">
        <v>106</v>
      </c>
      <c r="S100" s="209" t="s">
        <v>106</v>
      </c>
      <c r="T100" s="209" t="s">
        <v>106</v>
      </c>
    </row>
    <row r="101" customFormat="false" ht="15" hidden="false" customHeight="false" outlineLevel="0" collapsed="false">
      <c r="A101" s="224"/>
      <c r="B101" s="225" t="s">
        <v>647</v>
      </c>
      <c r="C101" s="226" t="s">
        <v>353</v>
      </c>
      <c r="D101" s="218" t="n">
        <v>5</v>
      </c>
      <c r="E101" s="217" t="s">
        <v>659</v>
      </c>
      <c r="F101" s="217" t="n">
        <v>2</v>
      </c>
      <c r="G101" s="217" t="s">
        <v>660</v>
      </c>
      <c r="H101" s="148" t="s">
        <v>335</v>
      </c>
      <c r="I101" s="219" t="n">
        <v>183.332398846154</v>
      </c>
      <c r="J101" s="219" t="n">
        <v>15.2243293798852</v>
      </c>
      <c r="K101" s="219" t="n">
        <v>1.00876170243079</v>
      </c>
      <c r="L101" s="220" t="n">
        <v>0.522864212901318</v>
      </c>
      <c r="M101" s="216" t="n">
        <f aca="false">I101-I$26</f>
        <v>79.9546719679243</v>
      </c>
      <c r="N101" s="216" t="n">
        <f aca="false">J101-J$26</f>
        <v>10.1614015774714</v>
      </c>
      <c r="O101" s="216" t="n">
        <f aca="false">K101-K$26</f>
        <v>0.227815628267654</v>
      </c>
      <c r="P101" s="216" t="n">
        <f aca="false">L101-L$26</f>
        <v>0.0450540186457251</v>
      </c>
      <c r="Q101" s="221" t="n">
        <f aca="false">I101-I100</f>
        <v>123.198138770158</v>
      </c>
      <c r="R101" s="221" t="n">
        <f aca="false">J101-J100</f>
        <v>12.8115923717233</v>
      </c>
      <c r="S101" s="221" t="n">
        <f aca="false">K101-K100</f>
        <v>0.103513992695011</v>
      </c>
      <c r="T101" s="221" t="n">
        <f aca="false">L101-L100</f>
        <v>-0.143882136405118</v>
      </c>
    </row>
    <row r="102" customFormat="false" ht="15" hidden="false" customHeight="false" outlineLevel="0" collapsed="false">
      <c r="B102" s="225" t="s">
        <v>647</v>
      </c>
      <c r="C102" s="226" t="s">
        <v>353</v>
      </c>
      <c r="D102" s="218" t="n">
        <v>5</v>
      </c>
      <c r="E102" s="217" t="s">
        <v>669</v>
      </c>
      <c r="F102" s="217" t="n">
        <v>2</v>
      </c>
      <c r="G102" s="217" t="s">
        <v>660</v>
      </c>
      <c r="H102" s="217" t="n">
        <v>10</v>
      </c>
      <c r="I102" s="219" t="n">
        <v>68.4697520058249</v>
      </c>
      <c r="J102" s="219" t="n">
        <v>3.05841299673488</v>
      </c>
      <c r="K102" s="219" t="n">
        <v>0.408391152422182</v>
      </c>
      <c r="L102" s="220" t="n">
        <v>0.525066425031171</v>
      </c>
      <c r="M102" s="216" t="n">
        <f aca="false">I102-I$26</f>
        <v>-34.9079748724047</v>
      </c>
      <c r="N102" s="216" t="n">
        <f aca="false">J102-J$26</f>
        <v>-2.00451480567889</v>
      </c>
      <c r="O102" s="216" t="n">
        <f aca="false">K102-K$26</f>
        <v>-0.372554921740955</v>
      </c>
      <c r="P102" s="216" t="n">
        <f aca="false">L102-L$26</f>
        <v>0.0472562307755789</v>
      </c>
      <c r="Q102" s="221" t="n">
        <f aca="false">I102-I100</f>
        <v>8.33549192982905</v>
      </c>
      <c r="R102" s="221" t="n">
        <f aca="false">J102-J100</f>
        <v>0.645675988573002</v>
      </c>
      <c r="S102" s="221" t="n">
        <f aca="false">K102-K100</f>
        <v>-0.496856557313598</v>
      </c>
      <c r="T102" s="221" t="n">
        <f aca="false">L102-L100</f>
        <v>-0.141679924275264</v>
      </c>
    </row>
    <row r="103" customFormat="false" ht="15" hidden="false" customHeight="false" outlineLevel="0" collapsed="false">
      <c r="B103" s="225" t="s">
        <v>647</v>
      </c>
      <c r="C103" s="226" t="s">
        <v>353</v>
      </c>
      <c r="D103" s="218" t="n">
        <v>5</v>
      </c>
      <c r="E103" s="217" t="s">
        <v>321</v>
      </c>
      <c r="F103" s="217" t="n">
        <v>3</v>
      </c>
      <c r="G103" s="217" t="s">
        <v>322</v>
      </c>
      <c r="H103" s="217" t="s">
        <v>322</v>
      </c>
      <c r="I103" s="219" t="n">
        <v>54.2891826151095</v>
      </c>
      <c r="J103" s="219" t="n">
        <v>3.1514393103246</v>
      </c>
      <c r="K103" s="219" t="n">
        <v>0.844174693238761</v>
      </c>
      <c r="L103" s="220" t="n">
        <v>0.742180773914396</v>
      </c>
      <c r="M103" s="216" t="n">
        <f aca="false">I103-I$27</f>
        <v>-25.8396467658978</v>
      </c>
      <c r="N103" s="216" t="n">
        <f aca="false">J103-J$27</f>
        <v>-0.0661492897036147</v>
      </c>
      <c r="O103" s="216" t="n">
        <f aca="false">K103-K$27</f>
        <v>0.306015190599355</v>
      </c>
      <c r="P103" s="216" t="n">
        <f aca="false">L103-L$27</f>
        <v>0.229001114739539</v>
      </c>
      <c r="Q103" s="209" t="s">
        <v>106</v>
      </c>
      <c r="R103" s="209" t="s">
        <v>106</v>
      </c>
      <c r="S103" s="209" t="s">
        <v>106</v>
      </c>
      <c r="T103" s="209" t="s">
        <v>106</v>
      </c>
    </row>
    <row r="104" customFormat="false" ht="15" hidden="false" customHeight="false" outlineLevel="0" collapsed="false">
      <c r="B104" s="225" t="s">
        <v>647</v>
      </c>
      <c r="C104" s="226" t="s">
        <v>353</v>
      </c>
      <c r="D104" s="218" t="n">
        <v>5</v>
      </c>
      <c r="E104" s="217" t="s">
        <v>659</v>
      </c>
      <c r="F104" s="217" t="n">
        <v>3</v>
      </c>
      <c r="G104" s="217" t="s">
        <v>660</v>
      </c>
      <c r="H104" s="148" t="s">
        <v>335</v>
      </c>
      <c r="I104" s="219" t="n">
        <v>247.462448284659</v>
      </c>
      <c r="J104" s="219" t="n">
        <v>16.1407456808214</v>
      </c>
      <c r="K104" s="219" t="n">
        <v>1.08075354461651</v>
      </c>
      <c r="L104" s="220" t="n">
        <v>0.377060578392828</v>
      </c>
      <c r="M104" s="216" t="n">
        <f aca="false">I104-I$27</f>
        <v>167.333618903651</v>
      </c>
      <c r="N104" s="216" t="n">
        <f aca="false">J104-J$27</f>
        <v>12.9231570807932</v>
      </c>
      <c r="O104" s="216" t="n">
        <f aca="false">K104-K$27</f>
        <v>0.542594041977108</v>
      </c>
      <c r="P104" s="216" t="n">
        <f aca="false">L104-L$27</f>
        <v>-0.136119080782028</v>
      </c>
      <c r="Q104" s="221" t="n">
        <f aca="false">I104-I103</f>
        <v>193.173265669549</v>
      </c>
      <c r="R104" s="221" t="n">
        <f aca="false">J104-J103</f>
        <v>12.9893063704968</v>
      </c>
      <c r="S104" s="221" t="n">
        <f aca="false">K104-K103</f>
        <v>0.236578851377752</v>
      </c>
      <c r="T104" s="221" t="n">
        <f aca="false">L104-L103</f>
        <v>-0.365120195521567</v>
      </c>
    </row>
    <row r="105" customFormat="false" ht="15" hidden="false" customHeight="false" outlineLevel="0" collapsed="false">
      <c r="B105" s="225" t="s">
        <v>647</v>
      </c>
      <c r="C105" s="226" t="s">
        <v>353</v>
      </c>
      <c r="D105" s="218" t="n">
        <v>5</v>
      </c>
      <c r="E105" s="217" t="s">
        <v>669</v>
      </c>
      <c r="F105" s="217" t="n">
        <v>3</v>
      </c>
      <c r="G105" s="217" t="s">
        <v>660</v>
      </c>
      <c r="H105" s="217" t="n">
        <v>10</v>
      </c>
      <c r="I105" s="219" t="n">
        <v>146.517340816904</v>
      </c>
      <c r="J105" s="219" t="n">
        <v>5.40163296684863</v>
      </c>
      <c r="K105" s="219" t="n">
        <v>0.736637230617511</v>
      </c>
      <c r="L105" s="220" t="n">
        <v>0.652782361628984</v>
      </c>
      <c r="M105" s="216" t="n">
        <f aca="false">I105-I$27</f>
        <v>66.3885114358968</v>
      </c>
      <c r="N105" s="216" t="n">
        <f aca="false">J105-J$27</f>
        <v>2.18404436682041</v>
      </c>
      <c r="O105" s="216" t="n">
        <f aca="false">K105-K$27</f>
        <v>0.198477727978104</v>
      </c>
      <c r="P105" s="216" t="n">
        <f aca="false">L105-L$27</f>
        <v>0.139602702454128</v>
      </c>
      <c r="Q105" s="221" t="n">
        <f aca="false">I105-I103</f>
        <v>92.2281582017946</v>
      </c>
      <c r="R105" s="221" t="n">
        <f aca="false">J105-J103</f>
        <v>2.25019365652403</v>
      </c>
      <c r="S105" s="221" t="n">
        <f aca="false">K105-K103</f>
        <v>-0.107537462621251</v>
      </c>
      <c r="T105" s="221" t="n">
        <f aca="false">L105-L103</f>
        <v>-0.0893984122854112</v>
      </c>
    </row>
    <row r="106" customFormat="false" ht="15" hidden="false" customHeight="false" outlineLevel="0" collapsed="false">
      <c r="B106" s="225" t="s">
        <v>647</v>
      </c>
      <c r="C106" s="226" t="s">
        <v>353</v>
      </c>
      <c r="D106" s="218" t="n">
        <v>5</v>
      </c>
      <c r="E106" s="217" t="s">
        <v>321</v>
      </c>
      <c r="F106" s="217" t="n">
        <v>4</v>
      </c>
      <c r="G106" s="217" t="s">
        <v>322</v>
      </c>
      <c r="H106" s="217" t="s">
        <v>322</v>
      </c>
      <c r="I106" s="219" t="n">
        <v>39.2480171648494</v>
      </c>
      <c r="J106" s="219" t="n">
        <v>1.96265497672189</v>
      </c>
      <c r="K106" s="219" t="n">
        <v>0.662854185391154</v>
      </c>
      <c r="L106" s="220" t="n">
        <v>0.807834321542089</v>
      </c>
      <c r="M106" s="216" t="n">
        <f aca="false">I106-I$28</f>
        <v>-30.9486846663462</v>
      </c>
      <c r="N106" s="216" t="n">
        <f aca="false">J106-J$28</f>
        <v>7.35126489505685</v>
      </c>
      <c r="O106" s="216" t="n">
        <f aca="false">K106-K$28</f>
        <v>0.222011345745444</v>
      </c>
      <c r="P106" s="216" t="n">
        <f aca="false">L106-L$28</f>
        <v>0.27036625800782</v>
      </c>
      <c r="Q106" s="209" t="s">
        <v>106</v>
      </c>
      <c r="R106" s="209" t="s">
        <v>106</v>
      </c>
      <c r="S106" s="209" t="s">
        <v>106</v>
      </c>
      <c r="T106" s="209" t="s">
        <v>106</v>
      </c>
    </row>
    <row r="107" customFormat="false" ht="15" hidden="false" customHeight="false" outlineLevel="0" collapsed="false">
      <c r="B107" s="225" t="s">
        <v>647</v>
      </c>
      <c r="C107" s="226" t="s">
        <v>353</v>
      </c>
      <c r="D107" s="218" t="n">
        <v>5</v>
      </c>
      <c r="E107" s="217" t="s">
        <v>659</v>
      </c>
      <c r="F107" s="217" t="n">
        <v>4</v>
      </c>
      <c r="G107" s="217" t="s">
        <v>660</v>
      </c>
      <c r="H107" s="148" t="s">
        <v>335</v>
      </c>
      <c r="I107" s="219" t="n">
        <v>1132.40037346358</v>
      </c>
      <c r="J107" s="219" t="n">
        <v>116.329294781229</v>
      </c>
      <c r="K107" s="219" t="n">
        <v>0.953741462993624</v>
      </c>
      <c r="L107" s="220" t="n">
        <v>0.657124888595052</v>
      </c>
      <c r="M107" s="216" t="n">
        <f aca="false">I107-I$28</f>
        <v>1062.20367163238</v>
      </c>
      <c r="N107" s="216" t="n">
        <f aca="false">J107-J$28</f>
        <v>121.717904699564</v>
      </c>
      <c r="O107" s="216" t="n">
        <f aca="false">K107-K$28</f>
        <v>0.512898623347914</v>
      </c>
      <c r="P107" s="216" t="n">
        <f aca="false">L107-L$28</f>
        <v>0.119656825060782</v>
      </c>
      <c r="Q107" s="221" t="n">
        <f aca="false">I107-I106</f>
        <v>1093.15235629873</v>
      </c>
      <c r="R107" s="221" t="n">
        <f aca="false">J107-J106</f>
        <v>114.366639804507</v>
      </c>
      <c r="S107" s="221" t="n">
        <f aca="false">K107-K106</f>
        <v>0.29088727760247</v>
      </c>
      <c r="T107" s="221" t="n">
        <f aca="false">L107-L106</f>
        <v>-0.150709432947037</v>
      </c>
    </row>
    <row r="108" customFormat="false" ht="15" hidden="false" customHeight="false" outlineLevel="0" collapsed="false">
      <c r="B108" s="225" t="s">
        <v>647</v>
      </c>
      <c r="C108" s="226" t="s">
        <v>353</v>
      </c>
      <c r="D108" s="218" t="n">
        <v>5</v>
      </c>
      <c r="E108" s="217" t="s">
        <v>669</v>
      </c>
      <c r="F108" s="217" t="n">
        <v>4</v>
      </c>
      <c r="G108" s="217" t="s">
        <v>660</v>
      </c>
      <c r="H108" s="217" t="n">
        <v>10</v>
      </c>
      <c r="I108" s="219" t="n">
        <v>364.548867574918</v>
      </c>
      <c r="J108" s="219" t="n">
        <v>52.3302199114285</v>
      </c>
      <c r="K108" s="219" t="n">
        <v>0.555532725615253</v>
      </c>
      <c r="L108" s="220" t="n">
        <v>0.31596918433014</v>
      </c>
      <c r="M108" s="216" t="n">
        <f aca="false">I108-I$28</f>
        <v>294.352165743722</v>
      </c>
      <c r="N108" s="216" t="n">
        <f aca="false">J108-J$28</f>
        <v>57.7188298297635</v>
      </c>
      <c r="O108" s="216" t="n">
        <f aca="false">K108-K$28</f>
        <v>0.114689885969542</v>
      </c>
      <c r="P108" s="216" t="n">
        <f aca="false">L108-L$28</f>
        <v>-0.221498879204129</v>
      </c>
      <c r="Q108" s="221" t="n">
        <f aca="false">I108-I106</f>
        <v>325.300850410068</v>
      </c>
      <c r="R108" s="221" t="n">
        <f aca="false">J108-J106</f>
        <v>50.3675649347066</v>
      </c>
      <c r="S108" s="221" t="n">
        <f aca="false">K108-K106</f>
        <v>-0.107321459775901</v>
      </c>
      <c r="T108" s="221" t="n">
        <f aca="false">L108-L106</f>
        <v>-0.491865137211949</v>
      </c>
    </row>
    <row r="109" customFormat="false" ht="15" hidden="false" customHeight="false" outlineLevel="0" collapsed="false">
      <c r="B109" s="225" t="s">
        <v>647</v>
      </c>
      <c r="C109" s="226" t="s">
        <v>378</v>
      </c>
      <c r="D109" s="218" t="n">
        <v>5</v>
      </c>
      <c r="E109" s="217" t="s">
        <v>321</v>
      </c>
      <c r="F109" s="217" t="n">
        <v>1</v>
      </c>
      <c r="G109" s="217" t="s">
        <v>322</v>
      </c>
      <c r="H109" s="217" t="s">
        <v>322</v>
      </c>
      <c r="I109" s="219" t="n">
        <v>6.00195066603278</v>
      </c>
      <c r="J109" s="219" t="n">
        <v>1.36552119589554</v>
      </c>
      <c r="K109" s="219" t="n">
        <v>1.18251015692841</v>
      </c>
      <c r="L109" s="220" t="n">
        <v>1.20136677814869</v>
      </c>
      <c r="M109" s="216" t="n">
        <f aca="false">I109-I$29</f>
        <v>-11.1950319205431</v>
      </c>
      <c r="N109" s="216" t="n">
        <f aca="false">J109-J$29</f>
        <v>0.536410477955637</v>
      </c>
      <c r="O109" s="216" t="n">
        <f aca="false">K109-K$29</f>
        <v>0.105818101876932</v>
      </c>
      <c r="P109" s="216" t="n">
        <f aca="false">L109-L$29</f>
        <v>0.0207684648245272</v>
      </c>
      <c r="Q109" s="209" t="s">
        <v>106</v>
      </c>
      <c r="R109" s="209" t="s">
        <v>106</v>
      </c>
      <c r="S109" s="209" t="s">
        <v>106</v>
      </c>
      <c r="T109" s="209" t="s">
        <v>106</v>
      </c>
    </row>
    <row r="110" customFormat="false" ht="15" hidden="false" customHeight="false" outlineLevel="0" collapsed="false">
      <c r="B110" s="225" t="s">
        <v>647</v>
      </c>
      <c r="C110" s="226" t="s">
        <v>378</v>
      </c>
      <c r="D110" s="218" t="n">
        <v>5</v>
      </c>
      <c r="E110" s="217" t="s">
        <v>659</v>
      </c>
      <c r="F110" s="217" t="n">
        <v>1</v>
      </c>
      <c r="G110" s="217" t="s">
        <v>660</v>
      </c>
      <c r="H110" s="148" t="s">
        <v>335</v>
      </c>
      <c r="I110" s="219" t="n">
        <v>31.3036356891802</v>
      </c>
      <c r="J110" s="219" t="n">
        <v>1.27533450851835</v>
      </c>
      <c r="K110" s="219" t="n">
        <v>0.955614092592157</v>
      </c>
      <c r="L110" s="220" t="n">
        <v>0.702787982612795</v>
      </c>
      <c r="M110" s="216" t="n">
        <f aca="false">I110-I$29</f>
        <v>14.1066531026044</v>
      </c>
      <c r="N110" s="216" t="n">
        <f aca="false">J110-J$29</f>
        <v>0.446223790578446</v>
      </c>
      <c r="O110" s="216" t="n">
        <f aca="false">K110-K$29</f>
        <v>-0.12107796245932</v>
      </c>
      <c r="P110" s="216" t="n">
        <f aca="false">L110-L$29</f>
        <v>-0.477810330711367</v>
      </c>
      <c r="Q110" s="221" t="n">
        <f aca="false">I110-I109</f>
        <v>25.3016850231475</v>
      </c>
      <c r="R110" s="221" t="n">
        <f aca="false">J110-J109</f>
        <v>-0.090186687377191</v>
      </c>
      <c r="S110" s="221" t="n">
        <f aca="false">K110-K109</f>
        <v>-0.226896064336252</v>
      </c>
      <c r="T110" s="221" t="n">
        <f aca="false">L110-L109</f>
        <v>-0.498578795535895</v>
      </c>
    </row>
    <row r="111" customFormat="false" ht="15" hidden="false" customHeight="false" outlineLevel="0" collapsed="false">
      <c r="B111" s="225" t="s">
        <v>647</v>
      </c>
      <c r="C111" s="226" t="s">
        <v>378</v>
      </c>
      <c r="D111" s="218" t="n">
        <v>5</v>
      </c>
      <c r="E111" s="217" t="s">
        <v>669</v>
      </c>
      <c r="F111" s="217" t="n">
        <v>1</v>
      </c>
      <c r="G111" s="217" t="s">
        <v>660</v>
      </c>
      <c r="H111" s="217" t="n">
        <v>10</v>
      </c>
      <c r="I111" s="219" t="n">
        <v>80.9350565158363</v>
      </c>
      <c r="J111" s="219" t="n">
        <v>2.76484942778934</v>
      </c>
      <c r="K111" s="219" t="n">
        <v>1.00126381214418</v>
      </c>
      <c r="L111" s="220" t="n">
        <v>0.732722774860336</v>
      </c>
      <c r="M111" s="216" t="n">
        <f aca="false">I111-I$29</f>
        <v>63.7380739292604</v>
      </c>
      <c r="N111" s="216" t="n">
        <f aca="false">J111-J$29</f>
        <v>1.93573870984944</v>
      </c>
      <c r="O111" s="216" t="n">
        <f aca="false">K111-K$29</f>
        <v>-0.0754282429073014</v>
      </c>
      <c r="P111" s="216" t="n">
        <f aca="false">L111-L$29</f>
        <v>-0.447875538463827</v>
      </c>
      <c r="Q111" s="221" t="n">
        <f aca="false">I111-I109</f>
        <v>74.9331058498035</v>
      </c>
      <c r="R111" s="221" t="n">
        <f aca="false">J111-J109</f>
        <v>1.3993282318938</v>
      </c>
      <c r="S111" s="221" t="n">
        <f aca="false">K111-K109</f>
        <v>-0.181246344784233</v>
      </c>
      <c r="T111" s="221" t="n">
        <f aca="false">L111-L109</f>
        <v>-0.468644003288354</v>
      </c>
    </row>
    <row r="112" customFormat="false" ht="15" hidden="false" customHeight="false" outlineLevel="0" collapsed="false">
      <c r="B112" s="225" t="s">
        <v>647</v>
      </c>
      <c r="C112" s="226" t="s">
        <v>378</v>
      </c>
      <c r="D112" s="218" t="n">
        <v>5</v>
      </c>
      <c r="E112" s="217" t="s">
        <v>321</v>
      </c>
      <c r="F112" s="217" t="n">
        <v>2</v>
      </c>
      <c r="G112" s="217" t="s">
        <v>322</v>
      </c>
      <c r="H112" s="217" t="s">
        <v>322</v>
      </c>
      <c r="I112" s="222" t="n">
        <v>21.275909123594</v>
      </c>
      <c r="J112" s="219" t="n">
        <v>1.45132296221445</v>
      </c>
      <c r="K112" s="219" t="n">
        <v>0.844278931369626</v>
      </c>
      <c r="L112" s="220" t="n">
        <v>1.03259980435585</v>
      </c>
      <c r="M112" s="216" t="n">
        <f aca="false">I112-I$30</f>
        <v>0.562560198578336</v>
      </c>
      <c r="N112" s="216" t="n">
        <f aca="false">J112-J$30</f>
        <v>0.301596345832867</v>
      </c>
      <c r="O112" s="216" t="n">
        <f aca="false">K112-K$30</f>
        <v>0.0282933694996734</v>
      </c>
      <c r="P112" s="216" t="n">
        <f aca="false">L112-L$30</f>
        <v>0.0316019005381354</v>
      </c>
      <c r="Q112" s="209" t="s">
        <v>106</v>
      </c>
      <c r="R112" s="209" t="s">
        <v>106</v>
      </c>
      <c r="S112" s="209" t="s">
        <v>106</v>
      </c>
      <c r="T112" s="209" t="s">
        <v>106</v>
      </c>
    </row>
    <row r="113" customFormat="false" ht="15" hidden="false" customHeight="false" outlineLevel="0" collapsed="false">
      <c r="B113" s="225" t="s">
        <v>647</v>
      </c>
      <c r="C113" s="226" t="s">
        <v>378</v>
      </c>
      <c r="D113" s="218" t="n">
        <v>5</v>
      </c>
      <c r="E113" s="217" t="s">
        <v>659</v>
      </c>
      <c r="F113" s="217" t="n">
        <v>2</v>
      </c>
      <c r="G113" s="217" t="s">
        <v>660</v>
      </c>
      <c r="H113" s="148" t="s">
        <v>335</v>
      </c>
      <c r="I113" s="219" t="n">
        <v>16.7958806481933</v>
      </c>
      <c r="J113" s="219" t="n">
        <v>0.877775341959623</v>
      </c>
      <c r="K113" s="219" t="n">
        <v>1.09223221701761</v>
      </c>
      <c r="L113" s="220" t="n">
        <v>1.06932448189911</v>
      </c>
      <c r="M113" s="216" t="n">
        <f aca="false">I113-I$30</f>
        <v>-3.91746827682233</v>
      </c>
      <c r="N113" s="216" t="n">
        <f aca="false">J113-J$30</f>
        <v>-0.271951274421962</v>
      </c>
      <c r="O113" s="216" t="n">
        <f aca="false">K113-K$30</f>
        <v>0.276246655147657</v>
      </c>
      <c r="P113" s="216" t="n">
        <f aca="false">L113-L$30</f>
        <v>0.0683265780813929</v>
      </c>
      <c r="Q113" s="221" t="n">
        <f aca="false">I113-I112</f>
        <v>-4.48002847540067</v>
      </c>
      <c r="R113" s="221" t="n">
        <f aca="false">J113-J112</f>
        <v>-0.573547620254829</v>
      </c>
      <c r="S113" s="221" t="n">
        <f aca="false">K113-K112</f>
        <v>0.247953285647984</v>
      </c>
      <c r="T113" s="221" t="n">
        <f aca="false">L113-L112</f>
        <v>0.0367246775432575</v>
      </c>
    </row>
    <row r="114" customFormat="false" ht="15" hidden="false" customHeight="false" outlineLevel="0" collapsed="false">
      <c r="B114" s="225" t="s">
        <v>647</v>
      </c>
      <c r="C114" s="226" t="s">
        <v>378</v>
      </c>
      <c r="D114" s="218" t="n">
        <v>5</v>
      </c>
      <c r="E114" s="217" t="s">
        <v>669</v>
      </c>
      <c r="F114" s="217" t="n">
        <v>2</v>
      </c>
      <c r="G114" s="217" t="s">
        <v>660</v>
      </c>
      <c r="H114" s="217" t="n">
        <v>10</v>
      </c>
      <c r="I114" s="219" t="n">
        <v>20.8018332846067</v>
      </c>
      <c r="J114" s="219" t="n">
        <v>0.615338350229991</v>
      </c>
      <c r="K114" s="219" t="n">
        <v>1.06718775174541</v>
      </c>
      <c r="L114" s="220" t="n">
        <v>0.803029580833353</v>
      </c>
      <c r="M114" s="216" t="n">
        <f aca="false">I114-I$30</f>
        <v>0.0884843595910496</v>
      </c>
      <c r="N114" s="216" t="n">
        <f aca="false">J114-J$30</f>
        <v>-0.534388266151594</v>
      </c>
      <c r="O114" s="216" t="n">
        <f aca="false">K114-K$30</f>
        <v>0.251202189875458</v>
      </c>
      <c r="P114" s="216" t="n">
        <f aca="false">L114-L$30</f>
        <v>-0.197968322984361</v>
      </c>
      <c r="Q114" s="221" t="n">
        <f aca="false">I114-I112</f>
        <v>-0.474075838987286</v>
      </c>
      <c r="R114" s="221" t="n">
        <f aca="false">J114-J112</f>
        <v>-0.835984611984461</v>
      </c>
      <c r="S114" s="221" t="n">
        <f aca="false">K114-K112</f>
        <v>0.222908820375785</v>
      </c>
      <c r="T114" s="221" t="n">
        <f aca="false">L114-L112</f>
        <v>-0.229570223522496</v>
      </c>
    </row>
    <row r="115" customFormat="false" ht="15" hidden="false" customHeight="false" outlineLevel="0" collapsed="false">
      <c r="B115" s="225" t="s">
        <v>647</v>
      </c>
      <c r="C115" s="226" t="s">
        <v>378</v>
      </c>
      <c r="D115" s="218" t="n">
        <v>5</v>
      </c>
      <c r="E115" s="217" t="s">
        <v>321</v>
      </c>
      <c r="F115" s="217" t="n">
        <v>3</v>
      </c>
      <c r="G115" s="217" t="s">
        <v>322</v>
      </c>
      <c r="H115" s="217" t="s">
        <v>322</v>
      </c>
      <c r="I115" s="219" t="n">
        <v>15.4142669311437</v>
      </c>
      <c r="J115" s="219" t="n">
        <v>1.26432671320995</v>
      </c>
      <c r="K115" s="219" t="n">
        <v>0.922811376223656</v>
      </c>
      <c r="L115" s="220" t="n">
        <v>0.947871527794553</v>
      </c>
      <c r="M115" s="216" t="n">
        <f aca="false">I115-I$31</f>
        <v>-9.42263332663467</v>
      </c>
      <c r="N115" s="216" t="n">
        <f aca="false">J115-J$31</f>
        <v>-0.844162259291569</v>
      </c>
      <c r="O115" s="216" t="n">
        <f aca="false">K115-K$31</f>
        <v>0.617466816899889</v>
      </c>
      <c r="P115" s="216" t="n">
        <f aca="false">L115-L$31</f>
        <v>-0.026728674197001</v>
      </c>
      <c r="Q115" s="209" t="s">
        <v>106</v>
      </c>
      <c r="R115" s="209" t="s">
        <v>106</v>
      </c>
      <c r="S115" s="209" t="s">
        <v>106</v>
      </c>
      <c r="T115" s="209" t="s">
        <v>106</v>
      </c>
    </row>
    <row r="116" customFormat="false" ht="15" hidden="false" customHeight="false" outlineLevel="0" collapsed="false">
      <c r="B116" s="225" t="s">
        <v>647</v>
      </c>
      <c r="C116" s="226" t="s">
        <v>378</v>
      </c>
      <c r="D116" s="218" t="n">
        <v>5</v>
      </c>
      <c r="E116" s="217" t="s">
        <v>659</v>
      </c>
      <c r="F116" s="217" t="n">
        <v>3</v>
      </c>
      <c r="G116" s="217" t="s">
        <v>660</v>
      </c>
      <c r="H116" s="148" t="s">
        <v>335</v>
      </c>
      <c r="I116" s="219" t="n">
        <v>24.0006607753512</v>
      </c>
      <c r="J116" s="219" t="n">
        <v>1.35426731896562</v>
      </c>
      <c r="K116" s="219" t="n">
        <v>0.719455281814229</v>
      </c>
      <c r="L116" s="220" t="n">
        <v>1.16838483819907</v>
      </c>
      <c r="M116" s="216" t="n">
        <f aca="false">I116-I$31</f>
        <v>-0.836239482427199</v>
      </c>
      <c r="N116" s="216" t="n">
        <f aca="false">J116-J$31</f>
        <v>-0.754221653535899</v>
      </c>
      <c r="O116" s="216" t="n">
        <f aca="false">K116-K$31</f>
        <v>0.414110722490461</v>
      </c>
      <c r="P116" s="216" t="n">
        <f aca="false">L116-L$31</f>
        <v>0.193784636207512</v>
      </c>
      <c r="Q116" s="221" t="n">
        <f aca="false">I116-I115</f>
        <v>8.58639384420747</v>
      </c>
      <c r="R116" s="221" t="n">
        <f aca="false">J116-J115</f>
        <v>0.0899406057556695</v>
      </c>
      <c r="S116" s="221" t="n">
        <f aca="false">K116-K115</f>
        <v>-0.203356094409427</v>
      </c>
      <c r="T116" s="221" t="n">
        <f aca="false">L116-L115</f>
        <v>0.220513310404513</v>
      </c>
    </row>
    <row r="117" customFormat="false" ht="15" hidden="false" customHeight="false" outlineLevel="0" collapsed="false">
      <c r="B117" s="225" t="s">
        <v>647</v>
      </c>
      <c r="C117" s="226" t="s">
        <v>378</v>
      </c>
      <c r="D117" s="218" t="n">
        <v>5</v>
      </c>
      <c r="E117" s="217" t="s">
        <v>669</v>
      </c>
      <c r="F117" s="217" t="n">
        <v>3</v>
      </c>
      <c r="G117" s="217" t="s">
        <v>660</v>
      </c>
      <c r="H117" s="217" t="n">
        <v>10</v>
      </c>
      <c r="I117" s="219" t="n">
        <v>19.3853285462111</v>
      </c>
      <c r="J117" s="219" t="n">
        <v>1.69009388900967</v>
      </c>
      <c r="K117" s="219" t="n">
        <v>1.05744382284799</v>
      </c>
      <c r="L117" s="220" t="n">
        <v>1.11446154907673</v>
      </c>
      <c r="M117" s="216" t="n">
        <f aca="false">I117-I$31</f>
        <v>-5.45157171156731</v>
      </c>
      <c r="N117" s="216" t="n">
        <f aca="false">J117-J$31</f>
        <v>-0.418395083491851</v>
      </c>
      <c r="O117" s="216" t="n">
        <f aca="false">K117-K$31</f>
        <v>0.752099263524221</v>
      </c>
      <c r="P117" s="216" t="n">
        <f aca="false">L117-L$31</f>
        <v>0.139861347085178</v>
      </c>
      <c r="Q117" s="221" t="n">
        <f aca="false">I117-I115</f>
        <v>3.97106161506736</v>
      </c>
      <c r="R117" s="221" t="n">
        <f aca="false">J117-J115</f>
        <v>0.425767175799718</v>
      </c>
      <c r="S117" s="221" t="n">
        <f aca="false">K117-K115</f>
        <v>0.134632446624333</v>
      </c>
      <c r="T117" s="221" t="n">
        <f aca="false">L117-L115</f>
        <v>0.166590021282179</v>
      </c>
    </row>
    <row r="118" customFormat="false" ht="15" hidden="false" customHeight="false" outlineLevel="0" collapsed="false">
      <c r="B118" s="225" t="s">
        <v>647</v>
      </c>
      <c r="C118" s="226" t="s">
        <v>378</v>
      </c>
      <c r="D118" s="218" t="n">
        <v>5</v>
      </c>
      <c r="E118" s="217" t="s">
        <v>321</v>
      </c>
      <c r="F118" s="217" t="n">
        <v>4</v>
      </c>
      <c r="G118" s="217" t="s">
        <v>322</v>
      </c>
      <c r="H118" s="217" t="s">
        <v>322</v>
      </c>
      <c r="I118" s="219" t="n">
        <v>22.4380575039322</v>
      </c>
      <c r="J118" s="219" t="n">
        <v>0.976135981519857</v>
      </c>
      <c r="K118" s="219" t="n">
        <v>0.96507381775247</v>
      </c>
      <c r="L118" s="220" t="n">
        <v>0.882718668018185</v>
      </c>
      <c r="M118" s="216" t="n">
        <f aca="false">I118-I$32</f>
        <v>-24.3187117908715</v>
      </c>
      <c r="N118" s="216" t="n">
        <f aca="false">J118-J$32</f>
        <v>6.33825443414599</v>
      </c>
      <c r="O118" s="216" t="n">
        <f aca="false">K118-K$32</f>
        <v>0.499039261134052</v>
      </c>
      <c r="P118" s="216" t="n">
        <f aca="false">L118-L$32</f>
        <v>-0.23131276718121</v>
      </c>
      <c r="Q118" s="209" t="s">
        <v>106</v>
      </c>
      <c r="R118" s="209" t="s">
        <v>106</v>
      </c>
      <c r="S118" s="209" t="s">
        <v>106</v>
      </c>
      <c r="T118" s="209" t="s">
        <v>106</v>
      </c>
    </row>
    <row r="119" customFormat="false" ht="15" hidden="false" customHeight="false" outlineLevel="0" collapsed="false">
      <c r="B119" s="225" t="s">
        <v>647</v>
      </c>
      <c r="C119" s="226" t="s">
        <v>378</v>
      </c>
      <c r="D119" s="218" t="n">
        <v>5</v>
      </c>
      <c r="E119" s="217" t="s">
        <v>659</v>
      </c>
      <c r="F119" s="217" t="n">
        <v>4</v>
      </c>
      <c r="G119" s="217" t="s">
        <v>660</v>
      </c>
      <c r="H119" s="148" t="s">
        <v>335</v>
      </c>
      <c r="I119" s="219" t="n">
        <v>17.3817850534027</v>
      </c>
      <c r="J119" s="219" t="n">
        <v>1.0040631540224</v>
      </c>
      <c r="K119" s="219" t="n">
        <v>0.948518000717839</v>
      </c>
      <c r="L119" s="220" t="n">
        <v>0.918739514848674</v>
      </c>
      <c r="M119" s="216" t="n">
        <f aca="false">I119-I$32</f>
        <v>-29.3749842414009</v>
      </c>
      <c r="N119" s="216" t="n">
        <f aca="false">J119-J$32</f>
        <v>6.36618160664854</v>
      </c>
      <c r="O119" s="216" t="n">
        <f aca="false">K119-K$32</f>
        <v>0.482483444099421</v>
      </c>
      <c r="P119" s="216" t="n">
        <f aca="false">L119-L$32</f>
        <v>-0.195291920350721</v>
      </c>
      <c r="Q119" s="221" t="n">
        <f aca="false">I119-I118</f>
        <v>-5.05627245052946</v>
      </c>
      <c r="R119" s="221" t="n">
        <f aca="false">J119-J118</f>
        <v>0.0279271725025425</v>
      </c>
      <c r="S119" s="221" t="n">
        <f aca="false">K119-K118</f>
        <v>-0.0165558170346309</v>
      </c>
      <c r="T119" s="221" t="n">
        <f aca="false">L119-L118</f>
        <v>0.0360208468304886</v>
      </c>
    </row>
    <row r="120" customFormat="false" ht="15" hidden="false" customHeight="false" outlineLevel="0" collapsed="false">
      <c r="B120" s="225" t="s">
        <v>647</v>
      </c>
      <c r="C120" s="226" t="s">
        <v>378</v>
      </c>
      <c r="D120" s="218" t="n">
        <v>5</v>
      </c>
      <c r="E120" s="217" t="s">
        <v>669</v>
      </c>
      <c r="F120" s="217" t="n">
        <v>4</v>
      </c>
      <c r="G120" s="217" t="s">
        <v>660</v>
      </c>
      <c r="H120" s="217" t="n">
        <v>10</v>
      </c>
      <c r="I120" s="219" t="n">
        <v>21.40186521467</v>
      </c>
      <c r="J120" s="219" t="n">
        <v>1.69009388900967</v>
      </c>
      <c r="K120" s="219" t="n">
        <v>1.04569037931857</v>
      </c>
      <c r="L120" s="220" t="n">
        <v>0.997565821770634</v>
      </c>
      <c r="M120" s="216" t="n">
        <f aca="false">I120-I$32</f>
        <v>-25.3549040801337</v>
      </c>
      <c r="N120" s="216" t="n">
        <f aca="false">J120-J$32</f>
        <v>7.0522123416358</v>
      </c>
      <c r="O120" s="216" t="n">
        <f aca="false">K120-K$32</f>
        <v>0.579655822700154</v>
      </c>
      <c r="P120" s="216" t="n">
        <f aca="false">L120-L$32</f>
        <v>-0.116465613428761</v>
      </c>
      <c r="Q120" s="221" t="n">
        <f aca="false">I120-I118</f>
        <v>-1.03619228926219</v>
      </c>
      <c r="R120" s="221" t="n">
        <f aca="false">J120-J118</f>
        <v>0.71395790748981</v>
      </c>
      <c r="S120" s="221" t="n">
        <f aca="false">K120-K118</f>
        <v>0.0806165615661024</v>
      </c>
      <c r="T120" s="221" t="n">
        <f aca="false">L120-L118</f>
        <v>0.114847153752449</v>
      </c>
    </row>
    <row r="121" customFormat="false" ht="15" hidden="false" customHeight="false" outlineLevel="0" collapsed="false">
      <c r="B121" s="225" t="s">
        <v>647</v>
      </c>
      <c r="C121" s="226" t="s">
        <v>403</v>
      </c>
      <c r="D121" s="218" t="n">
        <v>5</v>
      </c>
      <c r="E121" s="217" t="s">
        <v>321</v>
      </c>
      <c r="F121" s="217" t="n">
        <v>1</v>
      </c>
      <c r="G121" s="217" t="s">
        <v>322</v>
      </c>
      <c r="H121" s="217" t="s">
        <v>322</v>
      </c>
      <c r="I121" s="219" t="n">
        <v>14.6337685231131</v>
      </c>
      <c r="J121" s="219" t="n">
        <v>0.571030266136401</v>
      </c>
      <c r="K121" s="219" t="n">
        <v>0.892528807562734</v>
      </c>
      <c r="L121" s="220" t="n">
        <v>0.971804892830114</v>
      </c>
      <c r="M121" s="216" t="n">
        <f aca="false">I121-I$33</f>
        <v>-14.4662603684475</v>
      </c>
      <c r="N121" s="216" t="n">
        <f aca="false">J121-J$33</f>
        <v>-1.49782277064587</v>
      </c>
      <c r="O121" s="216" t="n">
        <f aca="false">K121-K$33</f>
        <v>-0.360738900020346</v>
      </c>
      <c r="P121" s="216" t="n">
        <f aca="false">L121-L$33</f>
        <v>0.21535822039092</v>
      </c>
      <c r="Q121" s="209" t="s">
        <v>106</v>
      </c>
      <c r="R121" s="209" t="s">
        <v>106</v>
      </c>
      <c r="S121" s="209" t="s">
        <v>106</v>
      </c>
      <c r="T121" s="209" t="s">
        <v>106</v>
      </c>
    </row>
    <row r="122" customFormat="false" ht="15" hidden="false" customHeight="false" outlineLevel="0" collapsed="false">
      <c r="B122" s="225" t="s">
        <v>647</v>
      </c>
      <c r="C122" s="226" t="s">
        <v>403</v>
      </c>
      <c r="D122" s="218" t="n">
        <v>5</v>
      </c>
      <c r="E122" s="217" t="s">
        <v>659</v>
      </c>
      <c r="F122" s="217" t="n">
        <v>1</v>
      </c>
      <c r="G122" s="217" t="s">
        <v>660</v>
      </c>
      <c r="H122" s="148" t="s">
        <v>335</v>
      </c>
      <c r="I122" s="219" t="n">
        <v>12.3431380564486</v>
      </c>
      <c r="J122" s="219" t="n">
        <v>1.06557929117626</v>
      </c>
      <c r="K122" s="219" t="n">
        <v>1.02294229419369</v>
      </c>
      <c r="L122" s="220" t="n">
        <v>1.23359476939121</v>
      </c>
      <c r="M122" s="216" t="n">
        <f aca="false">I122-I$33</f>
        <v>-16.756890835112</v>
      </c>
      <c r="N122" s="216" t="n">
        <f aca="false">J122-J$33</f>
        <v>-1.00327374560601</v>
      </c>
      <c r="O122" s="216" t="n">
        <f aca="false">K122-K$33</f>
        <v>-0.230325413389393</v>
      </c>
      <c r="P122" s="216" t="n">
        <f aca="false">L122-L$33</f>
        <v>0.477148096952016</v>
      </c>
      <c r="Q122" s="221" t="n">
        <f aca="false">I122-I121</f>
        <v>-2.2906304666645</v>
      </c>
      <c r="R122" s="221" t="n">
        <f aca="false">J122-J121</f>
        <v>0.494549025039863</v>
      </c>
      <c r="S122" s="221" t="n">
        <f aca="false">K122-K121</f>
        <v>0.130413486630953</v>
      </c>
      <c r="T122" s="221" t="n">
        <f aca="false">L122-L121</f>
        <v>0.261789876561095</v>
      </c>
    </row>
    <row r="123" customFormat="false" ht="15" hidden="false" customHeight="false" outlineLevel="0" collapsed="false">
      <c r="B123" s="225" t="s">
        <v>647</v>
      </c>
      <c r="C123" s="226" t="s">
        <v>403</v>
      </c>
      <c r="D123" s="218" t="n">
        <v>5</v>
      </c>
      <c r="E123" s="217" t="s">
        <v>669</v>
      </c>
      <c r="F123" s="217" t="n">
        <v>1</v>
      </c>
      <c r="G123" s="217" t="s">
        <v>660</v>
      </c>
      <c r="H123" s="217" t="n">
        <v>10</v>
      </c>
      <c r="I123" s="219" t="n">
        <v>295.265009292693</v>
      </c>
      <c r="J123" s="219" t="n">
        <v>28.0582974466421</v>
      </c>
      <c r="K123" s="219" t="n">
        <v>0.688984126776172</v>
      </c>
      <c r="L123" s="220" t="n">
        <v>1.00829463501941</v>
      </c>
      <c r="M123" s="216" t="n">
        <f aca="false">I123-I$33</f>
        <v>266.164980401133</v>
      </c>
      <c r="N123" s="216" t="n">
        <f aca="false">J123-J$33</f>
        <v>25.9894444098598</v>
      </c>
      <c r="O123" s="216" t="n">
        <f aca="false">K123-K$33</f>
        <v>-0.564283580806907</v>
      </c>
      <c r="P123" s="216" t="n">
        <f aca="false">L123-L$33</f>
        <v>0.251847962580219</v>
      </c>
      <c r="Q123" s="221" t="n">
        <f aca="false">I123-I121</f>
        <v>280.63124076958</v>
      </c>
      <c r="R123" s="221" t="n">
        <f aca="false">J123-J121</f>
        <v>27.4872671805057</v>
      </c>
      <c r="S123" s="221" t="n">
        <f aca="false">K123-K121</f>
        <v>-0.203544680786562</v>
      </c>
      <c r="T123" s="221" t="n">
        <f aca="false">L123-L121</f>
        <v>0.0364897421892983</v>
      </c>
    </row>
    <row r="124" customFormat="false" ht="15" hidden="false" customHeight="false" outlineLevel="0" collapsed="false">
      <c r="B124" s="225" t="s">
        <v>647</v>
      </c>
      <c r="C124" s="226" t="s">
        <v>403</v>
      </c>
      <c r="D124" s="218" t="n">
        <v>5</v>
      </c>
      <c r="E124" s="217" t="s">
        <v>321</v>
      </c>
      <c r="F124" s="217" t="n">
        <v>2</v>
      </c>
      <c r="G124" s="217" t="s">
        <v>322</v>
      </c>
      <c r="H124" s="217" t="s">
        <v>322</v>
      </c>
      <c r="I124" s="219" t="n">
        <v>13.5887701661272</v>
      </c>
      <c r="J124" s="219" t="n">
        <v>1.08021820446529</v>
      </c>
      <c r="K124" s="219" t="n">
        <v>0.911874569090983</v>
      </c>
      <c r="L124" s="220" t="n">
        <v>1.38589157994874</v>
      </c>
      <c r="M124" s="216" t="n">
        <f aca="false">I124-I$34</f>
        <v>-86.0737388332858</v>
      </c>
      <c r="N124" s="216" t="n">
        <f aca="false">J124-J$34</f>
        <v>-5.01621185688156</v>
      </c>
      <c r="O124" s="216" t="n">
        <f aca="false">K124-K$34</f>
        <v>0.606921992625942</v>
      </c>
      <c r="P124" s="216" t="n">
        <f aca="false">L124-L$34</f>
        <v>0.228112675369441</v>
      </c>
      <c r="Q124" s="209" t="s">
        <v>106</v>
      </c>
      <c r="R124" s="209" t="s">
        <v>106</v>
      </c>
      <c r="S124" s="209" t="s">
        <v>106</v>
      </c>
      <c r="T124" s="209" t="s">
        <v>106</v>
      </c>
    </row>
    <row r="125" customFormat="false" ht="15" hidden="false" customHeight="false" outlineLevel="0" collapsed="false">
      <c r="B125" s="225" t="s">
        <v>647</v>
      </c>
      <c r="C125" s="226" t="s">
        <v>403</v>
      </c>
      <c r="D125" s="218" t="n">
        <v>5</v>
      </c>
      <c r="E125" s="217" t="s">
        <v>659</v>
      </c>
      <c r="F125" s="217" t="n">
        <v>2</v>
      </c>
      <c r="G125" s="217" t="s">
        <v>660</v>
      </c>
      <c r="H125" s="148" t="s">
        <v>335</v>
      </c>
      <c r="I125" s="219" t="n">
        <v>845.277081357638</v>
      </c>
      <c r="J125" s="219" t="n">
        <v>98.2602932212864</v>
      </c>
      <c r="K125" s="219" t="n">
        <v>0.800813737449609</v>
      </c>
      <c r="L125" s="220" t="n">
        <v>0.940968288950936</v>
      </c>
      <c r="M125" s="216" t="n">
        <f aca="false">I125-I$34</f>
        <v>745.614572358225</v>
      </c>
      <c r="N125" s="216" t="n">
        <f aca="false">J125-J$34</f>
        <v>92.1638631599396</v>
      </c>
      <c r="O125" s="216" t="n">
        <f aca="false">K125-K$34</f>
        <v>0.495861160984568</v>
      </c>
      <c r="P125" s="216" t="n">
        <f aca="false">L125-L$34</f>
        <v>-0.216810615628358</v>
      </c>
      <c r="Q125" s="221" t="n">
        <f aca="false">I125-I124</f>
        <v>831.688311191511</v>
      </c>
      <c r="R125" s="221" t="n">
        <f aca="false">J125-J124</f>
        <v>97.1800750168211</v>
      </c>
      <c r="S125" s="221" t="n">
        <f aca="false">K125-K124</f>
        <v>-0.111060831641374</v>
      </c>
      <c r="T125" s="221" t="n">
        <f aca="false">L125-L124</f>
        <v>-0.444923290997799</v>
      </c>
    </row>
    <row r="126" customFormat="false" ht="15" hidden="false" customHeight="false" outlineLevel="0" collapsed="false">
      <c r="B126" s="225" t="s">
        <v>647</v>
      </c>
      <c r="C126" s="226" t="s">
        <v>403</v>
      </c>
      <c r="D126" s="218" t="n">
        <v>5</v>
      </c>
      <c r="E126" s="217" t="s">
        <v>669</v>
      </c>
      <c r="F126" s="217" t="n">
        <v>2</v>
      </c>
      <c r="G126" s="217" t="s">
        <v>660</v>
      </c>
      <c r="H126" s="217" t="n">
        <v>10</v>
      </c>
      <c r="I126" s="219" t="n">
        <v>49.0064986476906</v>
      </c>
      <c r="J126" s="219" t="n">
        <v>1.52851740322074</v>
      </c>
      <c r="K126" s="219" t="n">
        <v>0.963076049492863</v>
      </c>
      <c r="L126" s="220" t="n">
        <v>0.987496790103645</v>
      </c>
      <c r="M126" s="216" t="n">
        <f aca="false">I126-I$34</f>
        <v>-50.6560103517223</v>
      </c>
      <c r="N126" s="216" t="n">
        <f aca="false">J126-J$34</f>
        <v>-4.56791265812611</v>
      </c>
      <c r="O126" s="216" t="n">
        <f aca="false">K126-K$34</f>
        <v>0.658123473027822</v>
      </c>
      <c r="P126" s="216" t="n">
        <f aca="false">L126-L$34</f>
        <v>-0.170282114475649</v>
      </c>
      <c r="Q126" s="221" t="n">
        <f aca="false">I126-I124</f>
        <v>35.4177284815634</v>
      </c>
      <c r="R126" s="221" t="n">
        <f aca="false">J126-J124</f>
        <v>0.448299198755447</v>
      </c>
      <c r="S126" s="221" t="n">
        <f aca="false">K126-K124</f>
        <v>0.05120148040188</v>
      </c>
      <c r="T126" s="221" t="n">
        <f aca="false">L126-L124</f>
        <v>-0.39839478984509</v>
      </c>
    </row>
    <row r="127" customFormat="false" ht="15" hidden="false" customHeight="false" outlineLevel="0" collapsed="false">
      <c r="B127" s="225" t="s">
        <v>647</v>
      </c>
      <c r="C127" s="226" t="s">
        <v>403</v>
      </c>
      <c r="D127" s="218" t="n">
        <v>5</v>
      </c>
      <c r="E127" s="217" t="s">
        <v>321</v>
      </c>
      <c r="F127" s="217" t="n">
        <v>3</v>
      </c>
      <c r="G127" s="217" t="s">
        <v>322</v>
      </c>
      <c r="H127" s="217" t="s">
        <v>322</v>
      </c>
      <c r="I127" s="219" t="n">
        <v>3.90023500877149</v>
      </c>
      <c r="J127" s="219" t="n">
        <v>1.00005665678034</v>
      </c>
      <c r="K127" s="219" t="n">
        <v>0.815386160278197</v>
      </c>
      <c r="L127" s="220" t="n">
        <v>1.19822205853637</v>
      </c>
      <c r="M127" s="216" t="n">
        <f aca="false">I127-I$35</f>
        <v>-37.7146751696697</v>
      </c>
      <c r="N127" s="216" t="n">
        <f aca="false">J127-J$35</f>
        <v>-0.901519774954161</v>
      </c>
      <c r="O127" s="216" t="n">
        <f aca="false">K127-K$35</f>
        <v>0.436132708632919</v>
      </c>
      <c r="P127" s="216" t="n">
        <f aca="false">L127-L$35</f>
        <v>0.292756117289304</v>
      </c>
      <c r="Q127" s="209" t="s">
        <v>106</v>
      </c>
      <c r="R127" s="209" t="s">
        <v>106</v>
      </c>
      <c r="S127" s="209" t="s">
        <v>106</v>
      </c>
      <c r="T127" s="209" t="s">
        <v>106</v>
      </c>
    </row>
    <row r="128" customFormat="false" ht="15" hidden="false" customHeight="false" outlineLevel="0" collapsed="false">
      <c r="B128" s="225" t="s">
        <v>647</v>
      </c>
      <c r="C128" s="226" t="s">
        <v>403</v>
      </c>
      <c r="D128" s="218" t="n">
        <v>5</v>
      </c>
      <c r="E128" s="217" t="s">
        <v>659</v>
      </c>
      <c r="F128" s="217" t="n">
        <v>3</v>
      </c>
      <c r="G128" s="217" t="s">
        <v>660</v>
      </c>
      <c r="H128" s="148" t="s">
        <v>335</v>
      </c>
      <c r="I128" s="219" t="n">
        <v>16.7411758252041</v>
      </c>
      <c r="J128" s="219" t="n">
        <v>0.661978999258843</v>
      </c>
      <c r="K128" s="219" t="n">
        <v>1.07407908766133</v>
      </c>
      <c r="L128" s="220" t="n">
        <v>1.12524232927357</v>
      </c>
      <c r="M128" s="216" t="n">
        <f aca="false">I128-I$35</f>
        <v>-24.8737343532371</v>
      </c>
      <c r="N128" s="216" t="n">
        <f aca="false">J128-J$35</f>
        <v>-1.23959743247565</v>
      </c>
      <c r="O128" s="216" t="n">
        <f aca="false">K128-K$35</f>
        <v>0.694825636016049</v>
      </c>
      <c r="P128" s="216" t="n">
        <f aca="false">L128-L$35</f>
        <v>0.219776388026509</v>
      </c>
      <c r="Q128" s="221" t="n">
        <f aca="false">I128-I127</f>
        <v>12.8409408164326</v>
      </c>
      <c r="R128" s="221" t="n">
        <f aca="false">J128-J127</f>
        <v>-0.338077657521493</v>
      </c>
      <c r="S128" s="221" t="n">
        <f aca="false">K128-K127</f>
        <v>0.25869292738313</v>
      </c>
      <c r="T128" s="221" t="n">
        <f aca="false">L128-L127</f>
        <v>-0.0729797292627958</v>
      </c>
    </row>
    <row r="129" customFormat="false" ht="15" hidden="false" customHeight="false" outlineLevel="0" collapsed="false">
      <c r="B129" s="225" t="s">
        <v>647</v>
      </c>
      <c r="C129" s="226" t="s">
        <v>403</v>
      </c>
      <c r="D129" s="218" t="n">
        <v>5</v>
      </c>
      <c r="E129" s="217" t="s">
        <v>669</v>
      </c>
      <c r="F129" s="217" t="n">
        <v>3</v>
      </c>
      <c r="G129" s="217" t="s">
        <v>660</v>
      </c>
      <c r="H129" s="217" t="n">
        <v>10</v>
      </c>
      <c r="I129" s="219" t="n">
        <v>68.3440805889697</v>
      </c>
      <c r="J129" s="219" t="n">
        <v>1.84015499220654</v>
      </c>
      <c r="K129" s="219" t="n">
        <v>0.790432740975249</v>
      </c>
      <c r="L129" s="220" t="n">
        <v>1.00856606046321</v>
      </c>
      <c r="M129" s="216" t="n">
        <f aca="false">I129-I$35</f>
        <v>26.7291704105285</v>
      </c>
      <c r="N129" s="216" t="n">
        <f aca="false">J129-J$35</f>
        <v>-0.0614214395279546</v>
      </c>
      <c r="O129" s="216" t="n">
        <f aca="false">K129-K$35</f>
        <v>0.411179289329971</v>
      </c>
      <c r="P129" s="216" t="n">
        <f aca="false">L129-L$35</f>
        <v>0.103100119216144</v>
      </c>
      <c r="Q129" s="221" t="n">
        <f aca="false">I129-I127</f>
        <v>64.4438455801982</v>
      </c>
      <c r="R129" s="221" t="n">
        <f aca="false">J129-J127</f>
        <v>0.840098335426206</v>
      </c>
      <c r="S129" s="221" t="n">
        <f aca="false">K129-K127</f>
        <v>-0.0249534193029479</v>
      </c>
      <c r="T129" s="221" t="n">
        <f aca="false">L129-L127</f>
        <v>-0.18965599807316</v>
      </c>
    </row>
    <row r="130" customFormat="false" ht="15" hidden="false" customHeight="false" outlineLevel="0" collapsed="false">
      <c r="B130" s="225" t="s">
        <v>647</v>
      </c>
      <c r="C130" s="226" t="s">
        <v>403</v>
      </c>
      <c r="D130" s="218" t="n">
        <v>5</v>
      </c>
      <c r="E130" s="217" t="s">
        <v>321</v>
      </c>
      <c r="F130" s="217" t="n">
        <v>4</v>
      </c>
      <c r="G130" s="217" t="s">
        <v>322</v>
      </c>
      <c r="H130" s="217" t="s">
        <v>322</v>
      </c>
      <c r="I130" s="219" t="n">
        <v>3.89360956697293</v>
      </c>
      <c r="J130" s="219" t="n">
        <v>1.35586560139398</v>
      </c>
      <c r="K130" s="219" t="n">
        <v>1.50666655136025</v>
      </c>
      <c r="L130" s="220" t="n">
        <v>1.555574934934</v>
      </c>
      <c r="M130" s="216" t="n">
        <f aca="false">I130-I$36</f>
        <v>-34.7694556457715</v>
      </c>
      <c r="N130" s="216" t="n">
        <f aca="false">J130-J$36</f>
        <v>-2.04613475527419</v>
      </c>
      <c r="O130" s="216" t="n">
        <f aca="false">K130-K$36</f>
        <v>0.991642091612679</v>
      </c>
      <c r="P130" s="216" t="n">
        <f aca="false">L130-L$36</f>
        <v>0.00719843730791947</v>
      </c>
      <c r="Q130" s="209" t="s">
        <v>106</v>
      </c>
      <c r="R130" s="209" t="s">
        <v>106</v>
      </c>
      <c r="S130" s="209" t="s">
        <v>106</v>
      </c>
      <c r="T130" s="209" t="s">
        <v>106</v>
      </c>
    </row>
    <row r="131" customFormat="false" ht="15" hidden="false" customHeight="false" outlineLevel="0" collapsed="false">
      <c r="B131" s="225" t="s">
        <v>647</v>
      </c>
      <c r="C131" s="226" t="s">
        <v>403</v>
      </c>
      <c r="D131" s="218" t="n">
        <v>5</v>
      </c>
      <c r="E131" s="217" t="s">
        <v>659</v>
      </c>
      <c r="F131" s="217" t="n">
        <v>4</v>
      </c>
      <c r="G131" s="217" t="s">
        <v>660</v>
      </c>
      <c r="H131" s="148" t="s">
        <v>335</v>
      </c>
      <c r="I131" s="219" t="n">
        <v>14.394083410593</v>
      </c>
      <c r="J131" s="219" t="n">
        <v>0.644570862639758</v>
      </c>
      <c r="K131" s="219" t="n">
        <v>1.23204009600203</v>
      </c>
      <c r="L131" s="220" t="n">
        <v>1.41137307254189</v>
      </c>
      <c r="M131" s="216" t="n">
        <f aca="false">I131-I$36</f>
        <v>-24.2689818021514</v>
      </c>
      <c r="N131" s="216" t="n">
        <f aca="false">J131-J$36</f>
        <v>-2.75742949402841</v>
      </c>
      <c r="O131" s="216" t="n">
        <f aca="false">K131-K$36</f>
        <v>0.717015636254461</v>
      </c>
      <c r="P131" s="216" t="n">
        <f aca="false">L131-L$36</f>
        <v>-0.137003425084194</v>
      </c>
      <c r="Q131" s="221" t="n">
        <f aca="false">I131-I130</f>
        <v>10.5004738436201</v>
      </c>
      <c r="R131" s="221" t="n">
        <f aca="false">J131-J130</f>
        <v>-0.711294738754219</v>
      </c>
      <c r="S131" s="221" t="n">
        <f aca="false">K131-K130</f>
        <v>-0.274626455358218</v>
      </c>
      <c r="T131" s="221" t="n">
        <f aca="false">L131-L130</f>
        <v>-0.144201862392114</v>
      </c>
    </row>
    <row r="132" customFormat="false" ht="15" hidden="false" customHeight="false" outlineLevel="0" collapsed="false">
      <c r="B132" s="225" t="s">
        <v>647</v>
      </c>
      <c r="C132" s="226" t="s">
        <v>403</v>
      </c>
      <c r="D132" s="218" t="n">
        <v>5</v>
      </c>
      <c r="E132" s="217" t="s">
        <v>669</v>
      </c>
      <c r="F132" s="217" t="n">
        <v>4</v>
      </c>
      <c r="G132" s="217" t="s">
        <v>660</v>
      </c>
      <c r="H132" s="217" t="n">
        <v>10</v>
      </c>
      <c r="I132" s="219" t="n">
        <v>46.1266826072538</v>
      </c>
      <c r="J132" s="219" t="n">
        <v>0.619400972729297</v>
      </c>
      <c r="K132" s="219" t="n">
        <v>0.698364319288233</v>
      </c>
      <c r="L132" s="220" t="n">
        <v>1.3174311275775</v>
      </c>
      <c r="M132" s="216" t="n">
        <f aca="false">I132-I$36</f>
        <v>7.46361739450941</v>
      </c>
      <c r="N132" s="216" t="n">
        <f aca="false">J132-J$36</f>
        <v>-2.78259938393887</v>
      </c>
      <c r="O132" s="216" t="n">
        <f aca="false">K132-K$36</f>
        <v>0.183339859540662</v>
      </c>
      <c r="P132" s="216" t="n">
        <f aca="false">L132-L$36</f>
        <v>-0.230945370048588</v>
      </c>
      <c r="Q132" s="221" t="n">
        <f aca="false">I132-I130</f>
        <v>42.2330730402809</v>
      </c>
      <c r="R132" s="221" t="n">
        <f aca="false">J132-J130</f>
        <v>-0.736464628664681</v>
      </c>
      <c r="S132" s="221" t="n">
        <f aca="false">K132-K130</f>
        <v>-0.808302232072017</v>
      </c>
      <c r="T132" s="221" t="n">
        <f aca="false">L132-L130</f>
        <v>-0.238143807356507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B050"/>
    <pageSetUpPr fitToPage="false"/>
  </sheetPr>
  <dimension ref="A1:T13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P132" activeCellId="0" sqref="P132"/>
    </sheetView>
  </sheetViews>
  <sheetFormatPr defaultRowHeight="15" zeroHeight="false" outlineLevelRow="0" outlineLevelCol="0"/>
  <cols>
    <col collapsed="false" customWidth="true" hidden="false" outlineLevel="0" max="1" min="1" style="227" width="26.66"/>
    <col collapsed="false" customWidth="true" hidden="false" outlineLevel="0" max="2" min="2" style="227" width="12.66"/>
    <col collapsed="false" customWidth="true" hidden="false" outlineLevel="0" max="3" min="3" style="227" width="6.66"/>
    <col collapsed="false" customWidth="true" hidden="false" outlineLevel="0" max="4" min="4" style="95" width="5.01"/>
    <col collapsed="false" customWidth="true" hidden="false" outlineLevel="0" max="5" min="5" style="95" width="10"/>
    <col collapsed="false" customWidth="true" hidden="false" outlineLevel="0" max="7" min="6" style="95" width="10.16"/>
    <col collapsed="false" customWidth="true" hidden="false" outlineLevel="0" max="9" min="8" style="228" width="5.33"/>
    <col collapsed="false" customWidth="true" hidden="false" outlineLevel="0" max="12" min="10" style="228" width="6.83"/>
    <col collapsed="false" customWidth="true" hidden="false" outlineLevel="0" max="13" min="13" style="228" width="8"/>
    <col collapsed="false" customWidth="true" hidden="false" outlineLevel="0" max="15" min="14" style="229" width="8"/>
    <col collapsed="false" customWidth="true" hidden="false" outlineLevel="0" max="19" min="16" style="186" width="10.84"/>
    <col collapsed="false" customWidth="true" hidden="false" outlineLevel="0" max="1025" min="20" style="0" width="10.67"/>
  </cols>
  <sheetData>
    <row r="1" customFormat="false" ht="15" hidden="false" customHeight="false" outlineLevel="0" collapsed="false">
      <c r="A1" s="94" t="s">
        <v>213</v>
      </c>
      <c r="B1" s="94"/>
      <c r="C1" s="94"/>
      <c r="D1" s="96"/>
      <c r="H1" s="230" t="s">
        <v>1115</v>
      </c>
      <c r="I1" s="184"/>
      <c r="J1" s="184"/>
      <c r="K1" s="184"/>
      <c r="L1" s="184"/>
      <c r="M1" s="184"/>
      <c r="N1" s="96"/>
      <c r="O1" s="96"/>
    </row>
    <row r="2" customFormat="false" ht="15" hidden="false" customHeight="false" outlineLevel="0" collapsed="false">
      <c r="A2" s="94" t="s">
        <v>223</v>
      </c>
      <c r="B2" s="115" t="s">
        <v>1113</v>
      </c>
      <c r="C2" s="115" t="s">
        <v>225</v>
      </c>
      <c r="D2" s="96" t="s">
        <v>227</v>
      </c>
      <c r="E2" s="96" t="s">
        <v>228</v>
      </c>
      <c r="F2" s="96" t="s">
        <v>230</v>
      </c>
      <c r="G2" s="96" t="s">
        <v>231</v>
      </c>
      <c r="H2" s="185" t="s">
        <v>1116</v>
      </c>
      <c r="I2" s="185" t="s">
        <v>1117</v>
      </c>
      <c r="J2" s="185" t="s">
        <v>1118</v>
      </c>
      <c r="K2" s="185" t="s">
        <v>1119</v>
      </c>
      <c r="L2" s="185" t="s">
        <v>1120</v>
      </c>
      <c r="M2" s="184" t="s">
        <v>1096</v>
      </c>
      <c r="N2" s="185" t="s">
        <v>1097</v>
      </c>
      <c r="O2" s="185" t="s">
        <v>1121</v>
      </c>
      <c r="P2" s="185" t="s">
        <v>1037</v>
      </c>
      <c r="Q2" s="185" t="s">
        <v>1038</v>
      </c>
    </row>
    <row r="3" customFormat="false" ht="15" hidden="false" customHeight="false" outlineLevel="0" collapsed="false">
      <c r="A3" s="94" t="s">
        <v>256</v>
      </c>
      <c r="B3" s="115" t="s">
        <v>106</v>
      </c>
      <c r="C3" s="115" t="s">
        <v>257</v>
      </c>
      <c r="D3" s="96" t="s">
        <v>259</v>
      </c>
      <c r="E3" s="96" t="s">
        <v>259</v>
      </c>
      <c r="F3" s="96" t="s">
        <v>260</v>
      </c>
      <c r="G3" s="96" t="s">
        <v>261</v>
      </c>
      <c r="H3" s="185" t="s">
        <v>1122</v>
      </c>
      <c r="I3" s="185" t="s">
        <v>1123</v>
      </c>
      <c r="J3" s="185" t="s">
        <v>1124</v>
      </c>
      <c r="K3" s="185" t="s">
        <v>1125</v>
      </c>
      <c r="L3" s="185" t="s">
        <v>1126</v>
      </c>
      <c r="M3" s="184" t="s">
        <v>1127</v>
      </c>
      <c r="N3" s="184" t="s">
        <v>1127</v>
      </c>
      <c r="O3" s="185" t="s">
        <v>1128</v>
      </c>
      <c r="P3" s="185" t="s">
        <v>1058</v>
      </c>
    </row>
    <row r="4" customFormat="false" ht="15" hidden="false" customHeight="false" outlineLevel="0" collapsed="false">
      <c r="A4" s="94" t="s">
        <v>278</v>
      </c>
      <c r="B4" s="94" t="s">
        <v>1100</v>
      </c>
      <c r="C4" s="115" t="s">
        <v>257</v>
      </c>
      <c r="D4" s="95" t="s">
        <v>282</v>
      </c>
      <c r="E4" s="95" t="s">
        <v>283</v>
      </c>
      <c r="F4" s="95" t="s">
        <v>285</v>
      </c>
      <c r="G4" s="95" t="s">
        <v>1102</v>
      </c>
      <c r="H4" s="185" t="s">
        <v>1129</v>
      </c>
      <c r="I4" s="185" t="s">
        <v>1130</v>
      </c>
      <c r="J4" s="185" t="s">
        <v>1131</v>
      </c>
      <c r="K4" s="185" t="s">
        <v>1132</v>
      </c>
      <c r="L4" s="185" t="s">
        <v>1133</v>
      </c>
      <c r="M4" s="184" t="s">
        <v>1134</v>
      </c>
      <c r="N4" s="185" t="s">
        <v>1107</v>
      </c>
      <c r="O4" s="185" t="s">
        <v>1108</v>
      </c>
      <c r="P4" s="185" t="s">
        <v>1071</v>
      </c>
      <c r="Q4" s="185" t="s">
        <v>1072</v>
      </c>
      <c r="R4" s="185" t="s">
        <v>1109</v>
      </c>
      <c r="S4" s="185" t="s">
        <v>1135</v>
      </c>
    </row>
    <row r="5" customFormat="false" ht="15" hidden="false" customHeight="false" outlineLevel="0" collapsed="false">
      <c r="B5" s="231" t="s">
        <v>1110</v>
      </c>
      <c r="C5" s="227" t="n">
        <v>0</v>
      </c>
      <c r="D5" s="95" t="s">
        <v>320</v>
      </c>
      <c r="E5" s="95" t="n">
        <v>1</v>
      </c>
      <c r="F5" s="95" t="s">
        <v>322</v>
      </c>
      <c r="G5" s="95" t="s">
        <v>322</v>
      </c>
      <c r="H5" s="232" t="n">
        <v>1.78172273927855</v>
      </c>
      <c r="I5" s="233" t="n">
        <v>0.155047548516025</v>
      </c>
      <c r="J5" s="232" t="n">
        <f aca="false">H5/I5</f>
        <v>11.4914602412717</v>
      </c>
      <c r="K5" s="232" t="n">
        <v>-16.0479151235627</v>
      </c>
      <c r="L5" s="232" t="n">
        <v>7.85031444317296</v>
      </c>
      <c r="M5" s="158" t="n">
        <f aca="false">((K5/1000+1)*0.0112372)/((K5/1000+1)*0.0112372+1)</f>
        <v>0.0109359490410178</v>
      </c>
      <c r="N5" s="190" t="s">
        <v>106</v>
      </c>
      <c r="O5" s="190" t="s">
        <v>106</v>
      </c>
      <c r="P5" s="190" t="s">
        <v>106</v>
      </c>
      <c r="Q5" s="190" t="s">
        <v>106</v>
      </c>
      <c r="R5" s="190" t="s">
        <v>106</v>
      </c>
      <c r="S5" s="190" t="s">
        <v>106</v>
      </c>
    </row>
    <row r="6" customFormat="false" ht="15" hidden="false" customHeight="false" outlineLevel="0" collapsed="false">
      <c r="B6" s="231" t="s">
        <v>1110</v>
      </c>
      <c r="C6" s="227" t="n">
        <v>0</v>
      </c>
      <c r="D6" s="95" t="s">
        <v>320</v>
      </c>
      <c r="E6" s="95" t="n">
        <v>2</v>
      </c>
      <c r="F6" s="95" t="s">
        <v>322</v>
      </c>
      <c r="G6" s="95" t="s">
        <v>322</v>
      </c>
      <c r="H6" s="232" t="n">
        <v>1.73657510610172</v>
      </c>
      <c r="I6" s="233" t="n">
        <v>0.148405859278564</v>
      </c>
      <c r="J6" s="232" t="n">
        <f aca="false">H6/I6</f>
        <v>11.7015265741098</v>
      </c>
      <c r="K6" s="232" t="n">
        <v>-16.1319537253792</v>
      </c>
      <c r="L6" s="232" t="n">
        <v>7.87240049843272</v>
      </c>
      <c r="M6" s="158" t="n">
        <f aca="false">((K6/1000+1)*0.0112372)/((K6/1000+1)*0.0112372+1)</f>
        <v>0.0109350252235526</v>
      </c>
      <c r="N6" s="190" t="s">
        <v>106</v>
      </c>
      <c r="O6" s="190" t="s">
        <v>106</v>
      </c>
      <c r="P6" s="190" t="s">
        <v>106</v>
      </c>
      <c r="Q6" s="190" t="s">
        <v>106</v>
      </c>
      <c r="R6" s="190" t="s">
        <v>106</v>
      </c>
      <c r="S6" s="190" t="s">
        <v>106</v>
      </c>
    </row>
    <row r="7" customFormat="false" ht="15" hidden="false" customHeight="false" outlineLevel="0" collapsed="false">
      <c r="B7" s="231" t="s">
        <v>1110</v>
      </c>
      <c r="C7" s="227" t="n">
        <v>0</v>
      </c>
      <c r="D7" s="95" t="s">
        <v>320</v>
      </c>
      <c r="E7" s="95" t="n">
        <v>3</v>
      </c>
      <c r="F7" s="95" t="s">
        <v>322</v>
      </c>
      <c r="G7" s="95" t="s">
        <v>322</v>
      </c>
      <c r="H7" s="232" t="n">
        <v>1.4813102126121</v>
      </c>
      <c r="I7" s="233" t="n">
        <v>0.127903126194414</v>
      </c>
      <c r="J7" s="232" t="n">
        <f aca="false">H7/I7</f>
        <v>11.5815012242976</v>
      </c>
      <c r="K7" s="232" t="n">
        <v>-16.1989658579278</v>
      </c>
      <c r="L7" s="232" t="n">
        <v>8.48870434703021</v>
      </c>
      <c r="M7" s="158" t="n">
        <f aca="false">((K7/1000+1)*0.0112372)/((K7/1000+1)*0.0112372+1)</f>
        <v>0.0109342885730013</v>
      </c>
      <c r="N7" s="190" t="s">
        <v>106</v>
      </c>
      <c r="O7" s="190" t="s">
        <v>106</v>
      </c>
      <c r="P7" s="190" t="s">
        <v>106</v>
      </c>
      <c r="Q7" s="190" t="s">
        <v>106</v>
      </c>
      <c r="R7" s="190" t="s">
        <v>106</v>
      </c>
      <c r="S7" s="190" t="s">
        <v>106</v>
      </c>
    </row>
    <row r="8" customFormat="false" ht="15" hidden="false" customHeight="false" outlineLevel="0" collapsed="false">
      <c r="B8" s="231" t="s">
        <v>1110</v>
      </c>
      <c r="C8" s="227" t="n">
        <v>0</v>
      </c>
      <c r="D8" s="95" t="s">
        <v>320</v>
      </c>
      <c r="E8" s="95" t="n">
        <v>4</v>
      </c>
      <c r="F8" s="95" t="s">
        <v>322</v>
      </c>
      <c r="G8" s="95" t="s">
        <v>322</v>
      </c>
      <c r="H8" s="232" t="n">
        <v>1.59516554382762</v>
      </c>
      <c r="I8" s="233" t="n">
        <v>0.13729838148106</v>
      </c>
      <c r="J8" s="232" t="n">
        <f aca="false">H8/I8</f>
        <v>11.618239972098</v>
      </c>
      <c r="K8" s="232" t="n">
        <v>-15.7051364150295</v>
      </c>
      <c r="L8" s="232" t="n">
        <v>8.27773406670405</v>
      </c>
      <c r="M8" s="158" t="n">
        <f aca="false">((K8/1000+1)*0.0112372)/((K8/1000+1)*0.0112372+1)</f>
        <v>0.010939717112459</v>
      </c>
      <c r="N8" s="190" t="s">
        <v>106</v>
      </c>
      <c r="O8" s="190" t="s">
        <v>106</v>
      </c>
      <c r="P8" s="190" t="s">
        <v>106</v>
      </c>
      <c r="Q8" s="190" t="s">
        <v>106</v>
      </c>
      <c r="R8" s="190" t="s">
        <v>106</v>
      </c>
      <c r="S8" s="190" t="s">
        <v>106</v>
      </c>
    </row>
    <row r="9" customFormat="false" ht="15" hidden="false" customHeight="false" outlineLevel="0" collapsed="false">
      <c r="B9" s="231" t="s">
        <v>1110</v>
      </c>
      <c r="C9" s="227" t="n">
        <v>0</v>
      </c>
      <c r="D9" s="95" t="s">
        <v>353</v>
      </c>
      <c r="E9" s="95" t="n">
        <v>1</v>
      </c>
      <c r="F9" s="95" t="s">
        <v>322</v>
      </c>
      <c r="G9" s="95" t="s">
        <v>322</v>
      </c>
      <c r="H9" s="232" t="n">
        <v>5.21126986754923</v>
      </c>
      <c r="I9" s="233" t="n">
        <v>0.390838628848682</v>
      </c>
      <c r="J9" s="232" t="n">
        <f aca="false">H9/I9</f>
        <v>13.3335588728791</v>
      </c>
      <c r="K9" s="232" t="n">
        <v>-21.6780160711573</v>
      </c>
      <c r="L9" s="232" t="n">
        <v>5.20201772269701</v>
      </c>
      <c r="M9" s="158" t="n">
        <f aca="false">((K9/1000+1)*0.0112372)/((K9/1000+1)*0.0112372+1)</f>
        <v>0.0108740547912508</v>
      </c>
      <c r="N9" s="190" t="s">
        <v>106</v>
      </c>
      <c r="O9" s="190" t="s">
        <v>106</v>
      </c>
      <c r="P9" s="190" t="s">
        <v>106</v>
      </c>
      <c r="Q9" s="190" t="s">
        <v>106</v>
      </c>
      <c r="R9" s="190" t="s">
        <v>106</v>
      </c>
      <c r="S9" s="190" t="s">
        <v>106</v>
      </c>
    </row>
    <row r="10" customFormat="false" ht="15" hidden="false" customHeight="false" outlineLevel="0" collapsed="false">
      <c r="B10" s="231" t="s">
        <v>1110</v>
      </c>
      <c r="C10" s="227" t="n">
        <v>0</v>
      </c>
      <c r="D10" s="95" t="s">
        <v>353</v>
      </c>
      <c r="E10" s="95" t="n">
        <v>2</v>
      </c>
      <c r="F10" s="95" t="s">
        <v>322</v>
      </c>
      <c r="G10" s="95" t="s">
        <v>322</v>
      </c>
      <c r="H10" s="232" t="n">
        <v>4.22523923598625</v>
      </c>
      <c r="I10" s="233" t="n">
        <v>0.334036489175431</v>
      </c>
      <c r="J10" s="232" t="n">
        <f aca="false">H10/I10</f>
        <v>12.6490349794307</v>
      </c>
      <c r="K10" s="232" t="n">
        <v>-21.4152697389347</v>
      </c>
      <c r="L10" s="232" t="n">
        <v>5.89847689887833</v>
      </c>
      <c r="M10" s="158" t="n">
        <f aca="false">((K10/1000+1)*0.0112372)/((K10/1000+1)*0.0112372+1)</f>
        <v>0.0108769434530085</v>
      </c>
      <c r="N10" s="190" t="s">
        <v>106</v>
      </c>
      <c r="O10" s="190" t="s">
        <v>106</v>
      </c>
      <c r="P10" s="190" t="s">
        <v>106</v>
      </c>
      <c r="Q10" s="190" t="s">
        <v>106</v>
      </c>
      <c r="R10" s="190" t="s">
        <v>106</v>
      </c>
      <c r="S10" s="190" t="s">
        <v>106</v>
      </c>
    </row>
    <row r="11" customFormat="false" ht="15" hidden="false" customHeight="false" outlineLevel="0" collapsed="false">
      <c r="B11" s="231" t="s">
        <v>1110</v>
      </c>
      <c r="C11" s="227" t="n">
        <v>0</v>
      </c>
      <c r="D11" s="95" t="s">
        <v>353</v>
      </c>
      <c r="E11" s="95" t="n">
        <v>3</v>
      </c>
      <c r="F11" s="95" t="s">
        <v>322</v>
      </c>
      <c r="G11" s="95" t="s">
        <v>322</v>
      </c>
      <c r="H11" s="232" t="n">
        <v>4.33505877663732</v>
      </c>
      <c r="I11" s="233" t="n">
        <v>0.340072890911137</v>
      </c>
      <c r="J11" s="232" t="n">
        <f aca="false">H11/I11</f>
        <v>12.7474400121181</v>
      </c>
      <c r="K11" s="232" t="n">
        <v>-20.8549451600225</v>
      </c>
      <c r="L11" s="232" t="n">
        <v>5.34587761311335</v>
      </c>
      <c r="M11" s="158" t="n">
        <f aca="false">((K11/1000+1)*0.0112372)/((K11/1000+1)*0.0112372+1)</f>
        <v>0.0108831036660243</v>
      </c>
      <c r="N11" s="190" t="s">
        <v>106</v>
      </c>
      <c r="O11" s="190" t="s">
        <v>106</v>
      </c>
      <c r="P11" s="190" t="s">
        <v>106</v>
      </c>
      <c r="Q11" s="190" t="s">
        <v>106</v>
      </c>
      <c r="R11" s="190" t="s">
        <v>106</v>
      </c>
      <c r="S11" s="190" t="s">
        <v>106</v>
      </c>
    </row>
    <row r="12" customFormat="false" ht="15" hidden="false" customHeight="false" outlineLevel="0" collapsed="false">
      <c r="B12" s="231" t="s">
        <v>1110</v>
      </c>
      <c r="C12" s="227" t="n">
        <v>0</v>
      </c>
      <c r="D12" s="95" t="s">
        <v>353</v>
      </c>
      <c r="E12" s="95" t="n">
        <v>4</v>
      </c>
      <c r="F12" s="95" t="s">
        <v>322</v>
      </c>
      <c r="G12" s="95" t="s">
        <v>322</v>
      </c>
      <c r="H12" s="232" t="n">
        <v>3.84294777226899</v>
      </c>
      <c r="I12" s="233" t="n">
        <v>0.309161043904756</v>
      </c>
      <c r="J12" s="232" t="n">
        <f aca="false">H12/I12</f>
        <v>12.4302458153586</v>
      </c>
      <c r="K12" s="232" t="n">
        <v>-20.8104897442706</v>
      </c>
      <c r="L12" s="232" t="n">
        <v>5.98024356927581</v>
      </c>
      <c r="M12" s="158" t="n">
        <f aca="false">((K12/1000+1)*0.0112372)/((K12/1000+1)*0.0112372+1)</f>
        <v>0.0108835924059443</v>
      </c>
      <c r="N12" s="190" t="s">
        <v>106</v>
      </c>
      <c r="O12" s="190" t="s">
        <v>106</v>
      </c>
      <c r="P12" s="190" t="s">
        <v>106</v>
      </c>
      <c r="Q12" s="190" t="s">
        <v>106</v>
      </c>
      <c r="R12" s="190" t="s">
        <v>106</v>
      </c>
      <c r="S12" s="190" t="s">
        <v>106</v>
      </c>
    </row>
    <row r="13" customFormat="false" ht="15" hidden="false" customHeight="false" outlineLevel="0" collapsed="false">
      <c r="B13" s="231" t="s">
        <v>1110</v>
      </c>
      <c r="C13" s="227" t="n">
        <v>0</v>
      </c>
      <c r="D13" s="95" t="s">
        <v>378</v>
      </c>
      <c r="E13" s="95" t="n">
        <v>1</v>
      </c>
      <c r="F13" s="95" t="s">
        <v>322</v>
      </c>
      <c r="G13" s="95" t="s">
        <v>322</v>
      </c>
      <c r="H13" s="232" t="n">
        <v>1.42788527825395</v>
      </c>
      <c r="I13" s="233" t="n">
        <v>0.123754637324719</v>
      </c>
      <c r="J13" s="232" t="n">
        <f aca="false">H13/I13</f>
        <v>11.5380345263938</v>
      </c>
      <c r="K13" s="232" t="n">
        <v>-17.3826698997615</v>
      </c>
      <c r="L13" s="232" t="n">
        <v>7.45702163858453</v>
      </c>
      <c r="M13" s="158" t="n">
        <f aca="false">((K13/1000+1)*0.0112372)/((K13/1000+1)*0.0112372+1)</f>
        <v>0.0109212761777341</v>
      </c>
      <c r="N13" s="190" t="s">
        <v>106</v>
      </c>
      <c r="O13" s="190" t="s">
        <v>106</v>
      </c>
      <c r="P13" s="190" t="s">
        <v>106</v>
      </c>
      <c r="Q13" s="190" t="s">
        <v>106</v>
      </c>
      <c r="R13" s="190" t="s">
        <v>106</v>
      </c>
      <c r="S13" s="190" t="s">
        <v>106</v>
      </c>
    </row>
    <row r="14" customFormat="false" ht="15" hidden="false" customHeight="false" outlineLevel="0" collapsed="false">
      <c r="B14" s="231" t="s">
        <v>1110</v>
      </c>
      <c r="C14" s="227" t="n">
        <v>0</v>
      </c>
      <c r="D14" s="95" t="s">
        <v>378</v>
      </c>
      <c r="E14" s="95" t="n">
        <v>2</v>
      </c>
      <c r="F14" s="95" t="s">
        <v>322</v>
      </c>
      <c r="G14" s="95" t="s">
        <v>322</v>
      </c>
      <c r="H14" s="232" t="n">
        <v>1.43007190392759</v>
      </c>
      <c r="I14" s="233" t="n">
        <v>0.129940169310548</v>
      </c>
      <c r="J14" s="232" t="n">
        <f aca="false">H14/I14</f>
        <v>11.0056182896747</v>
      </c>
      <c r="K14" s="232" t="n">
        <v>-16.419000974581</v>
      </c>
      <c r="L14" s="232" t="n">
        <v>7.64974374843429</v>
      </c>
      <c r="M14" s="158" t="n">
        <f aca="false">((K14/1000+1)*0.0112372)/((K14/1000+1)*0.0112372+1)</f>
        <v>0.0109318697646311</v>
      </c>
      <c r="N14" s="190" t="s">
        <v>106</v>
      </c>
      <c r="O14" s="190" t="s">
        <v>106</v>
      </c>
      <c r="P14" s="190" t="s">
        <v>106</v>
      </c>
      <c r="Q14" s="190" t="s">
        <v>106</v>
      </c>
      <c r="R14" s="190" t="s">
        <v>106</v>
      </c>
      <c r="S14" s="190" t="s">
        <v>106</v>
      </c>
    </row>
    <row r="15" customFormat="false" ht="15" hidden="false" customHeight="false" outlineLevel="0" collapsed="false">
      <c r="B15" s="231" t="s">
        <v>1110</v>
      </c>
      <c r="C15" s="227" t="n">
        <v>0</v>
      </c>
      <c r="D15" s="95" t="s">
        <v>378</v>
      </c>
      <c r="E15" s="95" t="n">
        <v>3</v>
      </c>
      <c r="F15" s="95" t="s">
        <v>322</v>
      </c>
      <c r="G15" s="95" t="s">
        <v>322</v>
      </c>
      <c r="H15" s="232" t="n">
        <v>1.46063594056801</v>
      </c>
      <c r="I15" s="233" t="n">
        <v>0.136106364532337</v>
      </c>
      <c r="J15" s="232" t="n">
        <f aca="false">H15/I15</f>
        <v>10.7315770690576</v>
      </c>
      <c r="K15" s="232" t="n">
        <v>-16.5351697296341</v>
      </c>
      <c r="L15" s="232" t="n">
        <v>7.76535724489932</v>
      </c>
      <c r="M15" s="158" t="n">
        <f aca="false">((K15/1000+1)*0.0112372)/((K15/1000+1)*0.0112372+1)</f>
        <v>0.0109305927366215</v>
      </c>
      <c r="N15" s="190" t="s">
        <v>106</v>
      </c>
      <c r="O15" s="190" t="s">
        <v>106</v>
      </c>
      <c r="P15" s="190" t="s">
        <v>106</v>
      </c>
      <c r="Q15" s="190" t="s">
        <v>106</v>
      </c>
      <c r="R15" s="190" t="s">
        <v>106</v>
      </c>
      <c r="S15" s="190" t="s">
        <v>106</v>
      </c>
    </row>
    <row r="16" customFormat="false" ht="15" hidden="false" customHeight="false" outlineLevel="0" collapsed="false">
      <c r="B16" s="231" t="s">
        <v>1110</v>
      </c>
      <c r="C16" s="227" t="n">
        <v>0</v>
      </c>
      <c r="D16" s="95" t="s">
        <v>378</v>
      </c>
      <c r="E16" s="95" t="n">
        <v>4</v>
      </c>
      <c r="F16" s="95" t="s">
        <v>322</v>
      </c>
      <c r="G16" s="95" t="s">
        <v>322</v>
      </c>
      <c r="H16" s="232" t="n">
        <v>1.45786903161623</v>
      </c>
      <c r="I16" s="233" t="n">
        <v>0.134047694165485</v>
      </c>
      <c r="J16" s="232" t="n">
        <f aca="false">H16/I16</f>
        <v>10.8757486705923</v>
      </c>
      <c r="K16" s="232" t="n">
        <v>-16.3903109826577</v>
      </c>
      <c r="L16" s="232" t="n">
        <v>7.30303761966715</v>
      </c>
      <c r="M16" s="158" t="n">
        <f aca="false">((K16/1000+1)*0.0112372)/((K16/1000+1)*0.0112372+1)</f>
        <v>0.0109321851494716</v>
      </c>
      <c r="N16" s="190" t="s">
        <v>106</v>
      </c>
      <c r="O16" s="190" t="s">
        <v>106</v>
      </c>
      <c r="P16" s="190" t="s">
        <v>106</v>
      </c>
      <c r="Q16" s="190" t="s">
        <v>106</v>
      </c>
      <c r="R16" s="190" t="s">
        <v>106</v>
      </c>
      <c r="S16" s="190" t="s">
        <v>106</v>
      </c>
    </row>
    <row r="17" customFormat="false" ht="15" hidden="false" customHeight="false" outlineLevel="0" collapsed="false">
      <c r="B17" s="231" t="s">
        <v>1110</v>
      </c>
      <c r="C17" s="227" t="n">
        <v>0</v>
      </c>
      <c r="D17" s="95" t="s">
        <v>403</v>
      </c>
      <c r="E17" s="95" t="n">
        <v>1</v>
      </c>
      <c r="F17" s="95" t="s">
        <v>322</v>
      </c>
      <c r="G17" s="95" t="s">
        <v>322</v>
      </c>
      <c r="H17" s="232" t="n">
        <v>1.91456842251923</v>
      </c>
      <c r="I17" s="233" t="n">
        <v>0.116334568924851</v>
      </c>
      <c r="J17" s="232" t="n">
        <f aca="false">H17/I17</f>
        <v>16.4574334199492</v>
      </c>
      <c r="K17" s="232" t="n">
        <v>-20.9773543038403</v>
      </c>
      <c r="L17" s="232" t="n">
        <v>5.70327954748698</v>
      </c>
      <c r="M17" s="158" t="n">
        <f aca="false">((K17/1000+1)*0.0112372)/((K17/1000+1)*0.0112372+1)</f>
        <v>0.0108817579054436</v>
      </c>
      <c r="N17" s="190" t="s">
        <v>106</v>
      </c>
      <c r="O17" s="190" t="s">
        <v>106</v>
      </c>
      <c r="P17" s="190" t="s">
        <v>106</v>
      </c>
      <c r="Q17" s="190" t="s">
        <v>106</v>
      </c>
      <c r="R17" s="190" t="s">
        <v>106</v>
      </c>
      <c r="S17" s="190" t="s">
        <v>106</v>
      </c>
    </row>
    <row r="18" customFormat="false" ht="15" hidden="false" customHeight="false" outlineLevel="0" collapsed="false">
      <c r="B18" s="231" t="s">
        <v>1110</v>
      </c>
      <c r="C18" s="227" t="n">
        <v>0</v>
      </c>
      <c r="D18" s="95" t="s">
        <v>403</v>
      </c>
      <c r="E18" s="95" t="n">
        <v>2</v>
      </c>
      <c r="F18" s="95" t="s">
        <v>322</v>
      </c>
      <c r="G18" s="95" t="s">
        <v>322</v>
      </c>
      <c r="H18" s="232" t="n">
        <v>1.58763714588645</v>
      </c>
      <c r="I18" s="233" t="n">
        <v>0.10452585870035</v>
      </c>
      <c r="J18" s="232" t="n">
        <f aca="false">H18/I18</f>
        <v>15.1889414315918</v>
      </c>
      <c r="K18" s="232" t="n">
        <v>-20.0301654944585</v>
      </c>
      <c r="L18" s="232" t="n">
        <v>5.36824625937084</v>
      </c>
      <c r="M18" s="158" t="n">
        <f aca="false">((K18/1000+1)*0.0112372)/((K18/1000+1)*0.0112372+1)</f>
        <v>0.0108921711608338</v>
      </c>
      <c r="N18" s="190" t="s">
        <v>106</v>
      </c>
      <c r="O18" s="190" t="s">
        <v>106</v>
      </c>
      <c r="P18" s="190" t="s">
        <v>106</v>
      </c>
      <c r="Q18" s="190" t="s">
        <v>106</v>
      </c>
      <c r="R18" s="190" t="s">
        <v>106</v>
      </c>
      <c r="S18" s="190" t="s">
        <v>106</v>
      </c>
    </row>
    <row r="19" customFormat="false" ht="15" hidden="false" customHeight="false" outlineLevel="0" collapsed="false">
      <c r="B19" s="231" t="s">
        <v>1110</v>
      </c>
      <c r="C19" s="227" t="n">
        <v>0</v>
      </c>
      <c r="D19" s="95" t="s">
        <v>403</v>
      </c>
      <c r="E19" s="95" t="n">
        <v>3</v>
      </c>
      <c r="F19" s="95" t="s">
        <v>322</v>
      </c>
      <c r="G19" s="95" t="s">
        <v>322</v>
      </c>
      <c r="H19" s="232" t="n">
        <v>1.21567032052421</v>
      </c>
      <c r="I19" s="233" t="n">
        <v>0.069630199838663</v>
      </c>
      <c r="J19" s="232" t="n">
        <f aca="false">H19/I19</f>
        <v>17.4589520544388</v>
      </c>
      <c r="K19" s="232" t="n">
        <v>-21.2699844558116</v>
      </c>
      <c r="L19" s="232" t="n">
        <v>6.44058815612097</v>
      </c>
      <c r="M19" s="158" t="n">
        <f aca="false">((K19/1000+1)*0.0112372)/((K19/1000+1)*0.0112372+1)</f>
        <v>0.0108785407279711</v>
      </c>
      <c r="N19" s="190" t="s">
        <v>106</v>
      </c>
      <c r="O19" s="190" t="s">
        <v>106</v>
      </c>
      <c r="P19" s="190" t="s">
        <v>106</v>
      </c>
      <c r="Q19" s="190" t="s">
        <v>106</v>
      </c>
      <c r="R19" s="190" t="s">
        <v>106</v>
      </c>
      <c r="S19" s="190" t="s">
        <v>106</v>
      </c>
    </row>
    <row r="20" customFormat="false" ht="15" hidden="false" customHeight="false" outlineLevel="0" collapsed="false">
      <c r="B20" s="231" t="s">
        <v>1110</v>
      </c>
      <c r="C20" s="227" t="n">
        <v>0</v>
      </c>
      <c r="D20" s="95" t="s">
        <v>403</v>
      </c>
      <c r="E20" s="95" t="n">
        <v>4</v>
      </c>
      <c r="F20" s="95" t="s">
        <v>322</v>
      </c>
      <c r="G20" s="95" t="s">
        <v>322</v>
      </c>
      <c r="H20" s="232" t="n">
        <v>1.24172062076633</v>
      </c>
      <c r="I20" s="233" t="n">
        <v>0.0770206433499341</v>
      </c>
      <c r="J20" s="232" t="n">
        <f aca="false">H20/I20</f>
        <v>16.1219196147807</v>
      </c>
      <c r="K20" s="232" t="n">
        <v>-20.4443526289771</v>
      </c>
      <c r="L20" s="232" t="n">
        <v>5.63755959001708</v>
      </c>
      <c r="M20" s="158" t="n">
        <f aca="false">((K20/1000+1)*0.0112372)/((K20/1000+1)*0.0112372+1)</f>
        <v>0.0108876176749639</v>
      </c>
      <c r="N20" s="190" t="s">
        <v>106</v>
      </c>
      <c r="O20" s="190" t="s">
        <v>106</v>
      </c>
      <c r="P20" s="190" t="s">
        <v>106</v>
      </c>
      <c r="Q20" s="190" t="s">
        <v>106</v>
      </c>
      <c r="R20" s="190" t="s">
        <v>106</v>
      </c>
      <c r="S20" s="190" t="s">
        <v>106</v>
      </c>
    </row>
    <row r="21" customFormat="false" ht="15" hidden="false" customHeight="false" outlineLevel="0" collapsed="false">
      <c r="B21" s="231" t="s">
        <v>1136</v>
      </c>
      <c r="C21" s="227" t="n">
        <v>0</v>
      </c>
      <c r="D21" s="95" t="s">
        <v>320</v>
      </c>
      <c r="E21" s="95" t="n">
        <v>1</v>
      </c>
      <c r="F21" s="95" t="s">
        <v>322</v>
      </c>
      <c r="G21" s="95" t="s">
        <v>322</v>
      </c>
      <c r="H21" s="166" t="n">
        <v>1.46782901730323</v>
      </c>
      <c r="I21" s="234" t="n">
        <v>0.130422840419154</v>
      </c>
      <c r="J21" s="166" t="n">
        <v>11.2543862147604</v>
      </c>
      <c r="K21" s="166" t="n">
        <v>-16.1404131355193</v>
      </c>
      <c r="L21" s="166" t="n">
        <v>8.40614647443888</v>
      </c>
      <c r="M21" s="189" t="n">
        <f aca="false">((K21/1000+1)*0.0112372)/((K21/1000+1)*0.0112372+1)</f>
        <v>0.0109349322310623</v>
      </c>
      <c r="N21" s="190" t="s">
        <v>106</v>
      </c>
      <c r="O21" s="190" t="s">
        <v>106</v>
      </c>
      <c r="P21" s="190" t="s">
        <v>106</v>
      </c>
      <c r="Q21" s="190" t="s">
        <v>106</v>
      </c>
      <c r="R21" s="190" t="s">
        <v>106</v>
      </c>
      <c r="S21" s="190" t="s">
        <v>106</v>
      </c>
    </row>
    <row r="22" customFormat="false" ht="15" hidden="false" customHeight="false" outlineLevel="0" collapsed="false">
      <c r="B22" s="231" t="s">
        <v>1136</v>
      </c>
      <c r="C22" s="227" t="n">
        <v>0</v>
      </c>
      <c r="D22" s="95" t="s">
        <v>320</v>
      </c>
      <c r="E22" s="95" t="n">
        <v>2</v>
      </c>
      <c r="F22" s="95" t="s">
        <v>322</v>
      </c>
      <c r="G22" s="95" t="s">
        <v>322</v>
      </c>
      <c r="H22" s="166" t="n">
        <v>1.25338536600357</v>
      </c>
      <c r="I22" s="234" t="n">
        <v>0.110615641613409</v>
      </c>
      <c r="J22" s="166" t="n">
        <v>11.3309957590268</v>
      </c>
      <c r="K22" s="166" t="n">
        <v>-15.113437096813</v>
      </c>
      <c r="L22" s="166" t="n">
        <v>8.10632763227689</v>
      </c>
      <c r="M22" s="189" t="n">
        <f aca="false">((K22/1000+1)*0.0112372)/((K22/1000+1)*0.0112372+1)</f>
        <v>0.010946221431692</v>
      </c>
      <c r="N22" s="190" t="s">
        <v>106</v>
      </c>
      <c r="O22" s="190" t="s">
        <v>106</v>
      </c>
      <c r="P22" s="190" t="s">
        <v>106</v>
      </c>
      <c r="Q22" s="190" t="s">
        <v>106</v>
      </c>
      <c r="R22" s="190" t="s">
        <v>106</v>
      </c>
      <c r="S22" s="190" t="s">
        <v>106</v>
      </c>
    </row>
    <row r="23" customFormat="false" ht="15" hidden="false" customHeight="false" outlineLevel="0" collapsed="false">
      <c r="B23" s="231" t="s">
        <v>1136</v>
      </c>
      <c r="C23" s="227" t="n">
        <v>0</v>
      </c>
      <c r="D23" s="95" t="s">
        <v>320</v>
      </c>
      <c r="E23" s="95" t="n">
        <v>3</v>
      </c>
      <c r="F23" s="95" t="s">
        <v>322</v>
      </c>
      <c r="G23" s="95" t="s">
        <v>322</v>
      </c>
      <c r="H23" s="166" t="n">
        <v>1.52587922976874</v>
      </c>
      <c r="I23" s="234" t="n">
        <v>0.135222769512698</v>
      </c>
      <c r="J23" s="166" t="n">
        <v>11.2841885672623</v>
      </c>
      <c r="K23" s="166" t="n">
        <v>-16.5092033012445</v>
      </c>
      <c r="L23" s="166" t="n">
        <v>7.50536320282295</v>
      </c>
      <c r="M23" s="189" t="n">
        <f aca="false">((K23/1000+1)*0.0112372)/((K23/1000+1)*0.0112372+1)</f>
        <v>0.0109308781824765</v>
      </c>
      <c r="N23" s="190" t="s">
        <v>106</v>
      </c>
      <c r="O23" s="190" t="s">
        <v>106</v>
      </c>
      <c r="P23" s="190" t="s">
        <v>106</v>
      </c>
      <c r="Q23" s="190" t="s">
        <v>106</v>
      </c>
      <c r="R23" s="190" t="s">
        <v>106</v>
      </c>
      <c r="S23" s="190" t="s">
        <v>106</v>
      </c>
    </row>
    <row r="24" customFormat="false" ht="15" hidden="false" customHeight="false" outlineLevel="0" collapsed="false">
      <c r="B24" s="231" t="s">
        <v>1136</v>
      </c>
      <c r="C24" s="227" t="n">
        <v>0</v>
      </c>
      <c r="D24" s="95" t="s">
        <v>320</v>
      </c>
      <c r="E24" s="95" t="n">
        <v>4</v>
      </c>
      <c r="F24" s="95" t="s">
        <v>322</v>
      </c>
      <c r="G24" s="95" t="s">
        <v>322</v>
      </c>
      <c r="H24" s="166" t="n">
        <v>1.05966344548217</v>
      </c>
      <c r="I24" s="234" t="n">
        <v>0.0955421109557999</v>
      </c>
      <c r="J24" s="166" t="n">
        <v>11.0910616782624</v>
      </c>
      <c r="K24" s="166" t="n">
        <v>-15.5700827751137</v>
      </c>
      <c r="L24" s="166" t="n">
        <v>8.98294155645372</v>
      </c>
      <c r="M24" s="189" t="n">
        <f aca="false">((K24/1000+1)*0.0112372)/((K24/1000+1)*0.0112372+1)</f>
        <v>0.0109412017118473</v>
      </c>
      <c r="N24" s="190" t="s">
        <v>106</v>
      </c>
      <c r="O24" s="190" t="s">
        <v>106</v>
      </c>
      <c r="P24" s="190" t="s">
        <v>106</v>
      </c>
      <c r="Q24" s="190" t="s">
        <v>106</v>
      </c>
      <c r="R24" s="190" t="s">
        <v>106</v>
      </c>
      <c r="S24" s="190" t="s">
        <v>106</v>
      </c>
    </row>
    <row r="25" customFormat="false" ht="15" hidden="false" customHeight="false" outlineLevel="0" collapsed="false">
      <c r="B25" s="231" t="s">
        <v>1136</v>
      </c>
      <c r="C25" s="227" t="n">
        <v>0</v>
      </c>
      <c r="D25" s="95" t="s">
        <v>353</v>
      </c>
      <c r="E25" s="95" t="n">
        <v>1</v>
      </c>
      <c r="F25" s="95" t="s">
        <v>322</v>
      </c>
      <c r="G25" s="95" t="s">
        <v>322</v>
      </c>
      <c r="H25" s="166" t="n">
        <v>4.29843725056031</v>
      </c>
      <c r="I25" s="234" t="n">
        <v>0.331480516315778</v>
      </c>
      <c r="J25" s="166" t="n">
        <v>12.967390356257</v>
      </c>
      <c r="K25" s="166" t="n">
        <v>-21.2450054710261</v>
      </c>
      <c r="L25" s="166" t="n">
        <v>5.93585661862206</v>
      </c>
      <c r="M25" s="189" t="n">
        <f aca="false">((K25/1000+1)*0.0112372)/((K25/1000+1)*0.0112372+1)</f>
        <v>0.0108788153478818</v>
      </c>
      <c r="N25" s="190" t="s">
        <v>106</v>
      </c>
      <c r="O25" s="190" t="s">
        <v>106</v>
      </c>
      <c r="P25" s="190" t="s">
        <v>106</v>
      </c>
      <c r="Q25" s="190" t="s">
        <v>106</v>
      </c>
      <c r="R25" s="190" t="s">
        <v>106</v>
      </c>
      <c r="S25" s="190" t="s">
        <v>106</v>
      </c>
    </row>
    <row r="26" customFormat="false" ht="15" hidden="false" customHeight="false" outlineLevel="0" collapsed="false">
      <c r="B26" s="231" t="s">
        <v>1136</v>
      </c>
      <c r="C26" s="227" t="n">
        <v>0</v>
      </c>
      <c r="D26" s="95" t="s">
        <v>353</v>
      </c>
      <c r="E26" s="95" t="n">
        <v>2</v>
      </c>
      <c r="F26" s="95" t="s">
        <v>322</v>
      </c>
      <c r="G26" s="95" t="s">
        <v>322</v>
      </c>
      <c r="H26" s="166" t="n">
        <v>4.25933488793365</v>
      </c>
      <c r="I26" s="234" t="n">
        <v>0.316521707120139</v>
      </c>
      <c r="J26" s="166" t="n">
        <v>13.4566912540914</v>
      </c>
      <c r="K26" s="166" t="n">
        <v>-21.9049277585117</v>
      </c>
      <c r="L26" s="166" t="n">
        <v>5.36384641622102</v>
      </c>
      <c r="M26" s="189" t="n">
        <f aca="false">((K26/1000+1)*0.0112372)/((K26/1000+1)*0.0112372+1)</f>
        <v>0.0108715600858993</v>
      </c>
      <c r="N26" s="190" t="s">
        <v>106</v>
      </c>
      <c r="O26" s="190" t="s">
        <v>106</v>
      </c>
      <c r="P26" s="190" t="s">
        <v>106</v>
      </c>
      <c r="Q26" s="190" t="s">
        <v>106</v>
      </c>
      <c r="R26" s="190" t="s">
        <v>106</v>
      </c>
      <c r="S26" s="190" t="s">
        <v>106</v>
      </c>
    </row>
    <row r="27" customFormat="false" ht="15" hidden="false" customHeight="false" outlineLevel="0" collapsed="false">
      <c r="B27" s="231" t="s">
        <v>1136</v>
      </c>
      <c r="C27" s="227" t="n">
        <v>0</v>
      </c>
      <c r="D27" s="95" t="s">
        <v>353</v>
      </c>
      <c r="E27" s="95" t="n">
        <v>3</v>
      </c>
      <c r="F27" s="95" t="s">
        <v>322</v>
      </c>
      <c r="G27" s="95" t="s">
        <v>322</v>
      </c>
      <c r="H27" s="166" t="n">
        <v>4.61942606737884</v>
      </c>
      <c r="I27" s="234" t="n">
        <v>0.333240626093157</v>
      </c>
      <c r="J27" s="166" t="n">
        <v>13.8621335625731</v>
      </c>
      <c r="K27" s="166" t="n">
        <v>-22.0000935347114</v>
      </c>
      <c r="L27" s="166" t="n">
        <v>5.48225720986862</v>
      </c>
      <c r="M27" s="189" t="n">
        <f aca="false">((K27/1000+1)*0.0112372)/((K27/1000+1)*0.0112372+1)</f>
        <v>0.0108705138135638</v>
      </c>
      <c r="N27" s="190" t="s">
        <v>106</v>
      </c>
      <c r="O27" s="190" t="s">
        <v>106</v>
      </c>
      <c r="P27" s="190" t="s">
        <v>106</v>
      </c>
      <c r="Q27" s="190" t="s">
        <v>106</v>
      </c>
      <c r="R27" s="190" t="s">
        <v>106</v>
      </c>
      <c r="S27" s="190" t="s">
        <v>106</v>
      </c>
    </row>
    <row r="28" customFormat="false" ht="15" hidden="false" customHeight="false" outlineLevel="0" collapsed="false">
      <c r="B28" s="231" t="s">
        <v>1136</v>
      </c>
      <c r="C28" s="227" t="n">
        <v>0</v>
      </c>
      <c r="D28" s="95" t="s">
        <v>353</v>
      </c>
      <c r="E28" s="95" t="n">
        <v>4</v>
      </c>
      <c r="F28" s="95" t="s">
        <v>322</v>
      </c>
      <c r="G28" s="95" t="s">
        <v>322</v>
      </c>
      <c r="H28" s="166" t="n">
        <v>3.9958762570553</v>
      </c>
      <c r="I28" s="234" t="n">
        <v>0.300891837092038</v>
      </c>
      <c r="J28" s="166" t="n">
        <v>13.2801085455602</v>
      </c>
      <c r="K28" s="166" t="n">
        <v>-21.3110652442166</v>
      </c>
      <c r="L28" s="166" t="n">
        <v>5.72090890217896</v>
      </c>
      <c r="M28" s="189" t="n">
        <f aca="false">((K28/1000+1)*0.0112372)/((K28/1000+1)*0.0112372+1)</f>
        <v>0.0108780890838861</v>
      </c>
      <c r="N28" s="190" t="s">
        <v>106</v>
      </c>
      <c r="O28" s="190" t="s">
        <v>106</v>
      </c>
      <c r="P28" s="190" t="s">
        <v>106</v>
      </c>
      <c r="Q28" s="190" t="s">
        <v>106</v>
      </c>
      <c r="R28" s="190" t="s">
        <v>106</v>
      </c>
      <c r="S28" s="190" t="s">
        <v>106</v>
      </c>
    </row>
    <row r="29" customFormat="false" ht="15" hidden="false" customHeight="false" outlineLevel="0" collapsed="false">
      <c r="B29" s="231" t="s">
        <v>1136</v>
      </c>
      <c r="C29" s="227" t="n">
        <v>0</v>
      </c>
      <c r="D29" s="95" t="s">
        <v>378</v>
      </c>
      <c r="E29" s="95" t="n">
        <v>1</v>
      </c>
      <c r="F29" s="95" t="s">
        <v>322</v>
      </c>
      <c r="G29" s="95" t="s">
        <v>322</v>
      </c>
      <c r="H29" s="166" t="n">
        <v>1.7539127389634</v>
      </c>
      <c r="I29" s="234" t="n">
        <v>0.157029574056372</v>
      </c>
      <c r="J29" s="166" t="n">
        <v>11.1693147580835</v>
      </c>
      <c r="K29" s="166" t="n">
        <v>-16.3249488527046</v>
      </c>
      <c r="L29" s="166" t="n">
        <v>6.5948306663892</v>
      </c>
      <c r="M29" s="189" t="n">
        <f aca="false">((K29/1000+1)*0.0112372)/((K29/1000+1)*0.0112372+1)</f>
        <v>0.010932903664954</v>
      </c>
      <c r="N29" s="190" t="s">
        <v>106</v>
      </c>
      <c r="O29" s="190" t="s">
        <v>106</v>
      </c>
      <c r="P29" s="190" t="s">
        <v>106</v>
      </c>
      <c r="Q29" s="190" t="s">
        <v>106</v>
      </c>
      <c r="R29" s="190" t="s">
        <v>106</v>
      </c>
      <c r="S29" s="190" t="s">
        <v>106</v>
      </c>
    </row>
    <row r="30" customFormat="false" ht="15" hidden="false" customHeight="false" outlineLevel="0" collapsed="false">
      <c r="B30" s="231" t="s">
        <v>1136</v>
      </c>
      <c r="C30" s="227" t="n">
        <v>0</v>
      </c>
      <c r="D30" s="95" t="s">
        <v>378</v>
      </c>
      <c r="E30" s="95" t="n">
        <v>2</v>
      </c>
      <c r="F30" s="95" t="s">
        <v>322</v>
      </c>
      <c r="G30" s="95" t="s">
        <v>322</v>
      </c>
      <c r="H30" s="166" t="n">
        <v>1.25660941649453</v>
      </c>
      <c r="I30" s="234" t="n">
        <v>0.111064448393447</v>
      </c>
      <c r="J30" s="166" t="n">
        <v>11.314236325588</v>
      </c>
      <c r="K30" s="166" t="n">
        <v>-16.7288701320848</v>
      </c>
      <c r="L30" s="166" t="n">
        <v>5.86543248197257</v>
      </c>
      <c r="M30" s="189" t="n">
        <f aca="false">((K30/1000+1)*0.0112372)/((K30/1000+1)*0.0112372+1)</f>
        <v>0.0109284634059663</v>
      </c>
      <c r="N30" s="190" t="s">
        <v>106</v>
      </c>
      <c r="O30" s="190" t="s">
        <v>106</v>
      </c>
      <c r="P30" s="190" t="s">
        <v>106</v>
      </c>
      <c r="Q30" s="190" t="s">
        <v>106</v>
      </c>
      <c r="R30" s="190" t="s">
        <v>106</v>
      </c>
      <c r="S30" s="190" t="s">
        <v>106</v>
      </c>
    </row>
    <row r="31" customFormat="false" ht="15" hidden="false" customHeight="false" outlineLevel="0" collapsed="false">
      <c r="B31" s="231" t="s">
        <v>1136</v>
      </c>
      <c r="C31" s="227" t="n">
        <v>0</v>
      </c>
      <c r="D31" s="95" t="s">
        <v>378</v>
      </c>
      <c r="E31" s="95" t="n">
        <v>3</v>
      </c>
      <c r="F31" s="95" t="s">
        <v>322</v>
      </c>
      <c r="G31" s="95" t="s">
        <v>322</v>
      </c>
      <c r="H31" s="166" t="n">
        <v>1.2149654990995</v>
      </c>
      <c r="I31" s="234" t="n">
        <v>0.109067680795914</v>
      </c>
      <c r="J31" s="166" t="n">
        <v>11.1395556431876</v>
      </c>
      <c r="K31" s="166" t="n">
        <v>-16.4730735255654</v>
      </c>
      <c r="L31" s="166" t="n">
        <v>6.4950885055859</v>
      </c>
      <c r="M31" s="189" t="n">
        <f aca="false">((K31/1000+1)*0.0112372)/((K31/1000+1)*0.0112372+1)</f>
        <v>0.0109312753525237</v>
      </c>
      <c r="N31" s="190" t="s">
        <v>106</v>
      </c>
      <c r="O31" s="190" t="s">
        <v>106</v>
      </c>
      <c r="P31" s="190" t="s">
        <v>106</v>
      </c>
      <c r="Q31" s="190" t="s">
        <v>106</v>
      </c>
      <c r="R31" s="190" t="s">
        <v>106</v>
      </c>
      <c r="S31" s="190" t="s">
        <v>106</v>
      </c>
    </row>
    <row r="32" customFormat="false" ht="15" hidden="false" customHeight="false" outlineLevel="0" collapsed="false">
      <c r="B32" s="231" t="s">
        <v>1136</v>
      </c>
      <c r="C32" s="227" t="n">
        <v>0</v>
      </c>
      <c r="D32" s="95" t="s">
        <v>378</v>
      </c>
      <c r="E32" s="95" t="n">
        <v>4</v>
      </c>
      <c r="F32" s="95" t="s">
        <v>322</v>
      </c>
      <c r="G32" s="95" t="s">
        <v>322</v>
      </c>
      <c r="H32" s="166" t="n">
        <v>2.14067137431165</v>
      </c>
      <c r="I32" s="234" t="n">
        <v>0.164264574657797</v>
      </c>
      <c r="J32" s="166" t="n">
        <v>13.0318504691057</v>
      </c>
      <c r="K32" s="166" t="n">
        <v>-18.8090165683935</v>
      </c>
      <c r="L32" s="166" t="n">
        <v>5.92311048740015</v>
      </c>
      <c r="M32" s="189" t="n">
        <f aca="false">((K32/1000+1)*0.0112372)/((K32/1000+1)*0.0112372+1)</f>
        <v>0.0109055959701724</v>
      </c>
      <c r="N32" s="190" t="s">
        <v>106</v>
      </c>
      <c r="O32" s="190" t="s">
        <v>106</v>
      </c>
      <c r="P32" s="190" t="s">
        <v>106</v>
      </c>
      <c r="Q32" s="190" t="s">
        <v>106</v>
      </c>
      <c r="R32" s="190" t="s">
        <v>106</v>
      </c>
      <c r="S32" s="190" t="s">
        <v>106</v>
      </c>
    </row>
    <row r="33" customFormat="false" ht="15" hidden="false" customHeight="false" outlineLevel="0" collapsed="false">
      <c r="B33" s="231" t="s">
        <v>1136</v>
      </c>
      <c r="C33" s="227" t="n">
        <v>0</v>
      </c>
      <c r="D33" s="95" t="s">
        <v>403</v>
      </c>
      <c r="E33" s="95" t="n">
        <v>1</v>
      </c>
      <c r="F33" s="95" t="s">
        <v>322</v>
      </c>
      <c r="G33" s="95" t="s">
        <v>322</v>
      </c>
      <c r="H33" s="166" t="n">
        <v>1.69896002618019</v>
      </c>
      <c r="I33" s="234" t="n">
        <v>0.108399889862531</v>
      </c>
      <c r="J33" s="166" t="n">
        <v>15.6730788964339</v>
      </c>
      <c r="K33" s="166" t="n">
        <v>-22.4793372178515</v>
      </c>
      <c r="L33" s="166" t="n">
        <v>4.08406624257903</v>
      </c>
      <c r="M33" s="189" t="n">
        <f aca="false">((K33/1000+1)*0.0112372)/((K33/1000+1)*0.0112372+1)</f>
        <v>0.0108652448752015</v>
      </c>
      <c r="N33" s="190" t="s">
        <v>106</v>
      </c>
      <c r="O33" s="190" t="s">
        <v>106</v>
      </c>
      <c r="P33" s="190" t="s">
        <v>106</v>
      </c>
      <c r="Q33" s="190" t="s">
        <v>106</v>
      </c>
      <c r="R33" s="190" t="s">
        <v>106</v>
      </c>
      <c r="S33" s="190" t="s">
        <v>106</v>
      </c>
    </row>
    <row r="34" customFormat="false" ht="15" hidden="false" customHeight="false" outlineLevel="0" collapsed="false">
      <c r="B34" s="231" t="s">
        <v>1136</v>
      </c>
      <c r="C34" s="227" t="n">
        <v>0</v>
      </c>
      <c r="D34" s="95" t="s">
        <v>403</v>
      </c>
      <c r="E34" s="95" t="n">
        <v>2</v>
      </c>
      <c r="F34" s="95" t="s">
        <v>322</v>
      </c>
      <c r="G34" s="95" t="s">
        <v>322</v>
      </c>
      <c r="H34" s="166" t="n">
        <v>2.36484498888815</v>
      </c>
      <c r="I34" s="234" t="n">
        <v>0.141608073251033</v>
      </c>
      <c r="J34" s="166" t="n">
        <v>16.6999305519532</v>
      </c>
      <c r="K34" s="166" t="n">
        <v>-23.1814661114591</v>
      </c>
      <c r="L34" s="166" t="n">
        <v>3.78108155353844</v>
      </c>
      <c r="M34" s="189" t="n">
        <f aca="false">((K34/1000+1)*0.0112372)/((K34/1000+1)*0.0112372+1)</f>
        <v>0.0108575253734712</v>
      </c>
      <c r="N34" s="190" t="s">
        <v>106</v>
      </c>
      <c r="O34" s="190" t="s">
        <v>106</v>
      </c>
      <c r="P34" s="190" t="s">
        <v>106</v>
      </c>
      <c r="Q34" s="190" t="s">
        <v>106</v>
      </c>
      <c r="R34" s="190" t="s">
        <v>106</v>
      </c>
      <c r="S34" s="190" t="s">
        <v>106</v>
      </c>
    </row>
    <row r="35" customFormat="false" ht="15" hidden="false" customHeight="false" outlineLevel="0" collapsed="false">
      <c r="B35" s="231" t="s">
        <v>1136</v>
      </c>
      <c r="C35" s="227" t="n">
        <v>0</v>
      </c>
      <c r="D35" s="95" t="s">
        <v>403</v>
      </c>
      <c r="E35" s="95" t="n">
        <v>3</v>
      </c>
      <c r="F35" s="95" t="s">
        <v>322</v>
      </c>
      <c r="G35" s="95" t="s">
        <v>322</v>
      </c>
      <c r="H35" s="166" t="n">
        <v>1.53880584332293</v>
      </c>
      <c r="I35" s="234" t="n">
        <v>0.0976128596075803</v>
      </c>
      <c r="J35" s="166" t="n">
        <v>15.7643762257267</v>
      </c>
      <c r="K35" s="166" t="n">
        <v>-21.1723547307127</v>
      </c>
      <c r="L35" s="166" t="n">
        <v>3.99473922916725</v>
      </c>
      <c r="M35" s="189" t="n">
        <f aca="false">((K35/1000+1)*0.0112372)/((K35/1000+1)*0.0112372+1)</f>
        <v>0.0108796140720229</v>
      </c>
      <c r="N35" s="190" t="s">
        <v>106</v>
      </c>
      <c r="O35" s="190" t="s">
        <v>106</v>
      </c>
      <c r="P35" s="190" t="s">
        <v>106</v>
      </c>
      <c r="Q35" s="190" t="s">
        <v>106</v>
      </c>
      <c r="R35" s="190" t="s">
        <v>106</v>
      </c>
      <c r="S35" s="190" t="s">
        <v>106</v>
      </c>
    </row>
    <row r="36" customFormat="false" ht="15" hidden="false" customHeight="false" outlineLevel="0" collapsed="false">
      <c r="B36" s="231" t="s">
        <v>1136</v>
      </c>
      <c r="C36" s="227" t="n">
        <v>0</v>
      </c>
      <c r="D36" s="95" t="s">
        <v>403</v>
      </c>
      <c r="E36" s="95" t="n">
        <v>4</v>
      </c>
      <c r="F36" s="95" t="s">
        <v>322</v>
      </c>
      <c r="G36" s="95" t="s">
        <v>322</v>
      </c>
      <c r="H36" s="166" t="n">
        <v>1.06135354839115</v>
      </c>
      <c r="I36" s="234" t="n">
        <v>0.0729017122458825</v>
      </c>
      <c r="J36" s="166" t="n">
        <v>14.5586916369182</v>
      </c>
      <c r="K36" s="166" t="n">
        <v>-21.8524566217423</v>
      </c>
      <c r="L36" s="166" t="n">
        <v>3.95559934300299</v>
      </c>
      <c r="M36" s="189" t="n">
        <f aca="false">((K36/1000+1)*0.0112372)/((K36/1000+1)*0.0112372+1)</f>
        <v>0.0108721369635428</v>
      </c>
      <c r="N36" s="190" t="s">
        <v>106</v>
      </c>
      <c r="O36" s="190" t="s">
        <v>106</v>
      </c>
      <c r="P36" s="190" t="s">
        <v>106</v>
      </c>
      <c r="Q36" s="190" t="s">
        <v>106</v>
      </c>
      <c r="R36" s="190" t="s">
        <v>106</v>
      </c>
      <c r="S36" s="190" t="s">
        <v>106</v>
      </c>
    </row>
    <row r="37" customFormat="false" ht="15" hidden="false" customHeight="false" outlineLevel="0" collapsed="false">
      <c r="B37" s="96" t="s">
        <v>1092</v>
      </c>
      <c r="C37" s="185" t="n">
        <v>5</v>
      </c>
      <c r="D37" s="235" t="s">
        <v>320</v>
      </c>
      <c r="E37" s="185" t="n">
        <v>1</v>
      </c>
      <c r="F37" s="185" t="s">
        <v>322</v>
      </c>
      <c r="G37" s="185" t="s">
        <v>322</v>
      </c>
      <c r="H37" s="232" t="n">
        <v>1.78172273927855</v>
      </c>
      <c r="I37" s="233" t="n">
        <v>0.155047548516025</v>
      </c>
      <c r="J37" s="232" t="n">
        <f aca="false">H37/I37</f>
        <v>11.4914602412717</v>
      </c>
      <c r="K37" s="232" t="n">
        <v>-16.0479151235627</v>
      </c>
      <c r="L37" s="232" t="n">
        <v>7.85031444317296</v>
      </c>
      <c r="M37" s="158" t="n">
        <f aca="false">((K37/1000+1)*0.0112372)/((K37/1000+1)*0.0112372+1)</f>
        <v>0.0109359490410178</v>
      </c>
      <c r="N37" s="190" t="s">
        <v>106</v>
      </c>
      <c r="O37" s="190" t="s">
        <v>106</v>
      </c>
      <c r="P37" s="190" t="s">
        <v>106</v>
      </c>
      <c r="Q37" s="190" t="s">
        <v>106</v>
      </c>
      <c r="R37" s="190" t="s">
        <v>106</v>
      </c>
      <c r="S37" s="190" t="s">
        <v>106</v>
      </c>
    </row>
    <row r="38" customFormat="false" ht="16" hidden="false" customHeight="false" outlineLevel="0" collapsed="false">
      <c r="B38" s="96" t="s">
        <v>1092</v>
      </c>
      <c r="C38" s="185" t="n">
        <v>5</v>
      </c>
      <c r="D38" s="185" t="s">
        <v>320</v>
      </c>
      <c r="E38" s="185" t="n">
        <v>1</v>
      </c>
      <c r="F38" s="185" t="s">
        <v>334</v>
      </c>
      <c r="G38" s="193" t="s">
        <v>335</v>
      </c>
      <c r="H38" s="167" t="n">
        <v>1.70851730791863</v>
      </c>
      <c r="I38" s="236" t="n">
        <v>0.144715365146919</v>
      </c>
      <c r="J38" s="167" t="n">
        <f aca="false">H38/I38</f>
        <v>11.8060532562254</v>
      </c>
      <c r="K38" s="167" t="n">
        <v>47.7473986140283</v>
      </c>
      <c r="L38" s="167" t="n">
        <v>9.89922799912542</v>
      </c>
      <c r="M38" s="189" t="n">
        <f aca="false">((K38/1000+1)*0.0112372)/((K38/1000+1)*0.0112372+1)</f>
        <v>0.0116367390454911</v>
      </c>
      <c r="N38" s="190" t="n">
        <v>0.02369</v>
      </c>
      <c r="O38" s="190" t="n">
        <f aca="false">1-(N38-M38)/(N38-M37)</f>
        <v>0.0549464642039637</v>
      </c>
      <c r="P38" s="171" t="n">
        <f aca="false">H38*O38/100*1000000</f>
        <v>938.769851014033</v>
      </c>
      <c r="Q38" s="171" t="n">
        <f aca="false">1750-P38</f>
        <v>811.230148985967</v>
      </c>
      <c r="R38" s="237" t="n">
        <f aca="false">P38/1750</f>
        <v>0.536439914865162</v>
      </c>
      <c r="S38" s="237" t="n">
        <f aca="false">Q38/1750</f>
        <v>0.463560085134839</v>
      </c>
      <c r="T38" s="173"/>
    </row>
    <row r="39" customFormat="false" ht="15" hidden="false" customHeight="false" outlineLevel="0" collapsed="false">
      <c r="B39" s="96" t="s">
        <v>1092</v>
      </c>
      <c r="C39" s="185" t="n">
        <v>5</v>
      </c>
      <c r="D39" s="185" t="s">
        <v>320</v>
      </c>
      <c r="E39" s="185" t="n">
        <v>1</v>
      </c>
      <c r="F39" s="185" t="s">
        <v>334</v>
      </c>
      <c r="G39" s="197" t="n">
        <v>10</v>
      </c>
      <c r="H39" s="167" t="n">
        <v>1.97829424664495</v>
      </c>
      <c r="I39" s="236" t="n">
        <v>0.169073761564965</v>
      </c>
      <c r="J39" s="167" t="n">
        <f aca="false">H39/I39</f>
        <v>11.7007762075774</v>
      </c>
      <c r="K39" s="167" t="n">
        <v>38.7042148320882</v>
      </c>
      <c r="L39" s="167" t="n">
        <v>8.59410380738025</v>
      </c>
      <c r="M39" s="189" t="n">
        <f aca="false">((K39/1000+1)*0.0112372)/((K39/1000+1)*0.0112372+1)</f>
        <v>0.011537460300987</v>
      </c>
      <c r="N39" s="190" t="n">
        <v>0.02369</v>
      </c>
      <c r="O39" s="190" t="n">
        <f aca="false">1-(N39-M39)/(N39-M37)</f>
        <v>0.0471623691879278</v>
      </c>
      <c r="P39" s="171" t="n">
        <f aca="false">H39*O39/100*1000000</f>
        <v>933.010436226227</v>
      </c>
      <c r="Q39" s="171" t="n">
        <f aca="false">1750-P39</f>
        <v>816.989563773773</v>
      </c>
      <c r="R39" s="237" t="n">
        <f aca="false">P39/1750</f>
        <v>0.533148820700701</v>
      </c>
      <c r="S39" s="237" t="n">
        <f aca="false">Q39/1750</f>
        <v>0.466851179299299</v>
      </c>
    </row>
    <row r="40" customFormat="false" ht="15" hidden="false" customHeight="false" outlineLevel="0" collapsed="false">
      <c r="B40" s="96" t="s">
        <v>1092</v>
      </c>
      <c r="C40" s="185" t="n">
        <v>5</v>
      </c>
      <c r="D40" s="235" t="s">
        <v>320</v>
      </c>
      <c r="E40" s="185" t="n">
        <v>2</v>
      </c>
      <c r="F40" s="185" t="s">
        <v>322</v>
      </c>
      <c r="G40" s="185" t="s">
        <v>322</v>
      </c>
      <c r="H40" s="232" t="n">
        <v>1.73657510610172</v>
      </c>
      <c r="I40" s="233" t="n">
        <v>0.148405859278564</v>
      </c>
      <c r="J40" s="232" t="n">
        <f aca="false">H40/I40</f>
        <v>11.7015265741098</v>
      </c>
      <c r="K40" s="232" t="n">
        <v>-16.1319537253792</v>
      </c>
      <c r="L40" s="232" t="n">
        <v>7.87240049843272</v>
      </c>
      <c r="M40" s="158" t="n">
        <f aca="false">((K40/1000+1)*0.0112372)/((K40/1000+1)*0.0112372+1)</f>
        <v>0.0109350252235526</v>
      </c>
      <c r="N40" s="190" t="s">
        <v>106</v>
      </c>
      <c r="O40" s="190" t="s">
        <v>106</v>
      </c>
      <c r="P40" s="190" t="s">
        <v>106</v>
      </c>
      <c r="Q40" s="190" t="s">
        <v>106</v>
      </c>
      <c r="R40" s="237" t="str">
        <f aca="false">P40</f>
        <v>N/A</v>
      </c>
      <c r="S40" s="237" t="str">
        <f aca="false">Q40</f>
        <v>N/A</v>
      </c>
    </row>
    <row r="41" customFormat="false" ht="16" hidden="false" customHeight="false" outlineLevel="0" collapsed="false">
      <c r="B41" s="96" t="s">
        <v>1092</v>
      </c>
      <c r="C41" s="185" t="n">
        <v>5</v>
      </c>
      <c r="D41" s="185" t="s">
        <v>320</v>
      </c>
      <c r="E41" s="185" t="n">
        <v>2</v>
      </c>
      <c r="F41" s="185" t="s">
        <v>334</v>
      </c>
      <c r="G41" s="193" t="s">
        <v>335</v>
      </c>
      <c r="H41" s="167" t="n">
        <v>1.62230764068983</v>
      </c>
      <c r="I41" s="236" t="n">
        <v>0.132700646060732</v>
      </c>
      <c r="J41" s="167" t="n">
        <f aca="false">H41/I41</f>
        <v>12.2253183300054</v>
      </c>
      <c r="K41" s="167" t="n">
        <v>42.5407825256727</v>
      </c>
      <c r="L41" s="167" t="n">
        <v>9.90085618997266</v>
      </c>
      <c r="M41" s="189" t="n">
        <f aca="false">((K41/1000+1)*0.0112372)/((K41/1000+1)*0.0112372+1)</f>
        <v>0.0115795817108761</v>
      </c>
      <c r="N41" s="190" t="n">
        <v>0.02369</v>
      </c>
      <c r="O41" s="190" t="n">
        <f aca="false">1-(N41-M41)/(N41-M40)</f>
        <v>0.050533732807821</v>
      </c>
      <c r="P41" s="171" t="n">
        <f aca="false">H41*O41/100*1000000</f>
        <v>819.812608467064</v>
      </c>
      <c r="Q41" s="171" t="n">
        <f aca="false">1750-P41</f>
        <v>930.187391532936</v>
      </c>
      <c r="R41" s="237" t="n">
        <f aca="false">P41/1750</f>
        <v>0.468464347695465</v>
      </c>
      <c r="S41" s="237" t="n">
        <f aca="false">Q41/1750</f>
        <v>0.531535652304535</v>
      </c>
    </row>
    <row r="42" customFormat="false" ht="15" hidden="false" customHeight="false" outlineLevel="0" collapsed="false">
      <c r="B42" s="96" t="s">
        <v>1092</v>
      </c>
      <c r="C42" s="185" t="n">
        <v>5</v>
      </c>
      <c r="D42" s="185" t="s">
        <v>320</v>
      </c>
      <c r="E42" s="185" t="n">
        <v>2</v>
      </c>
      <c r="F42" s="185" t="s">
        <v>334</v>
      </c>
      <c r="G42" s="197" t="n">
        <v>10</v>
      </c>
      <c r="H42" s="167" t="n">
        <v>1.87744353753596</v>
      </c>
      <c r="I42" s="236" t="n">
        <v>0.170337955155038</v>
      </c>
      <c r="J42" s="167" t="n">
        <f aca="false">H42/I42</f>
        <v>11.0218743428448</v>
      </c>
      <c r="K42" s="167" t="n">
        <v>44.0745304869633</v>
      </c>
      <c r="L42" s="167" t="n">
        <v>9.2114569461558</v>
      </c>
      <c r="M42" s="189" t="n">
        <f aca="false">((K42/1000+1)*0.0112372)/((K42/1000+1)*0.0112372+1)</f>
        <v>0.0115964196186777</v>
      </c>
      <c r="N42" s="190" t="n">
        <v>0.02369</v>
      </c>
      <c r="O42" s="190" t="n">
        <f aca="false">1-(N42-M42)/(N42-M40)</f>
        <v>0.0518538379508549</v>
      </c>
      <c r="P42" s="171" t="n">
        <f aca="false">H42*O42/100*1000000</f>
        <v>973.526529572695</v>
      </c>
      <c r="Q42" s="171" t="n">
        <f aca="false">1750-P42</f>
        <v>776.473470427305</v>
      </c>
      <c r="R42" s="237" t="n">
        <f aca="false">P42/1750</f>
        <v>0.55630087404154</v>
      </c>
      <c r="S42" s="237" t="n">
        <f aca="false">Q42/1750</f>
        <v>0.44369912595846</v>
      </c>
    </row>
    <row r="43" customFormat="false" ht="15" hidden="false" customHeight="false" outlineLevel="0" collapsed="false">
      <c r="B43" s="96" t="s">
        <v>1092</v>
      </c>
      <c r="C43" s="185" t="n">
        <v>5</v>
      </c>
      <c r="D43" s="235" t="s">
        <v>320</v>
      </c>
      <c r="E43" s="185" t="n">
        <v>3</v>
      </c>
      <c r="F43" s="185" t="s">
        <v>322</v>
      </c>
      <c r="G43" s="185" t="s">
        <v>322</v>
      </c>
      <c r="H43" s="232" t="n">
        <v>1.4813102126121</v>
      </c>
      <c r="I43" s="233" t="n">
        <v>0.127903126194414</v>
      </c>
      <c r="J43" s="232" t="n">
        <f aca="false">H43/I43</f>
        <v>11.5815012242976</v>
      </c>
      <c r="K43" s="232" t="n">
        <v>-16.1989658579278</v>
      </c>
      <c r="L43" s="232" t="n">
        <v>8.48870434703021</v>
      </c>
      <c r="M43" s="158" t="n">
        <f aca="false">((K43/1000+1)*0.0112372)/((K43/1000+1)*0.0112372+1)</f>
        <v>0.0109342885730013</v>
      </c>
      <c r="N43" s="190" t="s">
        <v>106</v>
      </c>
      <c r="O43" s="190" t="s">
        <v>106</v>
      </c>
      <c r="P43" s="190" t="s">
        <v>106</v>
      </c>
      <c r="Q43" s="190" t="s">
        <v>106</v>
      </c>
      <c r="R43" s="237" t="str">
        <f aca="false">P43</f>
        <v>N/A</v>
      </c>
      <c r="S43" s="237" t="str">
        <f aca="false">Q43</f>
        <v>N/A</v>
      </c>
    </row>
    <row r="44" customFormat="false" ht="16" hidden="false" customHeight="false" outlineLevel="0" collapsed="false">
      <c r="B44" s="96" t="s">
        <v>1092</v>
      </c>
      <c r="C44" s="185" t="n">
        <v>5</v>
      </c>
      <c r="D44" s="185" t="s">
        <v>320</v>
      </c>
      <c r="E44" s="185" t="n">
        <v>3</v>
      </c>
      <c r="F44" s="185" t="s">
        <v>334</v>
      </c>
      <c r="G44" s="193" t="s">
        <v>335</v>
      </c>
      <c r="H44" s="167" t="n">
        <v>1.5493049020616</v>
      </c>
      <c r="I44" s="236" t="n">
        <v>0.130616484306737</v>
      </c>
      <c r="J44" s="167" t="n">
        <f aca="false">H44/I44</f>
        <v>11.8614806567849</v>
      </c>
      <c r="K44" s="167" t="n">
        <v>47.0674774073375</v>
      </c>
      <c r="L44" s="167" t="n">
        <v>11.0746232261756</v>
      </c>
      <c r="M44" s="189" t="n">
        <f aca="false">((K44/1000+1)*0.0112372)/((K44/1000+1)*0.0112372+1)</f>
        <v>0.0116292753628573</v>
      </c>
      <c r="N44" s="190" t="n">
        <v>0.02369</v>
      </c>
      <c r="O44" s="190" t="n">
        <f aca="false">1-(N44-M44)/(N44-M43)</f>
        <v>0.0544843612865874</v>
      </c>
      <c r="P44" s="171" t="n">
        <f aca="false">H44*O44/100*1000000</f>
        <v>844.128880270054</v>
      </c>
      <c r="Q44" s="171" t="n">
        <f aca="false">1750-P44</f>
        <v>905.871119729946</v>
      </c>
      <c r="R44" s="237" t="n">
        <f aca="false">P44/1750</f>
        <v>0.482359360154317</v>
      </c>
      <c r="S44" s="237" t="n">
        <f aca="false">Q44/1750</f>
        <v>0.517640639845684</v>
      </c>
    </row>
    <row r="45" customFormat="false" ht="15" hidden="false" customHeight="false" outlineLevel="0" collapsed="false">
      <c r="B45" s="96" t="s">
        <v>1092</v>
      </c>
      <c r="C45" s="185" t="n">
        <v>5</v>
      </c>
      <c r="D45" s="185" t="s">
        <v>320</v>
      </c>
      <c r="E45" s="185" t="n">
        <v>3</v>
      </c>
      <c r="F45" s="185" t="s">
        <v>334</v>
      </c>
      <c r="G45" s="197" t="n">
        <v>10</v>
      </c>
      <c r="H45" s="167" t="n">
        <v>1.62170468466317</v>
      </c>
      <c r="I45" s="236" t="n">
        <v>0.152227591111185</v>
      </c>
      <c r="J45" s="167" t="n">
        <f aca="false">H45/I45</f>
        <v>10.6531586871049</v>
      </c>
      <c r="K45" s="167" t="n">
        <v>46.8966331873315</v>
      </c>
      <c r="L45" s="167" t="n">
        <v>9.44568096362789</v>
      </c>
      <c r="M45" s="189" t="n">
        <f aca="false">((K45/1000+1)*0.0112372)/((K45/1000+1)*0.0112372+1)</f>
        <v>0.0116273999410082</v>
      </c>
      <c r="N45" s="190" t="n">
        <v>0.02369</v>
      </c>
      <c r="O45" s="190" t="n">
        <f aca="false">1-(N45-M45)/(N45-M43)</f>
        <v>0.0543373352379175</v>
      </c>
      <c r="P45" s="171" t="n">
        <f aca="false">H45*O45/100*1000000</f>
        <v>881.19111107444</v>
      </c>
      <c r="Q45" s="171" t="n">
        <f aca="false">1750-P45</f>
        <v>868.80888892556</v>
      </c>
      <c r="R45" s="237" t="n">
        <f aca="false">P45/1750</f>
        <v>0.503537777756823</v>
      </c>
      <c r="S45" s="237" t="n">
        <f aca="false">Q45/1750</f>
        <v>0.496462222243177</v>
      </c>
    </row>
    <row r="46" customFormat="false" ht="15" hidden="false" customHeight="false" outlineLevel="0" collapsed="false">
      <c r="B46" s="96" t="s">
        <v>1092</v>
      </c>
      <c r="C46" s="185" t="n">
        <v>5</v>
      </c>
      <c r="D46" s="235" t="s">
        <v>320</v>
      </c>
      <c r="E46" s="185" t="n">
        <v>4</v>
      </c>
      <c r="F46" s="185" t="s">
        <v>322</v>
      </c>
      <c r="G46" s="185" t="s">
        <v>322</v>
      </c>
      <c r="H46" s="232" t="n">
        <v>1.59516554382762</v>
      </c>
      <c r="I46" s="233" t="n">
        <v>0.13729838148106</v>
      </c>
      <c r="J46" s="232" t="n">
        <f aca="false">H46/I46</f>
        <v>11.618239972098</v>
      </c>
      <c r="K46" s="232" t="n">
        <v>-15.7051364150295</v>
      </c>
      <c r="L46" s="232" t="n">
        <v>8.27773406670405</v>
      </c>
      <c r="M46" s="158" t="n">
        <f aca="false">((K46/1000+1)*0.0112372)/((K46/1000+1)*0.0112372+1)</f>
        <v>0.010939717112459</v>
      </c>
      <c r="N46" s="190" t="s">
        <v>106</v>
      </c>
      <c r="O46" s="190" t="s">
        <v>106</v>
      </c>
      <c r="P46" s="190" t="s">
        <v>106</v>
      </c>
      <c r="Q46" s="190" t="s">
        <v>106</v>
      </c>
      <c r="R46" s="237" t="str">
        <f aca="false">P46</f>
        <v>N/A</v>
      </c>
      <c r="S46" s="237" t="str">
        <f aca="false">Q46</f>
        <v>N/A</v>
      </c>
    </row>
    <row r="47" customFormat="false" ht="16" hidden="false" customHeight="false" outlineLevel="0" collapsed="false">
      <c r="B47" s="96" t="s">
        <v>1092</v>
      </c>
      <c r="C47" s="185" t="n">
        <v>5</v>
      </c>
      <c r="D47" s="185" t="s">
        <v>320</v>
      </c>
      <c r="E47" s="185" t="n">
        <v>4</v>
      </c>
      <c r="F47" s="185" t="s">
        <v>334</v>
      </c>
      <c r="G47" s="193" t="s">
        <v>335</v>
      </c>
      <c r="H47" s="167" t="n">
        <v>1.60428240016206</v>
      </c>
      <c r="I47" s="236" t="n">
        <v>0.133096143090858</v>
      </c>
      <c r="J47" s="167" t="n">
        <f aca="false">H47/I47</f>
        <v>12.0535604030757</v>
      </c>
      <c r="K47" s="167" t="n">
        <v>49.4038890678887</v>
      </c>
      <c r="L47" s="167" t="n">
        <v>10.143021285382</v>
      </c>
      <c r="M47" s="189" t="n">
        <f aca="false">((K47/1000+1)*0.0112372)/((K47/1000+1)*0.0112372+1)</f>
        <v>0.0116549223262803</v>
      </c>
      <c r="N47" s="190" t="n">
        <v>0.02369</v>
      </c>
      <c r="O47" s="190" t="n">
        <f aca="false">1-(N47-M47)/(N47-M46)</f>
        <v>0.0560932820180918</v>
      </c>
      <c r="P47" s="171" t="n">
        <f aca="false">H47*O47/100*1000000</f>
        <v>899.894651089518</v>
      </c>
      <c r="Q47" s="171" t="n">
        <f aca="false">1750-P47</f>
        <v>850.105348910482</v>
      </c>
      <c r="R47" s="237" t="n">
        <f aca="false">P47/1750</f>
        <v>0.514225514908296</v>
      </c>
      <c r="S47" s="237" t="n">
        <f aca="false">Q47/1750</f>
        <v>0.485774485091704</v>
      </c>
    </row>
    <row r="48" customFormat="false" ht="15" hidden="false" customHeight="false" outlineLevel="0" collapsed="false">
      <c r="B48" s="96" t="s">
        <v>1092</v>
      </c>
      <c r="C48" s="185" t="n">
        <v>5</v>
      </c>
      <c r="D48" s="185" t="s">
        <v>320</v>
      </c>
      <c r="E48" s="185" t="n">
        <v>4</v>
      </c>
      <c r="F48" s="185" t="s">
        <v>334</v>
      </c>
      <c r="G48" s="197" t="n">
        <v>10</v>
      </c>
      <c r="H48" s="167" t="n">
        <v>1.50902777261359</v>
      </c>
      <c r="I48" s="236" t="n">
        <v>0.14423279023257</v>
      </c>
      <c r="J48" s="167" t="n">
        <f aca="false">H48/I48</f>
        <v>10.4624459540742</v>
      </c>
      <c r="K48" s="167" t="n">
        <v>48.870082237814</v>
      </c>
      <c r="L48" s="167" t="n">
        <v>9.52335402789164</v>
      </c>
      <c r="M48" s="189" t="n">
        <f aca="false">((K48/1000+1)*0.0112372)/((K48/1000+1)*0.0112372+1)</f>
        <v>0.0116490628065779</v>
      </c>
      <c r="N48" s="190" t="n">
        <v>0.02369</v>
      </c>
      <c r="O48" s="190" t="n">
        <f aca="false">1-(N48-M48)/(N48-M46)</f>
        <v>0.0556337220417293</v>
      </c>
      <c r="P48" s="171" t="n">
        <f aca="false">H48*O48/100*1000000</f>
        <v>839.528316548344</v>
      </c>
      <c r="Q48" s="171" t="n">
        <f aca="false">1750-P48</f>
        <v>910.471683451656</v>
      </c>
      <c r="R48" s="237" t="n">
        <f aca="false">P48/1750</f>
        <v>0.479730466599054</v>
      </c>
      <c r="S48" s="237" t="n">
        <f aca="false">Q48/1750</f>
        <v>0.520269533400946</v>
      </c>
    </row>
    <row r="49" customFormat="false" ht="15" hidden="false" customHeight="false" outlineLevel="0" collapsed="false">
      <c r="B49" s="96" t="s">
        <v>1092</v>
      </c>
      <c r="C49" s="185" t="n">
        <v>5</v>
      </c>
      <c r="D49" s="235" t="s">
        <v>353</v>
      </c>
      <c r="E49" s="185" t="n">
        <v>1</v>
      </c>
      <c r="F49" s="185" t="s">
        <v>322</v>
      </c>
      <c r="G49" s="185" t="s">
        <v>322</v>
      </c>
      <c r="H49" s="232" t="n">
        <v>5.21126986754923</v>
      </c>
      <c r="I49" s="233" t="n">
        <v>0.390838628848682</v>
      </c>
      <c r="J49" s="232" t="n">
        <f aca="false">H49/I49</f>
        <v>13.3335588728791</v>
      </c>
      <c r="K49" s="232" t="n">
        <v>-21.6780160711573</v>
      </c>
      <c r="L49" s="232" t="n">
        <v>5.20201772269701</v>
      </c>
      <c r="M49" s="158" t="n">
        <f aca="false">((K49/1000+1)*0.0112372)/((K49/1000+1)*0.0112372+1)</f>
        <v>0.0108740547912508</v>
      </c>
      <c r="N49" s="190" t="s">
        <v>106</v>
      </c>
      <c r="O49" s="190" t="s">
        <v>106</v>
      </c>
      <c r="P49" s="190" t="s">
        <v>106</v>
      </c>
      <c r="Q49" s="190" t="s">
        <v>106</v>
      </c>
      <c r="R49" s="237" t="str">
        <f aca="false">P49</f>
        <v>N/A</v>
      </c>
      <c r="S49" s="237" t="str">
        <f aca="false">Q49</f>
        <v>N/A</v>
      </c>
    </row>
    <row r="50" customFormat="false" ht="16" hidden="false" customHeight="false" outlineLevel="0" collapsed="false">
      <c r="B50" s="96" t="s">
        <v>1092</v>
      </c>
      <c r="C50" s="185" t="n">
        <v>5</v>
      </c>
      <c r="D50" s="185" t="s">
        <v>353</v>
      </c>
      <c r="E50" s="185" t="n">
        <v>1</v>
      </c>
      <c r="F50" s="185" t="s">
        <v>334</v>
      </c>
      <c r="G50" s="193" t="s">
        <v>335</v>
      </c>
      <c r="H50" s="167" t="n">
        <v>4.95519364888998</v>
      </c>
      <c r="I50" s="236" t="n">
        <v>0.37050943894239</v>
      </c>
      <c r="J50" s="167" t="n">
        <f aca="false">H50/I50</f>
        <v>13.374001113263</v>
      </c>
      <c r="K50" s="167" t="n">
        <v>4.14458231664556</v>
      </c>
      <c r="L50" s="167" t="n">
        <v>5.46762653766341</v>
      </c>
      <c r="M50" s="189" t="n">
        <f aca="false">((K50/1000+1)*0.0112372)/((K50/1000+1)*0.0112372+1)</f>
        <v>0.0111578706156349</v>
      </c>
      <c r="N50" s="190" t="n">
        <v>0.02369</v>
      </c>
      <c r="O50" s="190" t="n">
        <f aca="false">1-(N50-M50)/(N50-M49)</f>
        <v>0.0221455241701867</v>
      </c>
      <c r="P50" s="171" t="n">
        <f aca="false">H50*O50/100*1000000</f>
        <v>1097.35360719448</v>
      </c>
      <c r="Q50" s="171" t="n">
        <f aca="false">1750-P50</f>
        <v>652.646392805516</v>
      </c>
      <c r="R50" s="237" t="n">
        <f aca="false">P50/1750</f>
        <v>0.627059204111134</v>
      </c>
      <c r="S50" s="237" t="n">
        <f aca="false">Q50/1750</f>
        <v>0.372940795888866</v>
      </c>
    </row>
    <row r="51" customFormat="false" ht="15" hidden="false" customHeight="false" outlineLevel="0" collapsed="false">
      <c r="B51" s="96" t="s">
        <v>1092</v>
      </c>
      <c r="C51" s="185" t="n">
        <v>5</v>
      </c>
      <c r="D51" s="185" t="s">
        <v>353</v>
      </c>
      <c r="E51" s="185" t="n">
        <v>1</v>
      </c>
      <c r="F51" s="185" t="s">
        <v>334</v>
      </c>
      <c r="G51" s="197" t="n">
        <v>10</v>
      </c>
      <c r="H51" s="167" t="n">
        <v>5.26911289243097</v>
      </c>
      <c r="I51" s="236" t="n">
        <v>0.430700161718119</v>
      </c>
      <c r="J51" s="167" t="n">
        <f aca="false">H51/I51</f>
        <v>12.2338307731574</v>
      </c>
      <c r="K51" s="167" t="n">
        <v>4.47732407720814</v>
      </c>
      <c r="L51" s="167" t="n">
        <v>5.5365145795596</v>
      </c>
      <c r="M51" s="189" t="n">
        <f aca="false">((K51/1000+1)*0.0112372)/((K51/1000+1)*0.0112372+1)</f>
        <v>0.0111615267128686</v>
      </c>
      <c r="N51" s="190" t="n">
        <v>0.02369</v>
      </c>
      <c r="O51" s="190" t="n">
        <f aca="false">1-(N51-M51)/(N51-M49)</f>
        <v>0.0224308013911884</v>
      </c>
      <c r="P51" s="171" t="n">
        <f aca="false">H51*O51/100*1000000</f>
        <v>1181.90424797869</v>
      </c>
      <c r="Q51" s="171" t="n">
        <f aca="false">1750-P51</f>
        <v>568.095752021308</v>
      </c>
      <c r="R51" s="237" t="n">
        <f aca="false">P51/1750</f>
        <v>0.675373855987824</v>
      </c>
      <c r="S51" s="237" t="n">
        <f aca="false">Q51/1750</f>
        <v>0.324626144012176</v>
      </c>
    </row>
    <row r="52" customFormat="false" ht="15" hidden="false" customHeight="false" outlineLevel="0" collapsed="false">
      <c r="B52" s="96" t="s">
        <v>1092</v>
      </c>
      <c r="C52" s="185" t="n">
        <v>5</v>
      </c>
      <c r="D52" s="235" t="s">
        <v>353</v>
      </c>
      <c r="E52" s="185" t="n">
        <v>2</v>
      </c>
      <c r="F52" s="185" t="s">
        <v>322</v>
      </c>
      <c r="G52" s="185" t="s">
        <v>322</v>
      </c>
      <c r="H52" s="232" t="n">
        <v>4.22523923598625</v>
      </c>
      <c r="I52" s="233" t="n">
        <v>0.334036489175431</v>
      </c>
      <c r="J52" s="232" t="n">
        <f aca="false">H52/I52</f>
        <v>12.6490349794307</v>
      </c>
      <c r="K52" s="232" t="n">
        <v>-21.4152697389347</v>
      </c>
      <c r="L52" s="232" t="n">
        <v>5.89847689887833</v>
      </c>
      <c r="M52" s="158" t="n">
        <f aca="false">((K52/1000+1)*0.0112372)/((K52/1000+1)*0.0112372+1)</f>
        <v>0.0108769434530085</v>
      </c>
      <c r="N52" s="190" t="s">
        <v>106</v>
      </c>
      <c r="O52" s="190" t="s">
        <v>106</v>
      </c>
      <c r="P52" s="190" t="s">
        <v>106</v>
      </c>
      <c r="Q52" s="190" t="s">
        <v>106</v>
      </c>
      <c r="R52" s="237" t="str">
        <f aca="false">P52</f>
        <v>N/A</v>
      </c>
      <c r="S52" s="237" t="str">
        <f aca="false">Q52</f>
        <v>N/A</v>
      </c>
    </row>
    <row r="53" customFormat="false" ht="16" hidden="false" customHeight="false" outlineLevel="0" collapsed="false">
      <c r="B53" s="96" t="s">
        <v>1092</v>
      </c>
      <c r="C53" s="185" t="n">
        <v>5</v>
      </c>
      <c r="D53" s="185" t="s">
        <v>353</v>
      </c>
      <c r="E53" s="185" t="n">
        <v>2</v>
      </c>
      <c r="F53" s="185" t="s">
        <v>334</v>
      </c>
      <c r="G53" s="193" t="s">
        <v>335</v>
      </c>
      <c r="H53" s="167" t="n">
        <v>4.33154632687935</v>
      </c>
      <c r="I53" s="236" t="n">
        <v>0.360058110470881</v>
      </c>
      <c r="J53" s="167" t="n">
        <f aca="false">H53/I53</f>
        <v>12.0301312507989</v>
      </c>
      <c r="K53" s="167" t="n">
        <v>9.90082549251855</v>
      </c>
      <c r="L53" s="167" t="n">
        <v>6.72422159160335</v>
      </c>
      <c r="M53" s="189" t="n">
        <f aca="false">((K53/1000+1)*0.0112372)/((K53/1000+1)*0.0112372+1)</f>
        <v>0.0112211152065693</v>
      </c>
      <c r="N53" s="190" t="n">
        <v>0.02369</v>
      </c>
      <c r="O53" s="190" t="n">
        <f aca="false">1-(N53-M53)/(N53-M52)</f>
        <v>0.0268610188598267</v>
      </c>
      <c r="P53" s="171" t="n">
        <f aca="false">H53*O53/100*1000000</f>
        <v>1163.49747578519</v>
      </c>
      <c r="Q53" s="171" t="n">
        <f aca="false">1750-P53</f>
        <v>586.502524214805</v>
      </c>
      <c r="R53" s="237" t="n">
        <f aca="false">P53/1750</f>
        <v>0.664855700448683</v>
      </c>
      <c r="S53" s="237" t="n">
        <f aca="false">Q53/1750</f>
        <v>0.335144299551317</v>
      </c>
    </row>
    <row r="54" customFormat="false" ht="15" hidden="false" customHeight="false" outlineLevel="0" collapsed="false">
      <c r="B54" s="96" t="s">
        <v>1092</v>
      </c>
      <c r="C54" s="185" t="n">
        <v>5</v>
      </c>
      <c r="D54" s="185" t="s">
        <v>353</v>
      </c>
      <c r="E54" s="185" t="n">
        <v>2</v>
      </c>
      <c r="F54" s="185" t="s">
        <v>334</v>
      </c>
      <c r="G54" s="197" t="n">
        <v>10</v>
      </c>
      <c r="H54" s="167" t="n">
        <v>4.32163620834567</v>
      </c>
      <c r="I54" s="236" t="n">
        <v>0.371307165204468</v>
      </c>
      <c r="J54" s="167" t="n">
        <f aca="false">H54/I54</f>
        <v>11.6389787575628</v>
      </c>
      <c r="K54" s="167" t="n">
        <v>7.28261165414505</v>
      </c>
      <c r="L54" s="167" t="n">
        <v>6.28258445607603</v>
      </c>
      <c r="M54" s="189" t="n">
        <f aca="false">((K54/1000+1)*0.0112372)/((K54/1000+1)*0.0112372+1)</f>
        <v>0.0111923495543181</v>
      </c>
      <c r="N54" s="190" t="n">
        <v>0.02369</v>
      </c>
      <c r="O54" s="190" t="n">
        <f aca="false">1-(N54-M54)/(N54-M52)</f>
        <v>0.0246159923007316</v>
      </c>
      <c r="P54" s="171" t="n">
        <f aca="false">H54*O54/100*1000000</f>
        <v>1063.813636312</v>
      </c>
      <c r="Q54" s="171" t="n">
        <f aca="false">1750-P54</f>
        <v>686.186363688</v>
      </c>
      <c r="R54" s="237" t="n">
        <f aca="false">P54/1750</f>
        <v>0.607893506464</v>
      </c>
      <c r="S54" s="237" t="n">
        <f aca="false">Q54/1750</f>
        <v>0.392106493536</v>
      </c>
    </row>
    <row r="55" customFormat="false" ht="15" hidden="false" customHeight="false" outlineLevel="0" collapsed="false">
      <c r="B55" s="96" t="s">
        <v>1092</v>
      </c>
      <c r="C55" s="185" t="n">
        <v>5</v>
      </c>
      <c r="D55" s="235" t="s">
        <v>353</v>
      </c>
      <c r="E55" s="185" t="n">
        <v>3</v>
      </c>
      <c r="F55" s="185" t="s">
        <v>322</v>
      </c>
      <c r="G55" s="185" t="s">
        <v>322</v>
      </c>
      <c r="H55" s="232" t="n">
        <v>4.33505877663732</v>
      </c>
      <c r="I55" s="233" t="n">
        <v>0.340072890911137</v>
      </c>
      <c r="J55" s="232" t="n">
        <f aca="false">H55/I55</f>
        <v>12.7474400121181</v>
      </c>
      <c r="K55" s="232" t="n">
        <v>-20.8549451600225</v>
      </c>
      <c r="L55" s="232" t="n">
        <v>5.34587761311335</v>
      </c>
      <c r="M55" s="158" t="n">
        <f aca="false">((K55/1000+1)*0.0112372)/((K55/1000+1)*0.0112372+1)</f>
        <v>0.0108831036660243</v>
      </c>
      <c r="N55" s="190" t="s">
        <v>106</v>
      </c>
      <c r="O55" s="190" t="s">
        <v>106</v>
      </c>
      <c r="P55" s="190" t="s">
        <v>106</v>
      </c>
      <c r="Q55" s="190" t="s">
        <v>106</v>
      </c>
      <c r="R55" s="237" t="str">
        <f aca="false">P55</f>
        <v>N/A</v>
      </c>
      <c r="S55" s="237" t="str">
        <f aca="false">Q55</f>
        <v>N/A</v>
      </c>
    </row>
    <row r="56" customFormat="false" ht="16" hidden="false" customHeight="false" outlineLevel="0" collapsed="false">
      <c r="B56" s="96" t="s">
        <v>1092</v>
      </c>
      <c r="C56" s="185" t="n">
        <v>5</v>
      </c>
      <c r="D56" s="185" t="s">
        <v>353</v>
      </c>
      <c r="E56" s="185" t="n">
        <v>3</v>
      </c>
      <c r="F56" s="185" t="s">
        <v>334</v>
      </c>
      <c r="G56" s="193" t="s">
        <v>335</v>
      </c>
      <c r="H56" s="167" t="n">
        <v>4.39794251309635</v>
      </c>
      <c r="I56" s="236" t="n">
        <v>0.364478358788845</v>
      </c>
      <c r="J56" s="167" t="n">
        <f aca="false">H56/I56</f>
        <v>12.0664023173025</v>
      </c>
      <c r="K56" s="167" t="n">
        <v>8.65599906772215</v>
      </c>
      <c r="L56" s="167" t="n">
        <v>6.25263551579848</v>
      </c>
      <c r="M56" s="189" t="n">
        <f aca="false">((K56/1000+1)*0.0112372)/((K56/1000+1)*0.0112372+1)</f>
        <v>0.011207438822659</v>
      </c>
      <c r="N56" s="190" t="n">
        <v>0.02369</v>
      </c>
      <c r="O56" s="190" t="n">
        <f aca="false">1-(N56-M56)/(N56-M55)</f>
        <v>0.0253250395862368</v>
      </c>
      <c r="P56" s="171" t="n">
        <f aca="false">H56*O56/100*1000000</f>
        <v>1113.78068242159</v>
      </c>
      <c r="Q56" s="171" t="n">
        <f aca="false">1750-P56</f>
        <v>636.219317578413</v>
      </c>
      <c r="R56" s="237" t="n">
        <f aca="false">P56/1750</f>
        <v>0.636446104240907</v>
      </c>
      <c r="S56" s="237" t="n">
        <f aca="false">Q56/1750</f>
        <v>0.363553895759093</v>
      </c>
    </row>
    <row r="57" customFormat="false" ht="15" hidden="false" customHeight="false" outlineLevel="0" collapsed="false">
      <c r="B57" s="96" t="s">
        <v>1092</v>
      </c>
      <c r="C57" s="185" t="n">
        <v>5</v>
      </c>
      <c r="D57" s="185" t="s">
        <v>353</v>
      </c>
      <c r="E57" s="185" t="n">
        <v>3</v>
      </c>
      <c r="F57" s="185" t="s">
        <v>334</v>
      </c>
      <c r="G57" s="197" t="n">
        <v>10</v>
      </c>
      <c r="H57" s="167" t="n">
        <v>4.42544135473763</v>
      </c>
      <c r="I57" s="236" t="n">
        <v>0.378474509527806</v>
      </c>
      <c r="J57" s="167" t="n">
        <f aca="false">H57/I57</f>
        <v>11.6928386016245</v>
      </c>
      <c r="K57" s="167" t="n">
        <v>8.7336627824234</v>
      </c>
      <c r="L57" s="167" t="n">
        <v>6.04503286980253</v>
      </c>
      <c r="M57" s="189" t="n">
        <f aca="false">((K57/1000+1)*0.0112372)/((K57/1000+1)*0.0112372+1)</f>
        <v>0.0112082920922649</v>
      </c>
      <c r="N57" s="190" t="n">
        <v>0.02369</v>
      </c>
      <c r="O57" s="190" t="n">
        <f aca="false">1-(N57-M57)/(N57-M55)</f>
        <v>0.025391665377814</v>
      </c>
      <c r="P57" s="171" t="n">
        <f aca="false">H57*O57/100*1000000</f>
        <v>1123.69326028638</v>
      </c>
      <c r="Q57" s="171" t="n">
        <f aca="false">1750-P57</f>
        <v>626.306739713621</v>
      </c>
      <c r="R57" s="237" t="n">
        <f aca="false">P57/1750</f>
        <v>0.642110434449359</v>
      </c>
      <c r="S57" s="237" t="n">
        <f aca="false">Q57/1750</f>
        <v>0.357889565550641</v>
      </c>
    </row>
    <row r="58" s="186" customFormat="true" ht="15" hidden="false" customHeight="false" outlineLevel="0" collapsed="false">
      <c r="A58" s="227"/>
      <c r="B58" s="96" t="s">
        <v>1092</v>
      </c>
      <c r="C58" s="185" t="n">
        <v>5</v>
      </c>
      <c r="D58" s="235" t="s">
        <v>353</v>
      </c>
      <c r="E58" s="185" t="n">
        <v>4</v>
      </c>
      <c r="F58" s="185" t="s">
        <v>322</v>
      </c>
      <c r="G58" s="185" t="s">
        <v>322</v>
      </c>
      <c r="H58" s="232" t="n">
        <v>3.84294777226899</v>
      </c>
      <c r="I58" s="233" t="n">
        <v>0.309161043904756</v>
      </c>
      <c r="J58" s="232" t="n">
        <f aca="false">H58/I58</f>
        <v>12.4302458153586</v>
      </c>
      <c r="K58" s="232" t="n">
        <v>-20.8104897442706</v>
      </c>
      <c r="L58" s="232" t="n">
        <v>5.98024356927581</v>
      </c>
      <c r="M58" s="158" t="n">
        <f aca="false">((K58/1000+1)*0.0112372)/((K58/1000+1)*0.0112372+1)</f>
        <v>0.0108835924059443</v>
      </c>
      <c r="N58" s="190" t="s">
        <v>106</v>
      </c>
      <c r="O58" s="190" t="s">
        <v>106</v>
      </c>
      <c r="P58" s="190" t="s">
        <v>106</v>
      </c>
      <c r="Q58" s="190" t="s">
        <v>106</v>
      </c>
      <c r="R58" s="237" t="str">
        <f aca="false">P58</f>
        <v>N/A</v>
      </c>
      <c r="S58" s="237" t="str">
        <f aca="false">Q58</f>
        <v>N/A</v>
      </c>
    </row>
    <row r="59" customFormat="false" ht="16" hidden="false" customHeight="false" outlineLevel="0" collapsed="false">
      <c r="B59" s="96" t="s">
        <v>1092</v>
      </c>
      <c r="C59" s="185" t="n">
        <v>5</v>
      </c>
      <c r="D59" s="185" t="s">
        <v>353</v>
      </c>
      <c r="E59" s="185" t="n">
        <v>4</v>
      </c>
      <c r="F59" s="185" t="s">
        <v>334</v>
      </c>
      <c r="G59" s="193" t="s">
        <v>335</v>
      </c>
      <c r="H59" s="167" t="n">
        <v>4.23295178912958</v>
      </c>
      <c r="I59" s="236" t="n">
        <v>0.348496882600501</v>
      </c>
      <c r="J59" s="167" t="n">
        <f aca="false">H59/I59</f>
        <v>12.1463117762865</v>
      </c>
      <c r="K59" s="167" t="n">
        <v>10.7996222353169</v>
      </c>
      <c r="L59" s="167" t="n">
        <v>6.69543660117675</v>
      </c>
      <c r="M59" s="189" t="n">
        <f aca="false">((K59/1000+1)*0.0112372)/((K59/1000+1)*0.0112372+1)</f>
        <v>0.0112309896728336</v>
      </c>
      <c r="N59" s="190" t="n">
        <v>0.02369</v>
      </c>
      <c r="O59" s="190" t="n">
        <f aca="false">1-(N59-M59)/(N59-M58)</f>
        <v>0.027126831965791</v>
      </c>
      <c r="P59" s="171" t="n">
        <f aca="false">H59*O59/100*1000000</f>
        <v>1148.26571903013</v>
      </c>
      <c r="Q59" s="171" t="n">
        <f aca="false">1750-P59</f>
        <v>601.734280969874</v>
      </c>
      <c r="R59" s="237" t="n">
        <f aca="false">P59/1750</f>
        <v>0.656151839445786</v>
      </c>
      <c r="S59" s="237" t="n">
        <f aca="false">Q59/1750</f>
        <v>0.343848160554214</v>
      </c>
    </row>
    <row r="60" customFormat="false" ht="15" hidden="false" customHeight="false" outlineLevel="0" collapsed="false">
      <c r="B60" s="96" t="s">
        <v>1092</v>
      </c>
      <c r="C60" s="185" t="n">
        <v>5</v>
      </c>
      <c r="D60" s="185" t="s">
        <v>353</v>
      </c>
      <c r="E60" s="185" t="n">
        <v>4</v>
      </c>
      <c r="F60" s="185" t="s">
        <v>334</v>
      </c>
      <c r="G60" s="197" t="n">
        <v>10</v>
      </c>
      <c r="H60" s="167" t="n">
        <v>3.90691591917589</v>
      </c>
      <c r="I60" s="236" t="n">
        <v>0.339485347980995</v>
      </c>
      <c r="J60" s="167" t="n">
        <f aca="false">H60/I60</f>
        <v>11.5083491597246</v>
      </c>
      <c r="K60" s="167" t="n">
        <v>8.93629860207598</v>
      </c>
      <c r="L60" s="167" t="n">
        <v>6.34106794934652</v>
      </c>
      <c r="M60" s="189" t="n">
        <f aca="false">((K60/1000+1)*0.0112372)/((K60/1000+1)*0.0112372+1)</f>
        <v>0.0112105183886524</v>
      </c>
      <c r="N60" s="190" t="n">
        <v>0.02369</v>
      </c>
      <c r="O60" s="190" t="n">
        <f aca="false">1-(N60-M60)/(N60-M58)</f>
        <v>0.0255283130969428</v>
      </c>
      <c r="P60" s="171" t="n">
        <f aca="false">H60*O60/100*1000000</f>
        <v>997.369728281522</v>
      </c>
      <c r="Q60" s="171" t="n">
        <f aca="false">1750-P60</f>
        <v>752.630271718478</v>
      </c>
      <c r="R60" s="237" t="n">
        <f aca="false">P60/1750</f>
        <v>0.569925559018013</v>
      </c>
      <c r="S60" s="237" t="n">
        <f aca="false">Q60/1750</f>
        <v>0.430074440981988</v>
      </c>
    </row>
    <row r="61" customFormat="false" ht="15" hidden="false" customHeight="false" outlineLevel="0" collapsed="false">
      <c r="B61" s="96" t="s">
        <v>1092</v>
      </c>
      <c r="C61" s="185" t="n">
        <v>5</v>
      </c>
      <c r="D61" s="235" t="s">
        <v>378</v>
      </c>
      <c r="E61" s="185" t="n">
        <v>1</v>
      </c>
      <c r="F61" s="185" t="s">
        <v>322</v>
      </c>
      <c r="G61" s="185" t="s">
        <v>322</v>
      </c>
      <c r="H61" s="232" t="n">
        <v>1.42788527825395</v>
      </c>
      <c r="I61" s="233" t="n">
        <v>0.123754637324719</v>
      </c>
      <c r="J61" s="232" t="n">
        <f aca="false">H61/I61</f>
        <v>11.5380345263938</v>
      </c>
      <c r="K61" s="232" t="n">
        <v>-17.3826698997615</v>
      </c>
      <c r="L61" s="232" t="n">
        <v>7.45702163858453</v>
      </c>
      <c r="M61" s="158" t="n">
        <f aca="false">((K61/1000+1)*0.0112372)/((K61/1000+1)*0.0112372+1)</f>
        <v>0.0109212761777341</v>
      </c>
      <c r="N61" s="190" t="s">
        <v>106</v>
      </c>
      <c r="O61" s="190" t="s">
        <v>106</v>
      </c>
      <c r="P61" s="190" t="s">
        <v>106</v>
      </c>
      <c r="Q61" s="190" t="s">
        <v>106</v>
      </c>
      <c r="R61" s="237" t="str">
        <f aca="false">P61</f>
        <v>N/A</v>
      </c>
      <c r="S61" s="237" t="str">
        <f aca="false">Q61</f>
        <v>N/A</v>
      </c>
    </row>
    <row r="62" customFormat="false" ht="16" hidden="false" customHeight="false" outlineLevel="0" collapsed="false">
      <c r="B62" s="96" t="s">
        <v>1092</v>
      </c>
      <c r="C62" s="185" t="n">
        <v>5</v>
      </c>
      <c r="D62" s="185" t="s">
        <v>378</v>
      </c>
      <c r="E62" s="185" t="n">
        <v>1</v>
      </c>
      <c r="F62" s="185" t="s">
        <v>334</v>
      </c>
      <c r="G62" s="193" t="s">
        <v>335</v>
      </c>
      <c r="H62" s="167" t="n">
        <v>1.52189235974142</v>
      </c>
      <c r="I62" s="236" t="n">
        <v>0.133778120085785</v>
      </c>
      <c r="J62" s="167" t="n">
        <f aca="false">H62/I62</f>
        <v>11.3762426827758</v>
      </c>
      <c r="K62" s="167" t="n">
        <v>50.524742759179</v>
      </c>
      <c r="L62" s="167" t="n">
        <v>9.24292303361682</v>
      </c>
      <c r="M62" s="189" t="n">
        <f aca="false">((K62/1000+1)*0.0112372)/((K62/1000+1)*0.0112372+1)</f>
        <v>0.0116672255476422</v>
      </c>
      <c r="N62" s="190" t="n">
        <v>0.02369</v>
      </c>
      <c r="O62" s="190" t="n">
        <f aca="false">1-(N62-M62)/(N62-M61)</f>
        <v>0.0584200410543232</v>
      </c>
      <c r="P62" s="171" t="n">
        <f aca="false">H62*O62/100*1000000</f>
        <v>889.090141363544</v>
      </c>
      <c r="Q62" s="171" t="n">
        <f aca="false">1750-P62</f>
        <v>860.909858636456</v>
      </c>
      <c r="R62" s="237" t="n">
        <f aca="false">P62/1750</f>
        <v>0.508051509350596</v>
      </c>
      <c r="S62" s="237" t="n">
        <f aca="false">Q62/1750</f>
        <v>0.491948490649404</v>
      </c>
    </row>
    <row r="63" customFormat="false" ht="15" hidden="false" customHeight="false" outlineLevel="0" collapsed="false">
      <c r="B63" s="96" t="s">
        <v>1092</v>
      </c>
      <c r="C63" s="185" t="n">
        <v>5</v>
      </c>
      <c r="D63" s="185" t="s">
        <v>378</v>
      </c>
      <c r="E63" s="185" t="n">
        <v>1</v>
      </c>
      <c r="F63" s="185" t="s">
        <v>334</v>
      </c>
      <c r="G63" s="197" t="n">
        <v>10</v>
      </c>
      <c r="H63" s="167" t="n">
        <v>1.57435524960236</v>
      </c>
      <c r="I63" s="236" t="n">
        <v>0.152649308280223</v>
      </c>
      <c r="J63" s="167" t="n">
        <f aca="false">H63/I63</f>
        <v>10.3135432930509</v>
      </c>
      <c r="K63" s="167" t="n">
        <v>45.3629354675774</v>
      </c>
      <c r="L63" s="167" t="n">
        <v>7.92243484474579</v>
      </c>
      <c r="M63" s="189" t="n">
        <f aca="false">((K63/1000+1)*0.0112372)/((K63/1000+1)*0.0112372+1)</f>
        <v>0.0116105636402672</v>
      </c>
      <c r="N63" s="190" t="n">
        <v>0.02369</v>
      </c>
      <c r="O63" s="190" t="n">
        <f aca="false">1-(N63-M63)/(N63-M61)</f>
        <v>0.0539824865920548</v>
      </c>
      <c r="P63" s="171" t="n">
        <f aca="false">H63*O63/100*1000000</f>
        <v>849.876111527905</v>
      </c>
      <c r="Q63" s="171" t="n">
        <f aca="false">1750-P63</f>
        <v>900.123888472095</v>
      </c>
      <c r="R63" s="237" t="n">
        <f aca="false">P63/1750</f>
        <v>0.48564349230166</v>
      </c>
      <c r="S63" s="237" t="n">
        <f aca="false">Q63/1750</f>
        <v>0.51435650769834</v>
      </c>
    </row>
    <row r="64" customFormat="false" ht="15" hidden="false" customHeight="false" outlineLevel="0" collapsed="false">
      <c r="B64" s="96" t="s">
        <v>1092</v>
      </c>
      <c r="C64" s="185" t="n">
        <v>5</v>
      </c>
      <c r="D64" s="235" t="s">
        <v>378</v>
      </c>
      <c r="E64" s="185" t="n">
        <v>2</v>
      </c>
      <c r="F64" s="185" t="s">
        <v>322</v>
      </c>
      <c r="G64" s="185" t="s">
        <v>322</v>
      </c>
      <c r="H64" s="232" t="n">
        <v>1.43007190392759</v>
      </c>
      <c r="I64" s="233" t="n">
        <v>0.129940169310548</v>
      </c>
      <c r="J64" s="232" t="n">
        <f aca="false">H64/I64</f>
        <v>11.0056182896747</v>
      </c>
      <c r="K64" s="232" t="n">
        <v>-16.419000974581</v>
      </c>
      <c r="L64" s="232" t="n">
        <v>7.64974374843429</v>
      </c>
      <c r="M64" s="158" t="n">
        <f aca="false">((K64/1000+1)*0.0112372)/((K64/1000+1)*0.0112372+1)</f>
        <v>0.0109318697646311</v>
      </c>
      <c r="N64" s="190" t="s">
        <v>106</v>
      </c>
      <c r="O64" s="190" t="s">
        <v>106</v>
      </c>
      <c r="P64" s="190" t="s">
        <v>106</v>
      </c>
      <c r="Q64" s="190" t="s">
        <v>106</v>
      </c>
      <c r="R64" s="237" t="str">
        <f aca="false">P64</f>
        <v>N/A</v>
      </c>
      <c r="S64" s="237" t="str">
        <f aca="false">Q64</f>
        <v>N/A</v>
      </c>
    </row>
    <row r="65" customFormat="false" ht="16" hidden="false" customHeight="false" outlineLevel="0" collapsed="false">
      <c r="B65" s="96" t="s">
        <v>1092</v>
      </c>
      <c r="C65" s="185" t="n">
        <v>5</v>
      </c>
      <c r="D65" s="185" t="s">
        <v>378</v>
      </c>
      <c r="E65" s="185" t="n">
        <v>2</v>
      </c>
      <c r="F65" s="185" t="s">
        <v>334</v>
      </c>
      <c r="G65" s="193" t="s">
        <v>335</v>
      </c>
      <c r="H65" s="167" t="n">
        <v>1.69444399601267</v>
      </c>
      <c r="I65" s="236" t="n">
        <v>0.152325154868517</v>
      </c>
      <c r="J65" s="167" t="n">
        <f aca="false">H65/I65</f>
        <v>11.1238619614421</v>
      </c>
      <c r="K65" s="167" t="n">
        <v>46.1131356470343</v>
      </c>
      <c r="L65" s="167" t="n">
        <v>9.48871662378441</v>
      </c>
      <c r="M65" s="189" t="n">
        <f aca="false">((K65/1000+1)*0.0112372)/((K65/1000+1)*0.0112372+1)</f>
        <v>0.0116187990999581</v>
      </c>
      <c r="N65" s="190" t="n">
        <v>0.02369</v>
      </c>
      <c r="O65" s="190" t="n">
        <f aca="false">1-(N65-M65)/(N65-M64)</f>
        <v>0.0538424771227609</v>
      </c>
      <c r="P65" s="171" t="n">
        <f aca="false">H65*O65/100*1000000</f>
        <v>912.330620911118</v>
      </c>
      <c r="Q65" s="171" t="n">
        <f aca="false">1750-P65</f>
        <v>837.669379088882</v>
      </c>
      <c r="R65" s="237" t="n">
        <f aca="false">P65/1750</f>
        <v>0.521331783377782</v>
      </c>
      <c r="S65" s="237" t="n">
        <f aca="false">Q65/1750</f>
        <v>0.478668216622218</v>
      </c>
    </row>
    <row r="66" customFormat="false" ht="15" hidden="false" customHeight="false" outlineLevel="0" collapsed="false">
      <c r="B66" s="96" t="s">
        <v>1092</v>
      </c>
      <c r="C66" s="185" t="n">
        <v>5</v>
      </c>
      <c r="D66" s="185" t="s">
        <v>378</v>
      </c>
      <c r="E66" s="185" t="n">
        <v>2</v>
      </c>
      <c r="F66" s="185" t="s">
        <v>334</v>
      </c>
      <c r="G66" s="197" t="n">
        <v>10</v>
      </c>
      <c r="H66" s="167" t="n">
        <v>1.75354188583698</v>
      </c>
      <c r="I66" s="236" t="n">
        <v>0.177712149693126</v>
      </c>
      <c r="J66" s="167" t="n">
        <f aca="false">H66/I66</f>
        <v>9.86731570612925</v>
      </c>
      <c r="K66" s="167" t="n">
        <v>48.6808765528773</v>
      </c>
      <c r="L66" s="167" t="n">
        <v>8.72495966405938</v>
      </c>
      <c r="M66" s="189" t="n">
        <f aca="false">((K66/1000+1)*0.0112372)/((K66/1000+1)*0.0112372+1)</f>
        <v>0.0116469859066981</v>
      </c>
      <c r="N66" s="190" t="n">
        <v>0.02369</v>
      </c>
      <c r="O66" s="190" t="n">
        <f aca="false">1-(N66-M66)/(N66-M64)</f>
        <v>0.0560517982552483</v>
      </c>
      <c r="P66" s="171" t="n">
        <f aca="false">H66*O66/100*1000000</f>
        <v>982.891760170619</v>
      </c>
      <c r="Q66" s="171" t="n">
        <f aca="false">1750-P66</f>
        <v>767.108239829381</v>
      </c>
      <c r="R66" s="237" t="n">
        <f aca="false">P66/1750</f>
        <v>0.561652434383211</v>
      </c>
      <c r="S66" s="237" t="n">
        <f aca="false">Q66/1750</f>
        <v>0.438347565616789</v>
      </c>
    </row>
    <row r="67" customFormat="false" ht="15" hidden="false" customHeight="false" outlineLevel="0" collapsed="false">
      <c r="B67" s="96" t="s">
        <v>1092</v>
      </c>
      <c r="C67" s="185" t="n">
        <v>5</v>
      </c>
      <c r="D67" s="235" t="s">
        <v>378</v>
      </c>
      <c r="E67" s="185" t="n">
        <v>3</v>
      </c>
      <c r="F67" s="185" t="s">
        <v>322</v>
      </c>
      <c r="G67" s="185" t="s">
        <v>322</v>
      </c>
      <c r="H67" s="232" t="n">
        <v>1.46063594056801</v>
      </c>
      <c r="I67" s="233" t="n">
        <v>0.136106364532337</v>
      </c>
      <c r="J67" s="232" t="n">
        <f aca="false">H67/I67</f>
        <v>10.7315770690576</v>
      </c>
      <c r="K67" s="232" t="n">
        <v>-16.5351697296341</v>
      </c>
      <c r="L67" s="232" t="n">
        <v>7.76535724489932</v>
      </c>
      <c r="M67" s="158" t="n">
        <f aca="false">((K67/1000+1)*0.0112372)/((K67/1000+1)*0.0112372+1)</f>
        <v>0.0109305927366215</v>
      </c>
      <c r="N67" s="190" t="s">
        <v>106</v>
      </c>
      <c r="O67" s="190" t="s">
        <v>106</v>
      </c>
      <c r="P67" s="190" t="s">
        <v>106</v>
      </c>
      <c r="Q67" s="190" t="s">
        <v>106</v>
      </c>
      <c r="R67" s="237" t="str">
        <f aca="false">P67</f>
        <v>N/A</v>
      </c>
      <c r="S67" s="237" t="str">
        <f aca="false">Q67</f>
        <v>N/A</v>
      </c>
    </row>
    <row r="68" customFormat="false" ht="16" hidden="false" customHeight="false" outlineLevel="0" collapsed="false">
      <c r="B68" s="96" t="s">
        <v>1092</v>
      </c>
      <c r="C68" s="185" t="n">
        <v>5</v>
      </c>
      <c r="D68" s="185" t="s">
        <v>378</v>
      </c>
      <c r="E68" s="185" t="n">
        <v>3</v>
      </c>
      <c r="F68" s="185" t="s">
        <v>334</v>
      </c>
      <c r="G68" s="193" t="s">
        <v>335</v>
      </c>
      <c r="H68" s="167" t="n">
        <v>1.63347185244957</v>
      </c>
      <c r="I68" s="236" t="n">
        <v>0.150644309493174</v>
      </c>
      <c r="J68" s="167" t="n">
        <f aca="false">H68/I68</f>
        <v>10.8432363488883</v>
      </c>
      <c r="K68" s="167" t="n">
        <v>50.1491933787464</v>
      </c>
      <c r="L68" s="167" t="n">
        <v>10.2518250305439</v>
      </c>
      <c r="M68" s="189" t="n">
        <f aca="false">((K68/1000+1)*0.0112372)/((K68/1000+1)*0.0112372+1)</f>
        <v>0.0116631033067557</v>
      </c>
      <c r="N68" s="190" t="n">
        <v>0.02369</v>
      </c>
      <c r="O68" s="190" t="n">
        <f aca="false">1-(N68-M68)/(N68-M67)</f>
        <v>0.0574094513180546</v>
      </c>
      <c r="P68" s="171" t="n">
        <f aca="false">H68*O68/100*1000000</f>
        <v>937.767227926162</v>
      </c>
      <c r="Q68" s="171" t="n">
        <f aca="false">1750-P68</f>
        <v>812.232772073838</v>
      </c>
      <c r="R68" s="237" t="n">
        <f aca="false">P68/1750</f>
        <v>0.535866987386378</v>
      </c>
      <c r="S68" s="237" t="n">
        <f aca="false">Q68/1750</f>
        <v>0.464133012613622</v>
      </c>
    </row>
    <row r="69" customFormat="false" ht="15" hidden="false" customHeight="false" outlineLevel="0" collapsed="false">
      <c r="B69" s="96" t="s">
        <v>1092</v>
      </c>
      <c r="C69" s="185" t="n">
        <v>5</v>
      </c>
      <c r="D69" s="185" t="s">
        <v>378</v>
      </c>
      <c r="E69" s="185" t="n">
        <v>3</v>
      </c>
      <c r="F69" s="185" t="s">
        <v>334</v>
      </c>
      <c r="G69" s="197" t="n">
        <v>10</v>
      </c>
      <c r="H69" s="167" t="n">
        <v>1.54954801722786</v>
      </c>
      <c r="I69" s="236" t="n">
        <v>0.162075450205049</v>
      </c>
      <c r="J69" s="167" t="n">
        <f aca="false">H69/I69</f>
        <v>9.56065841722146</v>
      </c>
      <c r="K69" s="167" t="n">
        <v>50.0163621171308</v>
      </c>
      <c r="L69" s="167" t="n">
        <v>8.72975454131257</v>
      </c>
      <c r="M69" s="189" t="n">
        <f aca="false">((K69/1000+1)*0.0112372)/((K69/1000+1)*0.0112372+1)</f>
        <v>0.0116616452680055</v>
      </c>
      <c r="N69" s="190" t="n">
        <v>0.02369</v>
      </c>
      <c r="O69" s="190" t="n">
        <f aca="false">1-(N69-M69)/(N69-M67)</f>
        <v>0.057295179650096</v>
      </c>
      <c r="P69" s="171" t="n">
        <f aca="false">H69*O69/100*1000000</f>
        <v>887.816320235205</v>
      </c>
      <c r="Q69" s="171" t="n">
        <f aca="false">1750-P69</f>
        <v>862.183679764796</v>
      </c>
      <c r="R69" s="237" t="n">
        <f aca="false">P69/1750</f>
        <v>0.507323611562974</v>
      </c>
      <c r="S69" s="237" t="n">
        <f aca="false">Q69/1750</f>
        <v>0.492676388437026</v>
      </c>
    </row>
    <row r="70" customFormat="false" ht="15" hidden="false" customHeight="false" outlineLevel="0" collapsed="false">
      <c r="B70" s="96" t="s">
        <v>1092</v>
      </c>
      <c r="C70" s="185" t="n">
        <v>5</v>
      </c>
      <c r="D70" s="235" t="s">
        <v>378</v>
      </c>
      <c r="E70" s="185" t="n">
        <v>4</v>
      </c>
      <c r="F70" s="185" t="s">
        <v>322</v>
      </c>
      <c r="G70" s="185" t="s">
        <v>322</v>
      </c>
      <c r="H70" s="232" t="n">
        <v>1.45786903161623</v>
      </c>
      <c r="I70" s="233" t="n">
        <v>0.134047694165485</v>
      </c>
      <c r="J70" s="232" t="n">
        <f aca="false">H70/I70</f>
        <v>10.8757486705923</v>
      </c>
      <c r="K70" s="232" t="n">
        <v>-16.3903109826577</v>
      </c>
      <c r="L70" s="232" t="n">
        <v>7.30303761966715</v>
      </c>
      <c r="M70" s="158" t="n">
        <f aca="false">((K70/1000+1)*0.0112372)/((K70/1000+1)*0.0112372+1)</f>
        <v>0.0109321851494716</v>
      </c>
      <c r="N70" s="190" t="s">
        <v>106</v>
      </c>
      <c r="O70" s="190" t="s">
        <v>106</v>
      </c>
      <c r="P70" s="190" t="s">
        <v>106</v>
      </c>
      <c r="Q70" s="190" t="s">
        <v>106</v>
      </c>
      <c r="R70" s="237" t="str">
        <f aca="false">P70</f>
        <v>N/A</v>
      </c>
      <c r="S70" s="237" t="str">
        <f aca="false">Q70</f>
        <v>N/A</v>
      </c>
    </row>
    <row r="71" customFormat="false" ht="16" hidden="false" customHeight="false" outlineLevel="0" collapsed="false">
      <c r="B71" s="96" t="s">
        <v>1092</v>
      </c>
      <c r="C71" s="185" t="n">
        <v>5</v>
      </c>
      <c r="D71" s="185" t="s">
        <v>378</v>
      </c>
      <c r="E71" s="185" t="n">
        <v>4</v>
      </c>
      <c r="F71" s="185" t="s">
        <v>334</v>
      </c>
      <c r="G71" s="193" t="s">
        <v>335</v>
      </c>
      <c r="H71" s="167" t="n">
        <v>1.3975978415396</v>
      </c>
      <c r="I71" s="236" t="n">
        <v>0.130069716789636</v>
      </c>
      <c r="J71" s="167" t="n">
        <f aca="false">H71/I71</f>
        <v>10.7449902716399</v>
      </c>
      <c r="K71" s="167" t="n">
        <v>56.4638467363476</v>
      </c>
      <c r="L71" s="167" t="n">
        <v>10.2202924458376</v>
      </c>
      <c r="M71" s="189" t="n">
        <f aca="false">((K71/1000+1)*0.0112372)/((K71/1000+1)*0.0112372+1)</f>
        <v>0.0117324119163421</v>
      </c>
      <c r="N71" s="190" t="n">
        <v>0.02369</v>
      </c>
      <c r="O71" s="190" t="n">
        <f aca="false">1-(N71-M71)/(N71-M70)</f>
        <v>0.0627244380206142</v>
      </c>
      <c r="P71" s="171" t="n">
        <f aca="false">H71*O71/100*1000000</f>
        <v>876.635391893947</v>
      </c>
      <c r="Q71" s="171" t="n">
        <f aca="false">1750-P71</f>
        <v>873.364608106053</v>
      </c>
      <c r="R71" s="237" t="n">
        <f aca="false">P71/1750</f>
        <v>0.500934509653684</v>
      </c>
      <c r="S71" s="237" t="n">
        <f aca="false">Q71/1750</f>
        <v>0.499065490346316</v>
      </c>
    </row>
    <row r="72" customFormat="false" ht="15" hidden="false" customHeight="false" outlineLevel="0" collapsed="false">
      <c r="B72" s="96" t="s">
        <v>1092</v>
      </c>
      <c r="C72" s="185" t="n">
        <v>5</v>
      </c>
      <c r="D72" s="185" t="s">
        <v>378</v>
      </c>
      <c r="E72" s="185" t="n">
        <v>4</v>
      </c>
      <c r="F72" s="185" t="s">
        <v>334</v>
      </c>
      <c r="G72" s="197" t="n">
        <v>10</v>
      </c>
      <c r="H72" s="167" t="n">
        <v>1.45852782672478</v>
      </c>
      <c r="I72" s="236" t="n">
        <v>0.152280780564344</v>
      </c>
      <c r="J72" s="167" t="n">
        <f aca="false">H72/I72</f>
        <v>9.57788514952158</v>
      </c>
      <c r="K72" s="167" t="n">
        <v>54.0994971061011</v>
      </c>
      <c r="L72" s="167" t="n">
        <v>8.48578391767979</v>
      </c>
      <c r="M72" s="189" t="n">
        <f aca="false">((K72/1000+1)*0.0112372)/((K72/1000+1)*0.0112372+1)</f>
        <v>0.0117064623373095</v>
      </c>
      <c r="N72" s="190" t="n">
        <v>0.02369</v>
      </c>
      <c r="O72" s="190" t="n">
        <f aca="false">1-(N72-M72)/(N72-M70)</f>
        <v>0.0606904236273486</v>
      </c>
      <c r="P72" s="171" t="n">
        <f aca="false">H72*O72/100*1000000</f>
        <v>885.186716762029</v>
      </c>
      <c r="Q72" s="171" t="n">
        <f aca="false">1750-P72</f>
        <v>864.813283237971</v>
      </c>
      <c r="R72" s="237" t="n">
        <f aca="false">P72/1750</f>
        <v>0.505820981006874</v>
      </c>
      <c r="S72" s="237" t="n">
        <f aca="false">Q72/1750</f>
        <v>0.494179018993126</v>
      </c>
    </row>
    <row r="73" customFormat="false" ht="15" hidden="false" customHeight="false" outlineLevel="0" collapsed="false">
      <c r="B73" s="96" t="s">
        <v>1092</v>
      </c>
      <c r="C73" s="185" t="n">
        <v>5</v>
      </c>
      <c r="D73" s="235" t="s">
        <v>403</v>
      </c>
      <c r="E73" s="185" t="n">
        <v>1</v>
      </c>
      <c r="F73" s="185" t="s">
        <v>322</v>
      </c>
      <c r="G73" s="185" t="s">
        <v>322</v>
      </c>
      <c r="H73" s="232" t="n">
        <v>1.91456842251923</v>
      </c>
      <c r="I73" s="233" t="n">
        <v>0.116334568924851</v>
      </c>
      <c r="J73" s="232" t="n">
        <f aca="false">H73/I73</f>
        <v>16.4574334199492</v>
      </c>
      <c r="K73" s="232" t="n">
        <v>-20.9773543038403</v>
      </c>
      <c r="L73" s="232" t="n">
        <v>5.70327954748698</v>
      </c>
      <c r="M73" s="158" t="n">
        <f aca="false">((K73/1000+1)*0.0112372)/((K73/1000+1)*0.0112372+1)</f>
        <v>0.0108817579054436</v>
      </c>
      <c r="N73" s="190" t="s">
        <v>106</v>
      </c>
      <c r="O73" s="190" t="s">
        <v>106</v>
      </c>
      <c r="P73" s="190" t="s">
        <v>106</v>
      </c>
      <c r="Q73" s="190" t="s">
        <v>106</v>
      </c>
      <c r="R73" s="237" t="str">
        <f aca="false">P73</f>
        <v>N/A</v>
      </c>
      <c r="S73" s="237" t="str">
        <f aca="false">Q73</f>
        <v>N/A</v>
      </c>
    </row>
    <row r="74" customFormat="false" ht="16" hidden="false" customHeight="false" outlineLevel="0" collapsed="false">
      <c r="B74" s="96" t="s">
        <v>1092</v>
      </c>
      <c r="C74" s="185" t="n">
        <v>5</v>
      </c>
      <c r="D74" s="185" t="s">
        <v>403</v>
      </c>
      <c r="E74" s="185" t="n">
        <v>1</v>
      </c>
      <c r="F74" s="185" t="s">
        <v>334</v>
      </c>
      <c r="G74" s="193" t="s">
        <v>335</v>
      </c>
      <c r="H74" s="167" t="n">
        <v>2.03527779589068</v>
      </c>
      <c r="I74" s="236" t="n">
        <v>0.122307641787697</v>
      </c>
      <c r="J74" s="167" t="n">
        <f aca="false">H74/I74</f>
        <v>16.6406429405575</v>
      </c>
      <c r="K74" s="167" t="n">
        <v>32.6855487707067</v>
      </c>
      <c r="L74" s="167" t="n">
        <v>6.46403269154401</v>
      </c>
      <c r="M74" s="189" t="n">
        <f aca="false">((K74/1000+1)*0.0112372)/((K74/1000+1)*0.0112372+1)</f>
        <v>0.01147137455094</v>
      </c>
      <c r="N74" s="190" t="n">
        <v>0.02369</v>
      </c>
      <c r="O74" s="190" t="n">
        <f aca="false">1-(N74-M74)/(N74-M73)</f>
        <v>0.0460341584070273</v>
      </c>
      <c r="P74" s="171" t="n">
        <f aca="false">H74*O74/100*1000000</f>
        <v>936.923004583371</v>
      </c>
      <c r="Q74" s="171" t="n">
        <f aca="false">1750-P74</f>
        <v>813.076995416629</v>
      </c>
      <c r="R74" s="237" t="n">
        <f aca="false">P74/1750</f>
        <v>0.53538457404764</v>
      </c>
      <c r="S74" s="237" t="n">
        <f aca="false">Q74/1750</f>
        <v>0.46461542595236</v>
      </c>
    </row>
    <row r="75" customFormat="false" ht="15" hidden="false" customHeight="false" outlineLevel="0" collapsed="false">
      <c r="B75" s="96" t="s">
        <v>1092</v>
      </c>
      <c r="C75" s="185" t="n">
        <v>5</v>
      </c>
      <c r="D75" s="185" t="s">
        <v>403</v>
      </c>
      <c r="E75" s="185" t="n">
        <v>1</v>
      </c>
      <c r="F75" s="185" t="s">
        <v>334</v>
      </c>
      <c r="G75" s="197" t="n">
        <v>10</v>
      </c>
      <c r="H75" s="167" t="n">
        <v>2.06819428434494</v>
      </c>
      <c r="I75" s="236" t="n">
        <v>0.142805701597334</v>
      </c>
      <c r="J75" s="167" t="n">
        <f aca="false">H75/I75</f>
        <v>14.4825750037389</v>
      </c>
      <c r="K75" s="167" t="n">
        <v>30.6458489050043</v>
      </c>
      <c r="L75" s="167" t="n">
        <v>5.94351897327018</v>
      </c>
      <c r="M75" s="189" t="n">
        <f aca="false">((K75/1000+1)*0.0112372)/((K75/1000+1)*0.0112372+1)</f>
        <v>0.0114489763715866</v>
      </c>
      <c r="N75" s="190" t="n">
        <v>0.02369</v>
      </c>
      <c r="O75" s="190" t="n">
        <f aca="false">1-(N75-M75)/(N75-M73)</f>
        <v>0.0442854266772502</v>
      </c>
      <c r="P75" s="171" t="n">
        <f aca="false">H75*O75/100*1000000</f>
        <v>915.908663336658</v>
      </c>
      <c r="Q75" s="171" t="n">
        <f aca="false">1750-P75</f>
        <v>834.091336663342</v>
      </c>
      <c r="R75" s="237" t="n">
        <f aca="false">P75/1750</f>
        <v>0.523376379049519</v>
      </c>
      <c r="S75" s="237" t="n">
        <f aca="false">Q75/1750</f>
        <v>0.476623620950481</v>
      </c>
    </row>
    <row r="76" customFormat="false" ht="15" hidden="false" customHeight="false" outlineLevel="0" collapsed="false">
      <c r="B76" s="96" t="s">
        <v>1092</v>
      </c>
      <c r="C76" s="185" t="n">
        <v>5</v>
      </c>
      <c r="D76" s="235" t="s">
        <v>403</v>
      </c>
      <c r="E76" s="185" t="n">
        <v>2</v>
      </c>
      <c r="F76" s="185" t="s">
        <v>322</v>
      </c>
      <c r="G76" s="185" t="s">
        <v>322</v>
      </c>
      <c r="H76" s="232" t="n">
        <v>1.58763714588645</v>
      </c>
      <c r="I76" s="233" t="n">
        <v>0.10452585870035</v>
      </c>
      <c r="J76" s="232" t="n">
        <f aca="false">H76/I76</f>
        <v>15.1889414315918</v>
      </c>
      <c r="K76" s="232" t="n">
        <v>-20.0301654944585</v>
      </c>
      <c r="L76" s="232" t="n">
        <v>5.36824625937084</v>
      </c>
      <c r="M76" s="158" t="n">
        <f aca="false">((K76/1000+1)*0.0112372)/((K76/1000+1)*0.0112372+1)</f>
        <v>0.0108921711608338</v>
      </c>
      <c r="N76" s="190" t="s">
        <v>106</v>
      </c>
      <c r="O76" s="190" t="s">
        <v>106</v>
      </c>
      <c r="P76" s="190" t="s">
        <v>106</v>
      </c>
      <c r="Q76" s="190" t="s">
        <v>106</v>
      </c>
      <c r="R76" s="237" t="str">
        <f aca="false">P76</f>
        <v>N/A</v>
      </c>
      <c r="S76" s="237" t="str">
        <f aca="false">Q76</f>
        <v>N/A</v>
      </c>
    </row>
    <row r="77" customFormat="false" ht="16" hidden="false" customHeight="false" outlineLevel="0" collapsed="false">
      <c r="B77" s="96" t="s">
        <v>1092</v>
      </c>
      <c r="C77" s="185" t="n">
        <v>5</v>
      </c>
      <c r="D77" s="185" t="s">
        <v>403</v>
      </c>
      <c r="E77" s="185" t="n">
        <v>2</v>
      </c>
      <c r="F77" s="185" t="s">
        <v>334</v>
      </c>
      <c r="G77" s="193" t="s">
        <v>335</v>
      </c>
      <c r="H77" s="167" t="n">
        <v>1.79446945481437</v>
      </c>
      <c r="I77" s="236" t="n">
        <v>0.115133947299712</v>
      </c>
      <c r="J77" s="167" t="n">
        <f aca="false">H77/I77</f>
        <v>15.5859283634486</v>
      </c>
      <c r="K77" s="167" t="n">
        <v>40.8979855482524</v>
      </c>
      <c r="L77" s="167" t="n">
        <v>6.99674849992891</v>
      </c>
      <c r="M77" s="189" t="n">
        <f aca="false">((K77/1000+1)*0.0112372)/((K77/1000+1)*0.0112372+1)</f>
        <v>0.0115615459965951</v>
      </c>
      <c r="N77" s="190" t="n">
        <v>0.02369</v>
      </c>
      <c r="O77" s="190" t="n">
        <f aca="false">1-(N77-M77)/(N77-M76)</f>
        <v>0.0523037809126489</v>
      </c>
      <c r="P77" s="171" t="n">
        <f aca="false">H77*O77/100*1000000</f>
        <v>938.575372190515</v>
      </c>
      <c r="Q77" s="171" t="n">
        <f aca="false">1750-P77</f>
        <v>811.424627809485</v>
      </c>
      <c r="R77" s="237" t="n">
        <f aca="false">P77/1750</f>
        <v>0.536328784108866</v>
      </c>
      <c r="S77" s="237" t="n">
        <f aca="false">Q77/1750</f>
        <v>0.463671215891134</v>
      </c>
    </row>
    <row r="78" customFormat="false" ht="15" hidden="false" customHeight="false" outlineLevel="0" collapsed="false">
      <c r="B78" s="96" t="s">
        <v>1092</v>
      </c>
      <c r="C78" s="185" t="n">
        <v>5</v>
      </c>
      <c r="D78" s="185" t="s">
        <v>403</v>
      </c>
      <c r="E78" s="185" t="n">
        <v>2</v>
      </c>
      <c r="F78" s="185" t="s">
        <v>334</v>
      </c>
      <c r="G78" s="197" t="n">
        <v>10</v>
      </c>
      <c r="H78" s="167" t="n">
        <v>1.690991579656</v>
      </c>
      <c r="I78" s="236" t="n">
        <v>0.125055730280603</v>
      </c>
      <c r="J78" s="167" t="n">
        <f aca="false">H78/I78</f>
        <v>13.5219040012138</v>
      </c>
      <c r="K78" s="167" t="n">
        <v>41.8809253097304</v>
      </c>
      <c r="L78" s="167" t="n">
        <v>6.49197323575232</v>
      </c>
      <c r="M78" s="189" t="n">
        <f aca="false">((K78/1000+1)*0.0112372)/((K78/1000+1)*0.0112372+1)</f>
        <v>0.0115723374400104</v>
      </c>
      <c r="N78" s="190" t="n">
        <v>0.02369</v>
      </c>
      <c r="O78" s="190" t="n">
        <f aca="false">1-(N78-M78)/(N78-M76)</f>
        <v>0.0531470054588471</v>
      </c>
      <c r="P78" s="171" t="n">
        <f aca="false">H78*O78/100*1000000</f>
        <v>898.711387148419</v>
      </c>
      <c r="Q78" s="171" t="n">
        <f aca="false">1750-P78</f>
        <v>851.288612851581</v>
      </c>
      <c r="R78" s="237" t="n">
        <f aca="false">P78/1750</f>
        <v>0.513549364084811</v>
      </c>
      <c r="S78" s="237" t="n">
        <f aca="false">Q78/1750</f>
        <v>0.486450635915189</v>
      </c>
    </row>
    <row r="79" customFormat="false" ht="15" hidden="false" customHeight="false" outlineLevel="0" collapsed="false">
      <c r="B79" s="96" t="s">
        <v>1092</v>
      </c>
      <c r="C79" s="185" t="n">
        <v>5</v>
      </c>
      <c r="D79" s="235" t="s">
        <v>403</v>
      </c>
      <c r="E79" s="185" t="n">
        <v>3</v>
      </c>
      <c r="F79" s="185" t="s">
        <v>322</v>
      </c>
      <c r="G79" s="185" t="s">
        <v>322</v>
      </c>
      <c r="H79" s="232" t="n">
        <v>1.21567032052421</v>
      </c>
      <c r="I79" s="233" t="n">
        <v>0.069630199838663</v>
      </c>
      <c r="J79" s="232" t="n">
        <f aca="false">H79/I79</f>
        <v>17.4589520544388</v>
      </c>
      <c r="K79" s="232" t="n">
        <v>-21.2699844558116</v>
      </c>
      <c r="L79" s="232" t="n">
        <v>6.44058815612097</v>
      </c>
      <c r="M79" s="158" t="n">
        <f aca="false">((K79/1000+1)*0.0112372)/((K79/1000+1)*0.0112372+1)</f>
        <v>0.0108785407279711</v>
      </c>
      <c r="N79" s="190" t="s">
        <v>106</v>
      </c>
      <c r="O79" s="190" t="s">
        <v>106</v>
      </c>
      <c r="P79" s="190" t="s">
        <v>106</v>
      </c>
      <c r="Q79" s="190" t="s">
        <v>106</v>
      </c>
      <c r="R79" s="237" t="str">
        <f aca="false">P79</f>
        <v>N/A</v>
      </c>
      <c r="S79" s="237" t="str">
        <f aca="false">Q79</f>
        <v>N/A</v>
      </c>
    </row>
    <row r="80" customFormat="false" ht="16" hidden="false" customHeight="false" outlineLevel="0" collapsed="false">
      <c r="B80" s="96" t="s">
        <v>1092</v>
      </c>
      <c r="C80" s="185" t="n">
        <v>5</v>
      </c>
      <c r="D80" s="185" t="s">
        <v>403</v>
      </c>
      <c r="E80" s="185" t="n">
        <v>3</v>
      </c>
      <c r="F80" s="185" t="s">
        <v>334</v>
      </c>
      <c r="G80" s="193" t="s">
        <v>335</v>
      </c>
      <c r="H80" s="167" t="n">
        <v>1.1755612881332</v>
      </c>
      <c r="I80" s="236" t="n">
        <v>0.0685633178313163</v>
      </c>
      <c r="J80" s="167" t="n">
        <f aca="false">H80/I80</f>
        <v>17.1456301316309</v>
      </c>
      <c r="K80" s="167" t="n">
        <v>56.0910153756994</v>
      </c>
      <c r="L80" s="167" t="n">
        <v>10.657932682216</v>
      </c>
      <c r="M80" s="189" t="n">
        <f aca="false">((K80/1000+1)*0.0112372)/((K80/1000+1)*0.0112372+1)</f>
        <v>0.0117283200499104</v>
      </c>
      <c r="N80" s="190" t="n">
        <v>0.02369</v>
      </c>
      <c r="O80" s="190" t="n">
        <f aca="false">1-(N80-M80)/(N80-M79)</f>
        <v>0.0663296275541885</v>
      </c>
      <c r="P80" s="171" t="n">
        <f aca="false">H80*O80/100*1000000</f>
        <v>779.745424089975</v>
      </c>
      <c r="Q80" s="171" t="n">
        <f aca="false">1750-P80</f>
        <v>970.254575910025</v>
      </c>
      <c r="R80" s="237" t="n">
        <f aca="false">P80/1750</f>
        <v>0.4455688137657</v>
      </c>
      <c r="S80" s="237" t="n">
        <f aca="false">Q80/1750</f>
        <v>0.5544311862343</v>
      </c>
    </row>
    <row r="81" customFormat="false" ht="15" hidden="false" customHeight="false" outlineLevel="0" collapsed="false">
      <c r="B81" s="96" t="s">
        <v>1092</v>
      </c>
      <c r="C81" s="185" t="n">
        <v>5</v>
      </c>
      <c r="D81" s="185" t="s">
        <v>403</v>
      </c>
      <c r="E81" s="185" t="n">
        <v>3</v>
      </c>
      <c r="F81" s="185" t="s">
        <v>334</v>
      </c>
      <c r="G81" s="197" t="n">
        <v>10</v>
      </c>
      <c r="H81" s="167" t="n">
        <v>1.2216573448223</v>
      </c>
      <c r="I81" s="236" t="n">
        <v>0.0830708082787029</v>
      </c>
      <c r="J81" s="167" t="n">
        <f aca="false">H81/I81</f>
        <v>14.7062171433753</v>
      </c>
      <c r="K81" s="167" t="n">
        <v>47.5758271623749</v>
      </c>
      <c r="L81" s="167" t="n">
        <v>8.22094033333137</v>
      </c>
      <c r="M81" s="189" t="n">
        <f aca="false">((K81/1000+1)*0.0112372)/((K81/1000+1)*0.0112372+1)</f>
        <v>0.0116348556689739</v>
      </c>
      <c r="N81" s="190" t="n">
        <v>0.02369</v>
      </c>
      <c r="O81" s="190" t="n">
        <f aca="false">1-(N81-M81)/(N81-M79)</f>
        <v>0.0590342540177371</v>
      </c>
      <c r="P81" s="171" t="n">
        <f aca="false">H81*O81/100*1000000</f>
        <v>721.19630016874</v>
      </c>
      <c r="Q81" s="171" t="n">
        <f aca="false">1750-P81</f>
        <v>1028.80369983126</v>
      </c>
      <c r="R81" s="237" t="n">
        <f aca="false">P81/1750</f>
        <v>0.412112171524994</v>
      </c>
      <c r="S81" s="237" t="n">
        <f aca="false">Q81/1750</f>
        <v>0.587887828475006</v>
      </c>
    </row>
    <row r="82" customFormat="false" ht="15" hidden="false" customHeight="false" outlineLevel="0" collapsed="false">
      <c r="B82" s="96" t="s">
        <v>1092</v>
      </c>
      <c r="C82" s="185" t="n">
        <v>5</v>
      </c>
      <c r="D82" s="235" t="s">
        <v>403</v>
      </c>
      <c r="E82" s="185" t="n">
        <v>4</v>
      </c>
      <c r="F82" s="185" t="s">
        <v>322</v>
      </c>
      <c r="G82" s="185" t="s">
        <v>322</v>
      </c>
      <c r="H82" s="232" t="n">
        <v>1.24172062076633</v>
      </c>
      <c r="I82" s="233" t="n">
        <v>0.0770206433499341</v>
      </c>
      <c r="J82" s="232" t="n">
        <f aca="false">H82/I82</f>
        <v>16.1219196147807</v>
      </c>
      <c r="K82" s="232" t="n">
        <v>-20.4443526289771</v>
      </c>
      <c r="L82" s="232" t="n">
        <v>5.63755959001708</v>
      </c>
      <c r="M82" s="158" t="n">
        <f aca="false">((K82/1000+1)*0.0112372)/((K82/1000+1)*0.0112372+1)</f>
        <v>0.0108876176749639</v>
      </c>
      <c r="N82" s="190" t="s">
        <v>106</v>
      </c>
      <c r="O82" s="190" t="s">
        <v>106</v>
      </c>
      <c r="P82" s="190" t="s">
        <v>106</v>
      </c>
      <c r="Q82" s="190" t="s">
        <v>106</v>
      </c>
      <c r="R82" s="237" t="str">
        <f aca="false">P82</f>
        <v>N/A</v>
      </c>
      <c r="S82" s="237" t="str">
        <f aca="false">Q82</f>
        <v>N/A</v>
      </c>
    </row>
    <row r="83" customFormat="false" ht="16" hidden="false" customHeight="false" outlineLevel="0" collapsed="false">
      <c r="B83" s="96" t="s">
        <v>1092</v>
      </c>
      <c r="C83" s="185" t="n">
        <v>5</v>
      </c>
      <c r="D83" s="185" t="s">
        <v>403</v>
      </c>
      <c r="E83" s="185" t="n">
        <v>4</v>
      </c>
      <c r="F83" s="185" t="s">
        <v>334</v>
      </c>
      <c r="G83" s="193" t="s">
        <v>335</v>
      </c>
      <c r="H83" s="167" t="n">
        <v>1.3586955363037</v>
      </c>
      <c r="I83" s="236" t="n">
        <v>0.0831006716518452</v>
      </c>
      <c r="J83" s="167" t="n">
        <f aca="false">H83/I83</f>
        <v>16.3499946425948</v>
      </c>
      <c r="K83" s="167" t="n">
        <v>52.5270837479144</v>
      </c>
      <c r="L83" s="167" t="n">
        <v>9.46564655601923</v>
      </c>
      <c r="M83" s="189" t="n">
        <f aca="false">((K83/1000+1)*0.0112372)/((K83/1000+1)*0.0112372+1)</f>
        <v>0.0116892037863068</v>
      </c>
      <c r="N83" s="190" t="n">
        <v>0.02369</v>
      </c>
      <c r="O83" s="190" t="n">
        <f aca="false">1-(N83-M83)/(N83-M82)</f>
        <v>0.0626122616081582</v>
      </c>
      <c r="P83" s="171" t="n">
        <f aca="false">H83*O83/100*1000000</f>
        <v>850.710003648838</v>
      </c>
      <c r="Q83" s="171" t="n">
        <f aca="false">1750-P83</f>
        <v>899.289996351162</v>
      </c>
      <c r="R83" s="237" t="n">
        <f aca="false">P83/1750</f>
        <v>0.48612000208505</v>
      </c>
      <c r="S83" s="237" t="n">
        <f aca="false">Q83/1750</f>
        <v>0.51387999791495</v>
      </c>
    </row>
    <row r="84" customFormat="false" ht="15" hidden="false" customHeight="false" outlineLevel="0" collapsed="false">
      <c r="B84" s="96" t="s">
        <v>1092</v>
      </c>
      <c r="C84" s="185" t="n">
        <v>5</v>
      </c>
      <c r="D84" s="185" t="s">
        <v>403</v>
      </c>
      <c r="E84" s="185" t="n">
        <v>4</v>
      </c>
      <c r="F84" s="185" t="s">
        <v>334</v>
      </c>
      <c r="G84" s="197" t="n">
        <v>10</v>
      </c>
      <c r="H84" s="167" t="n">
        <v>1.43168383158751</v>
      </c>
      <c r="I84" s="236" t="n">
        <v>0.107594020941349</v>
      </c>
      <c r="J84" s="167" t="n">
        <f aca="false">H84/I84</f>
        <v>13.3063512178613</v>
      </c>
      <c r="K84" s="167" t="n">
        <v>45.174430567651</v>
      </c>
      <c r="L84" s="167" t="n">
        <v>7.68813395341096</v>
      </c>
      <c r="M84" s="189" t="n">
        <f aca="false">((K84/1000+1)*0.0112372)/((K84/1000+1)*0.0112372+1)</f>
        <v>0.0116084942716735</v>
      </c>
      <c r="N84" s="190" t="n">
        <v>0.02369</v>
      </c>
      <c r="O84" s="190" t="n">
        <f aca="false">1-(N84-M84)/(N84-M82)</f>
        <v>0.0563080041204372</v>
      </c>
      <c r="P84" s="171" t="n">
        <f aca="false">H84*O84/100*1000000</f>
        <v>806.15259088193</v>
      </c>
      <c r="Q84" s="171" t="n">
        <f aca="false">1750-P84</f>
        <v>943.84740911807</v>
      </c>
      <c r="R84" s="237" t="n">
        <f aca="false">P84/1750</f>
        <v>0.460658623361103</v>
      </c>
      <c r="S84" s="237" t="n">
        <f aca="false">Q84/1750</f>
        <v>0.539341376638897</v>
      </c>
    </row>
    <row r="85" customFormat="false" ht="15" hidden="false" customHeight="false" outlineLevel="0" collapsed="false">
      <c r="B85" s="238" t="s">
        <v>1112</v>
      </c>
      <c r="C85" s="185" t="n">
        <v>5</v>
      </c>
      <c r="D85" s="235" t="s">
        <v>320</v>
      </c>
      <c r="E85" s="185" t="n">
        <v>1</v>
      </c>
      <c r="F85" s="185" t="s">
        <v>322</v>
      </c>
      <c r="G85" s="185" t="s">
        <v>322</v>
      </c>
      <c r="H85" s="167" t="n">
        <v>1.36065775836712</v>
      </c>
      <c r="I85" s="236" t="n">
        <v>0.128512145412673</v>
      </c>
      <c r="J85" s="167" t="n">
        <f aca="false">H85/I85</f>
        <v>10.5877756067167</v>
      </c>
      <c r="K85" s="167" t="n">
        <v>-16.5885117598567</v>
      </c>
      <c r="L85" s="167" t="n">
        <v>7.69941614639761</v>
      </c>
      <c r="M85" s="189" t="n">
        <f aca="false">((K85/1000+1)*0.0112372)/((K85/1000+1)*0.0112372+1)</f>
        <v>0.0109300063535188</v>
      </c>
      <c r="N85" s="190" t="s">
        <v>106</v>
      </c>
      <c r="O85" s="190" t="s">
        <v>106</v>
      </c>
      <c r="P85" s="190" t="s">
        <v>106</v>
      </c>
      <c r="Q85" s="190" t="s">
        <v>106</v>
      </c>
      <c r="R85" s="237" t="str">
        <f aca="false">P85</f>
        <v>N/A</v>
      </c>
      <c r="S85" s="237" t="str">
        <f aca="false">Q85</f>
        <v>N/A</v>
      </c>
    </row>
    <row r="86" customFormat="false" ht="16" hidden="false" customHeight="false" outlineLevel="0" collapsed="false">
      <c r="B86" s="238" t="s">
        <v>1112</v>
      </c>
      <c r="C86" s="185" t="n">
        <v>5</v>
      </c>
      <c r="D86" s="185" t="s">
        <v>320</v>
      </c>
      <c r="E86" s="185" t="n">
        <v>1</v>
      </c>
      <c r="F86" s="185" t="s">
        <v>660</v>
      </c>
      <c r="G86" s="193" t="s">
        <v>335</v>
      </c>
      <c r="H86" s="167" t="n">
        <v>1.53275836951923</v>
      </c>
      <c r="I86" s="236" t="n">
        <v>0.124844256264929</v>
      </c>
      <c r="J86" s="167" t="n">
        <f aca="false">H86/I86</f>
        <v>12.2773639362839</v>
      </c>
      <c r="K86" s="167" t="n">
        <v>156.580797763812</v>
      </c>
      <c r="L86" s="167" t="n">
        <v>16.6459615223978</v>
      </c>
      <c r="M86" s="189" t="n">
        <f aca="false">((K86/1000+1)*0.0112372)/((K86/1000+1)*0.0112372+1)</f>
        <v>0.0128299819328728</v>
      </c>
      <c r="N86" s="202" t="n">
        <v>0.0258</v>
      </c>
      <c r="O86" s="190" t="n">
        <f aca="false">1-(N86-M86)/(N86-M85)</f>
        <v>0.127772454012012</v>
      </c>
      <c r="P86" s="171" t="n">
        <f aca="false">H86*O86/100*1000000</f>
        <v>1958.44298280922</v>
      </c>
      <c r="Q86" s="171" t="n">
        <f aca="false">5000-P86</f>
        <v>3041.55701719078</v>
      </c>
      <c r="R86" s="237" t="n">
        <f aca="false">P86/5000</f>
        <v>0.391688596561844</v>
      </c>
      <c r="S86" s="237" t="n">
        <f aca="false">Q86/5000</f>
        <v>0.608311403438155</v>
      </c>
    </row>
    <row r="87" customFormat="false" ht="15" hidden="false" customHeight="false" outlineLevel="0" collapsed="false">
      <c r="B87" s="238" t="s">
        <v>1112</v>
      </c>
      <c r="C87" s="185" t="n">
        <v>5</v>
      </c>
      <c r="D87" s="185" t="s">
        <v>320</v>
      </c>
      <c r="E87" s="185" t="n">
        <v>1</v>
      </c>
      <c r="F87" s="185" t="s">
        <v>660</v>
      </c>
      <c r="G87" s="197" t="n">
        <v>10</v>
      </c>
      <c r="H87" s="167" t="n">
        <v>1.40346423262372</v>
      </c>
      <c r="I87" s="236" t="n">
        <v>0.15784698774435</v>
      </c>
      <c r="J87" s="167" t="n">
        <f aca="false">H87/I87</f>
        <v>8.89129563179738</v>
      </c>
      <c r="K87" s="167" t="n">
        <v>80.5172624856007</v>
      </c>
      <c r="L87" s="167" t="n">
        <v>9.91546656264516</v>
      </c>
      <c r="M87" s="189" t="n">
        <f aca="false">((K87/1000+1)*0.0112372)/((K87/1000+1)*0.0112372+1)</f>
        <v>0.0119963292887532</v>
      </c>
      <c r="N87" s="202" t="n">
        <v>0.0258</v>
      </c>
      <c r="O87" s="190" t="n">
        <f aca="false">1-(N87-M87)/(N87-M85)</f>
        <v>0.0717097102113886</v>
      </c>
      <c r="P87" s="171" t="n">
        <f aca="false">H87*O87/100*1000000</f>
        <v>1006.42013413496</v>
      </c>
      <c r="Q87" s="171" t="n">
        <f aca="false">5000-P87</f>
        <v>3993.57986586504</v>
      </c>
      <c r="R87" s="237" t="n">
        <f aca="false">P87/5000</f>
        <v>0.201284026826991</v>
      </c>
      <c r="S87" s="237" t="n">
        <f aca="false">Q87/5000</f>
        <v>0.798715973173009</v>
      </c>
    </row>
    <row r="88" customFormat="false" ht="15" hidden="false" customHeight="false" outlineLevel="0" collapsed="false">
      <c r="B88" s="238" t="s">
        <v>1112</v>
      </c>
      <c r="C88" s="185" t="n">
        <v>5</v>
      </c>
      <c r="D88" s="235" t="s">
        <v>320</v>
      </c>
      <c r="E88" s="185" t="n">
        <v>2</v>
      </c>
      <c r="F88" s="185" t="s">
        <v>322</v>
      </c>
      <c r="G88" s="185" t="s">
        <v>322</v>
      </c>
      <c r="H88" s="167" t="n">
        <v>1.17344200367257</v>
      </c>
      <c r="I88" s="236" t="n">
        <v>0.109206227719676</v>
      </c>
      <c r="J88" s="167" t="n">
        <f aca="false">H88/I88</f>
        <v>10.7451930917778</v>
      </c>
      <c r="K88" s="167" t="n">
        <v>-15.4274443493398</v>
      </c>
      <c r="L88" s="167" t="n">
        <v>7.66668925560266</v>
      </c>
      <c r="M88" s="189" t="n">
        <f aca="false">((K88/1000+1)*0.0112372)/((K88/1000+1)*0.0112372+1)</f>
        <v>0.0109427696834045</v>
      </c>
      <c r="N88" s="190" t="s">
        <v>106</v>
      </c>
      <c r="O88" s="190" t="s">
        <v>106</v>
      </c>
      <c r="P88" s="190" t="s">
        <v>106</v>
      </c>
      <c r="Q88" s="190" t="s">
        <v>106</v>
      </c>
      <c r="R88" s="237" t="str">
        <f aca="false">P88</f>
        <v>N/A</v>
      </c>
      <c r="S88" s="237" t="str">
        <f aca="false">Q88</f>
        <v>N/A</v>
      </c>
    </row>
    <row r="89" customFormat="false" ht="16" hidden="false" customHeight="false" outlineLevel="0" collapsed="false">
      <c r="B89" s="238" t="s">
        <v>1112</v>
      </c>
      <c r="C89" s="185" t="n">
        <v>5</v>
      </c>
      <c r="D89" s="185" t="s">
        <v>320</v>
      </c>
      <c r="E89" s="185" t="n">
        <v>2</v>
      </c>
      <c r="F89" s="185" t="s">
        <v>660</v>
      </c>
      <c r="G89" s="193" t="s">
        <v>335</v>
      </c>
      <c r="H89" s="167" t="n">
        <v>1.36763474236051</v>
      </c>
      <c r="I89" s="236" t="n">
        <v>0.11240840027098</v>
      </c>
      <c r="J89" s="167" t="n">
        <f aca="false">H89/I89</f>
        <v>12.1666596007379</v>
      </c>
      <c r="K89" s="167" t="n">
        <v>131.609415042038</v>
      </c>
      <c r="L89" s="167" t="n">
        <v>14.2362950537149</v>
      </c>
      <c r="M89" s="189" t="n">
        <f aca="false">((K89/1000+1)*0.0112372)/((K89/1000+1)*0.0112372+1)</f>
        <v>0.0125564519523517</v>
      </c>
      <c r="N89" s="202" t="n">
        <v>0.0258</v>
      </c>
      <c r="O89" s="190" t="n">
        <f aca="false">1-(N89-M89)/(N89-M88)</f>
        <v>0.108612590271603</v>
      </c>
      <c r="P89" s="171" t="n">
        <f aca="false">H89*O89/100*1000000</f>
        <v>1485.42351913211</v>
      </c>
      <c r="Q89" s="171" t="n">
        <f aca="false">5000-P89</f>
        <v>3514.57648086789</v>
      </c>
      <c r="R89" s="237" t="n">
        <f aca="false">P89/5000</f>
        <v>0.297084703826423</v>
      </c>
      <c r="S89" s="237" t="n">
        <f aca="false">Q89/5000</f>
        <v>0.702915296173578</v>
      </c>
    </row>
    <row r="90" customFormat="false" ht="15" hidden="false" customHeight="false" outlineLevel="0" collapsed="false">
      <c r="B90" s="238" t="s">
        <v>1112</v>
      </c>
      <c r="C90" s="185" t="n">
        <v>5</v>
      </c>
      <c r="D90" s="185" t="s">
        <v>320</v>
      </c>
      <c r="E90" s="185" t="n">
        <v>2</v>
      </c>
      <c r="F90" s="185" t="s">
        <v>660</v>
      </c>
      <c r="G90" s="197" t="n">
        <v>10</v>
      </c>
      <c r="H90" s="167" t="n">
        <v>1.32073581803109</v>
      </c>
      <c r="I90" s="236" t="n">
        <v>0.150364712566855</v>
      </c>
      <c r="J90" s="167" t="n">
        <f aca="false">H90/I90</f>
        <v>8.78354898223787</v>
      </c>
      <c r="K90" s="167" t="n">
        <v>88.3683655887269</v>
      </c>
      <c r="L90" s="167" t="n">
        <v>9.97984598606005</v>
      </c>
      <c r="M90" s="189" t="n">
        <f aca="false">((K90/1000+1)*0.0112372)/((K90/1000+1)*0.0112372+1)</f>
        <v>0.0120824421566839</v>
      </c>
      <c r="N90" s="202" t="n">
        <v>0.0258</v>
      </c>
      <c r="O90" s="190" t="n">
        <f aca="false">1-(N90-M90)/(N90-M88)</f>
        <v>0.076708272604912</v>
      </c>
      <c r="P90" s="171" t="n">
        <f aca="false">H90*O90/100*1000000</f>
        <v>1013.113631686</v>
      </c>
      <c r="Q90" s="171" t="n">
        <f aca="false">5000-P90</f>
        <v>3986.886368314</v>
      </c>
      <c r="R90" s="237" t="n">
        <f aca="false">P90/5000</f>
        <v>0.2026227263372</v>
      </c>
      <c r="S90" s="237" t="n">
        <f aca="false">Q90/5000</f>
        <v>0.7973772736628</v>
      </c>
    </row>
    <row r="91" customFormat="false" ht="15" hidden="false" customHeight="false" outlineLevel="0" collapsed="false">
      <c r="B91" s="238" t="s">
        <v>1112</v>
      </c>
      <c r="C91" s="185" t="n">
        <v>5</v>
      </c>
      <c r="D91" s="235" t="s">
        <v>320</v>
      </c>
      <c r="E91" s="185" t="n">
        <v>3</v>
      </c>
      <c r="F91" s="185" t="s">
        <v>322</v>
      </c>
      <c r="G91" s="185" t="s">
        <v>322</v>
      </c>
      <c r="H91" s="167" t="n">
        <v>1.36979719026014</v>
      </c>
      <c r="I91" s="236" t="n">
        <v>0.129221678149421</v>
      </c>
      <c r="J91" s="167" t="n">
        <f aca="false">H91/I91</f>
        <v>10.6003668260385</v>
      </c>
      <c r="K91" s="167" t="n">
        <v>-16.859878515601</v>
      </c>
      <c r="L91" s="167" t="n">
        <v>6.8618136663943</v>
      </c>
      <c r="M91" s="189" t="n">
        <f aca="false">((K91/1000+1)*0.0112372)/((K91/1000+1)*0.0112372+1)</f>
        <v>0.0109270232376945</v>
      </c>
      <c r="N91" s="190" t="s">
        <v>106</v>
      </c>
      <c r="O91" s="190" t="s">
        <v>106</v>
      </c>
      <c r="P91" s="190" t="s">
        <v>106</v>
      </c>
      <c r="Q91" s="190" t="s">
        <v>106</v>
      </c>
      <c r="R91" s="237" t="str">
        <f aca="false">P91</f>
        <v>N/A</v>
      </c>
      <c r="S91" s="237" t="str">
        <f aca="false">Q91</f>
        <v>N/A</v>
      </c>
    </row>
    <row r="92" customFormat="false" ht="16" hidden="false" customHeight="false" outlineLevel="0" collapsed="false">
      <c r="B92" s="238" t="s">
        <v>1112</v>
      </c>
      <c r="C92" s="185" t="n">
        <v>5</v>
      </c>
      <c r="D92" s="185" t="s">
        <v>320</v>
      </c>
      <c r="E92" s="185" t="n">
        <v>3</v>
      </c>
      <c r="F92" s="185" t="s">
        <v>660</v>
      </c>
      <c r="G92" s="193" t="s">
        <v>335</v>
      </c>
      <c r="H92" s="167" t="n">
        <v>1.54053072692168</v>
      </c>
      <c r="I92" s="236" t="n">
        <v>0.125355873758944</v>
      </c>
      <c r="J92" s="167" t="n">
        <f aca="false">H92/I92</f>
        <v>12.2892584186687</v>
      </c>
      <c r="K92" s="167" t="n">
        <v>139.299696720563</v>
      </c>
      <c r="L92" s="167" t="n">
        <v>13.7133331858351</v>
      </c>
      <c r="M92" s="189" t="n">
        <f aca="false">((K92/1000+1)*0.0112372)/((K92/1000+1)*0.0112372+1)</f>
        <v>0.0126407054333535</v>
      </c>
      <c r="N92" s="202" t="n">
        <v>0.0258</v>
      </c>
      <c r="O92" s="190" t="n">
        <f aca="false">1-(N92-M92)/(N92-M91)</f>
        <v>0.115221197682646</v>
      </c>
      <c r="P92" s="171" t="n">
        <f aca="false">H92*O92/100*1000000</f>
        <v>1775.01795422833</v>
      </c>
      <c r="Q92" s="171" t="n">
        <f aca="false">5000-P92</f>
        <v>3224.98204577167</v>
      </c>
      <c r="R92" s="237" t="n">
        <f aca="false">P92/5000</f>
        <v>0.355003590845666</v>
      </c>
      <c r="S92" s="237" t="n">
        <f aca="false">Q92/5000</f>
        <v>0.644996409154334</v>
      </c>
    </row>
    <row r="93" customFormat="false" ht="15" hidden="false" customHeight="false" outlineLevel="0" collapsed="false">
      <c r="B93" s="238" t="s">
        <v>1112</v>
      </c>
      <c r="C93" s="185" t="n">
        <v>5</v>
      </c>
      <c r="D93" s="185" t="s">
        <v>320</v>
      </c>
      <c r="E93" s="185" t="n">
        <v>3</v>
      </c>
      <c r="F93" s="185" t="s">
        <v>660</v>
      </c>
      <c r="G93" s="197" t="n">
        <v>10</v>
      </c>
      <c r="H93" s="167" t="n">
        <v>1.48550216771859</v>
      </c>
      <c r="I93" s="236" t="n">
        <v>0.170236951512429</v>
      </c>
      <c r="J93" s="167" t="n">
        <f aca="false">H93/I93</f>
        <v>8.72608534469752</v>
      </c>
      <c r="K93" s="167" t="n">
        <v>109.709114614813</v>
      </c>
      <c r="L93" s="167" t="n">
        <v>10.1468092181587</v>
      </c>
      <c r="M93" s="189" t="n">
        <f aca="false">((K93/1000+1)*0.0112372)/((K93/1000+1)*0.0112372+1)</f>
        <v>0.0123164370067611</v>
      </c>
      <c r="N93" s="202" t="n">
        <v>0.0258</v>
      </c>
      <c r="O93" s="190" t="n">
        <f aca="false">1-(N93-M93)/(N93-M91)</f>
        <v>0.0934186741008001</v>
      </c>
      <c r="P93" s="171" t="n">
        <f aca="false">H93*O93/100*1000000</f>
        <v>1387.73642882135</v>
      </c>
      <c r="Q93" s="171" t="n">
        <f aca="false">5000-P93</f>
        <v>3612.26357117865</v>
      </c>
      <c r="R93" s="237" t="n">
        <f aca="false">P93/5000</f>
        <v>0.277547285764271</v>
      </c>
      <c r="S93" s="237" t="n">
        <f aca="false">Q93/5000</f>
        <v>0.722452714235729</v>
      </c>
    </row>
    <row r="94" customFormat="false" ht="15" hidden="false" customHeight="false" outlineLevel="0" collapsed="false">
      <c r="B94" s="238" t="s">
        <v>1112</v>
      </c>
      <c r="C94" s="185" t="n">
        <v>5</v>
      </c>
      <c r="D94" s="235" t="s">
        <v>320</v>
      </c>
      <c r="E94" s="185" t="n">
        <v>4</v>
      </c>
      <c r="F94" s="185" t="s">
        <v>322</v>
      </c>
      <c r="G94" s="185" t="s">
        <v>322</v>
      </c>
      <c r="H94" s="167" t="n">
        <v>1.01821337300269</v>
      </c>
      <c r="I94" s="236" t="n">
        <v>0.0956606670685173</v>
      </c>
      <c r="J94" s="167" t="n">
        <f aca="false">H94/I94</f>
        <v>10.6440128864395</v>
      </c>
      <c r="K94" s="167" t="n">
        <v>-16.0271694010345</v>
      </c>
      <c r="L94" s="167" t="n">
        <v>8.29359381103285</v>
      </c>
      <c r="M94" s="189" t="n">
        <f aca="false">((K94/1000+1)*0.0112372)/((K94/1000+1)*0.0112372+1)</f>
        <v>0.0109361770938181</v>
      </c>
      <c r="N94" s="190" t="s">
        <v>106</v>
      </c>
      <c r="O94" s="190" t="s">
        <v>106</v>
      </c>
      <c r="P94" s="190" t="s">
        <v>106</v>
      </c>
      <c r="Q94" s="190" t="s">
        <v>106</v>
      </c>
      <c r="R94" s="237" t="str">
        <f aca="false">P94</f>
        <v>N/A</v>
      </c>
      <c r="S94" s="237" t="str">
        <f aca="false">Q94</f>
        <v>N/A</v>
      </c>
    </row>
    <row r="95" customFormat="false" ht="16" hidden="false" customHeight="false" outlineLevel="0" collapsed="false">
      <c r="B95" s="238" t="s">
        <v>1112</v>
      </c>
      <c r="C95" s="185" t="n">
        <v>5</v>
      </c>
      <c r="D95" s="185" t="s">
        <v>320</v>
      </c>
      <c r="E95" s="185" t="n">
        <v>4</v>
      </c>
      <c r="F95" s="185" t="s">
        <v>660</v>
      </c>
      <c r="G95" s="193" t="s">
        <v>335</v>
      </c>
      <c r="H95" s="167" t="n">
        <v>1.08787725209796</v>
      </c>
      <c r="I95" s="236" t="n">
        <v>0.0846775316225343</v>
      </c>
      <c r="J95" s="167" t="n">
        <f aca="false">H95/I95</f>
        <v>12.8472952771861</v>
      </c>
      <c r="K95" s="167" t="n">
        <v>208.909121286657</v>
      </c>
      <c r="L95" s="167" t="n">
        <v>18.3241771457052</v>
      </c>
      <c r="M95" s="189" t="n">
        <f aca="false">((K95/1000+1)*0.0112372)/((K95/1000+1)*0.0112372+1)</f>
        <v>0.013402681452904</v>
      </c>
      <c r="N95" s="202" t="n">
        <v>0.0258</v>
      </c>
      <c r="O95" s="190" t="n">
        <f aca="false">1-(N95-M95)/(N95-M94)</f>
        <v>0.165940106704316</v>
      </c>
      <c r="P95" s="171" t="n">
        <f aca="false">H95*O95/100*1000000</f>
        <v>1805.22467294334</v>
      </c>
      <c r="Q95" s="171" t="n">
        <f aca="false">5000-P95</f>
        <v>3194.77532705666</v>
      </c>
      <c r="R95" s="237" t="n">
        <f aca="false">P95/5000</f>
        <v>0.361044934588667</v>
      </c>
      <c r="S95" s="237" t="n">
        <f aca="false">Q95/5000</f>
        <v>0.638955065411333</v>
      </c>
    </row>
    <row r="96" customFormat="false" ht="15" hidden="false" customHeight="false" outlineLevel="0" collapsed="false">
      <c r="B96" s="238" t="s">
        <v>1112</v>
      </c>
      <c r="C96" s="185" t="n">
        <v>5</v>
      </c>
      <c r="D96" s="185" t="s">
        <v>320</v>
      </c>
      <c r="E96" s="185" t="n">
        <v>4</v>
      </c>
      <c r="F96" s="185" t="s">
        <v>660</v>
      </c>
      <c r="G96" s="197" t="n">
        <v>10</v>
      </c>
      <c r="H96" s="167" t="n">
        <v>1.13969604584738</v>
      </c>
      <c r="I96" s="236" t="n">
        <v>0.137718930446501</v>
      </c>
      <c r="J96" s="167" t="n">
        <f aca="false">H96/I96</f>
        <v>8.27552205170598</v>
      </c>
      <c r="K96" s="167" t="n">
        <v>150.275731754005</v>
      </c>
      <c r="L96" s="167" t="n">
        <v>11.6067901553383</v>
      </c>
      <c r="M96" s="189" t="n">
        <f aca="false">((K96/1000+1)*0.0112372)/((K96/1000+1)*0.0112372+1)</f>
        <v>0.0127609321943763</v>
      </c>
      <c r="N96" s="202" t="n">
        <v>0.0258</v>
      </c>
      <c r="O96" s="190" t="n">
        <f aca="false">1-(N96-M96)/(N96-M94)</f>
        <v>0.122764857471443</v>
      </c>
      <c r="P96" s="171" t="n">
        <f aca="false">H96*O96/100*1000000</f>
        <v>1399.14622629221</v>
      </c>
      <c r="Q96" s="171" t="n">
        <f aca="false">5000-P96</f>
        <v>3600.85377370779</v>
      </c>
      <c r="R96" s="237" t="n">
        <f aca="false">P96/5000</f>
        <v>0.279829245258443</v>
      </c>
      <c r="S96" s="237" t="n">
        <f aca="false">Q96/5000</f>
        <v>0.720170754741557</v>
      </c>
    </row>
    <row r="97" customFormat="false" ht="15" hidden="false" customHeight="false" outlineLevel="0" collapsed="false">
      <c r="B97" s="238" t="s">
        <v>1112</v>
      </c>
      <c r="C97" s="185" t="n">
        <v>5</v>
      </c>
      <c r="D97" s="235" t="s">
        <v>353</v>
      </c>
      <c r="E97" s="185" t="n">
        <v>1</v>
      </c>
      <c r="F97" s="185" t="s">
        <v>322</v>
      </c>
      <c r="G97" s="185" t="s">
        <v>322</v>
      </c>
      <c r="H97" s="167" t="n">
        <v>4.19831411166884</v>
      </c>
      <c r="I97" s="236" t="n">
        <v>0.352671616067335</v>
      </c>
      <c r="J97" s="167" t="n">
        <f aca="false">H97/I97</f>
        <v>11.9043152904805</v>
      </c>
      <c r="K97" s="167" t="n">
        <v>-21.1124067795727</v>
      </c>
      <c r="L97" s="167" t="n">
        <v>5.18312967819609</v>
      </c>
      <c r="M97" s="189" t="n">
        <f aca="false">((K97/1000+1)*0.0112372)/((K97/1000+1)*0.0112372+1)</f>
        <v>0.0108802731403959</v>
      </c>
      <c r="N97" s="190" t="s">
        <v>106</v>
      </c>
      <c r="O97" s="190" t="s">
        <v>106</v>
      </c>
      <c r="P97" s="190" t="s">
        <v>106</v>
      </c>
      <c r="Q97" s="190" t="s">
        <v>106</v>
      </c>
      <c r="R97" s="237" t="str">
        <f aca="false">P97</f>
        <v>N/A</v>
      </c>
      <c r="S97" s="237" t="str">
        <f aca="false">Q97</f>
        <v>N/A</v>
      </c>
    </row>
    <row r="98" customFormat="false" ht="16" hidden="false" customHeight="false" outlineLevel="0" collapsed="false">
      <c r="B98" s="238" t="s">
        <v>1112</v>
      </c>
      <c r="C98" s="185" t="n">
        <v>5</v>
      </c>
      <c r="D98" s="185" t="s">
        <v>353</v>
      </c>
      <c r="E98" s="185" t="n">
        <v>1</v>
      </c>
      <c r="F98" s="185" t="s">
        <v>660</v>
      </c>
      <c r="G98" s="193" t="s">
        <v>335</v>
      </c>
      <c r="H98" s="167" t="n">
        <v>3.98368173759138</v>
      </c>
      <c r="I98" s="236" t="n">
        <v>0.322685567260115</v>
      </c>
      <c r="J98" s="167" t="n">
        <f aca="false">H98/I98</f>
        <v>12.3453979408387</v>
      </c>
      <c r="K98" s="167" t="n">
        <v>30.0249754668517</v>
      </c>
      <c r="L98" s="167" t="n">
        <v>8.11535311205612</v>
      </c>
      <c r="M98" s="189" t="n">
        <f aca="false">((K98/1000+1)*0.0112372)/((K98/1000+1)*0.0112372+1)</f>
        <v>0.0114421582872859</v>
      </c>
      <c r="N98" s="202" t="n">
        <v>0.0258</v>
      </c>
      <c r="O98" s="190" t="n">
        <f aca="false">1-(N98-M98)/(N98-M97)</f>
        <v>0.0376605518437019</v>
      </c>
      <c r="P98" s="171" t="n">
        <f aca="false">H98*O98/100*1000000</f>
        <v>1500.27652607368</v>
      </c>
      <c r="Q98" s="171" t="n">
        <f aca="false">5000-P98</f>
        <v>3499.72347392632</v>
      </c>
      <c r="R98" s="237" t="n">
        <f aca="false">P98/5000</f>
        <v>0.300055305214737</v>
      </c>
      <c r="S98" s="237" t="n">
        <f aca="false">Q98/5000</f>
        <v>0.699944694785263</v>
      </c>
    </row>
    <row r="99" customFormat="false" ht="15" hidden="false" customHeight="false" outlineLevel="0" collapsed="false">
      <c r="B99" s="238" t="s">
        <v>1112</v>
      </c>
      <c r="C99" s="185" t="n">
        <v>5</v>
      </c>
      <c r="D99" s="185" t="s">
        <v>353</v>
      </c>
      <c r="E99" s="185" t="n">
        <v>1</v>
      </c>
      <c r="F99" s="185" t="s">
        <v>660</v>
      </c>
      <c r="G99" s="197" t="n">
        <v>10</v>
      </c>
      <c r="H99" s="167" t="n">
        <v>4.68442796337316</v>
      </c>
      <c r="I99" s="236" t="n">
        <v>0.430757315131415</v>
      </c>
      <c r="J99" s="167" t="n">
        <f aca="false">H99/I99</f>
        <v>10.8748657279193</v>
      </c>
      <c r="K99" s="167" t="n">
        <v>23.9407469299715</v>
      </c>
      <c r="L99" s="167" t="n">
        <v>6.87421787578262</v>
      </c>
      <c r="M99" s="189" t="n">
        <f aca="false">((K99/1000+1)*0.0112372)/((K99/1000+1)*0.0112372+1)</f>
        <v>0.0113753397208108</v>
      </c>
      <c r="N99" s="202" t="n">
        <v>0.0258</v>
      </c>
      <c r="O99" s="190" t="n">
        <f aca="false">1-(N99-M99)/(N99-M97)</f>
        <v>0.0331820136570502</v>
      </c>
      <c r="P99" s="171" t="n">
        <f aca="false">H99*O99/100*1000000</f>
        <v>1554.38752656116</v>
      </c>
      <c r="Q99" s="171" t="n">
        <f aca="false">5000-P99</f>
        <v>3445.61247343884</v>
      </c>
      <c r="R99" s="237" t="n">
        <f aca="false">P99/5000</f>
        <v>0.310877505312232</v>
      </c>
      <c r="S99" s="237" t="n">
        <f aca="false">Q99/5000</f>
        <v>0.689122494687768</v>
      </c>
    </row>
    <row r="100" customFormat="false" ht="15" hidden="false" customHeight="false" outlineLevel="0" collapsed="false">
      <c r="B100" s="238" t="s">
        <v>1112</v>
      </c>
      <c r="C100" s="185" t="n">
        <v>5</v>
      </c>
      <c r="D100" s="235" t="s">
        <v>353</v>
      </c>
      <c r="E100" s="185" t="n">
        <v>2</v>
      </c>
      <c r="F100" s="185" t="s">
        <v>322</v>
      </c>
      <c r="G100" s="185" t="s">
        <v>322</v>
      </c>
      <c r="H100" s="167" t="n">
        <v>4.0930070602873</v>
      </c>
      <c r="I100" s="236" t="n">
        <v>0.335383163771977</v>
      </c>
      <c r="J100" s="167" t="n">
        <f aca="false">H100/I100</f>
        <v>12.2039729551543</v>
      </c>
      <c r="K100" s="167" t="n">
        <v>-21.8545330493863</v>
      </c>
      <c r="L100" s="167" t="n">
        <v>4.75787286196213</v>
      </c>
      <c r="M100" s="189" t="n">
        <f aca="false">((K100/1000+1)*0.0112372)/((K100/1000+1)*0.0112372+1)</f>
        <v>0.0108721141349157</v>
      </c>
      <c r="N100" s="190" t="s">
        <v>106</v>
      </c>
      <c r="O100" s="190" t="s">
        <v>106</v>
      </c>
      <c r="P100" s="190" t="s">
        <v>106</v>
      </c>
      <c r="Q100" s="190" t="s">
        <v>106</v>
      </c>
      <c r="R100" s="237" t="str">
        <f aca="false">P100</f>
        <v>N/A</v>
      </c>
      <c r="S100" s="237" t="str">
        <f aca="false">Q100</f>
        <v>N/A</v>
      </c>
    </row>
    <row r="101" customFormat="false" ht="16" hidden="false" customHeight="false" outlineLevel="0" collapsed="false">
      <c r="B101" s="238" t="s">
        <v>1112</v>
      </c>
      <c r="C101" s="185" t="n">
        <v>5</v>
      </c>
      <c r="D101" s="185" t="s">
        <v>353</v>
      </c>
      <c r="E101" s="185" t="n">
        <v>2</v>
      </c>
      <c r="F101" s="185" t="s">
        <v>660</v>
      </c>
      <c r="G101" s="193" t="s">
        <v>335</v>
      </c>
      <c r="H101" s="167" t="n">
        <v>4.09481859531029</v>
      </c>
      <c r="I101" s="236" t="n">
        <v>0.321293701156828</v>
      </c>
      <c r="J101" s="167" t="n">
        <f aca="false">H101/I101</f>
        <v>12.7447832950561</v>
      </c>
      <c r="K101" s="167" t="n">
        <v>22.6759605911063</v>
      </c>
      <c r="L101" s="167" t="n">
        <v>7.74223532571895</v>
      </c>
      <c r="M101" s="189" t="n">
        <f aca="false">((K101/1000+1)*0.0112372)/((K101/1000+1)*0.0112372+1)</f>
        <v>0.0113614483770867</v>
      </c>
      <c r="N101" s="202" t="n">
        <v>0.0258</v>
      </c>
      <c r="O101" s="190" t="n">
        <f aca="false">1-(N101-M101)/(N101-M100)</f>
        <v>0.0327798756363431</v>
      </c>
      <c r="P101" s="171" t="n">
        <f aca="false">H101*O101/100*1000000</f>
        <v>1342.27644307656</v>
      </c>
      <c r="Q101" s="171" t="n">
        <f aca="false">5000-P101</f>
        <v>3657.72355692344</v>
      </c>
      <c r="R101" s="237" t="n">
        <f aca="false">P101/5000</f>
        <v>0.268455288615313</v>
      </c>
      <c r="S101" s="237" t="n">
        <f aca="false">Q101/5000</f>
        <v>0.731544711384687</v>
      </c>
    </row>
    <row r="102" customFormat="false" ht="15" hidden="false" customHeight="false" outlineLevel="0" collapsed="false">
      <c r="B102" s="238" t="s">
        <v>1112</v>
      </c>
      <c r="C102" s="185" t="n">
        <v>5</v>
      </c>
      <c r="D102" s="185" t="s">
        <v>353</v>
      </c>
      <c r="E102" s="185" t="n">
        <v>2</v>
      </c>
      <c r="F102" s="185" t="s">
        <v>660</v>
      </c>
      <c r="G102" s="197" t="n">
        <v>10</v>
      </c>
      <c r="H102" s="167" t="n">
        <v>4.10817471931142</v>
      </c>
      <c r="I102" s="236" t="n">
        <v>0.360678270485817</v>
      </c>
      <c r="J102" s="167" t="n">
        <f aca="false">H102/I102</f>
        <v>11.3901364608904</v>
      </c>
      <c r="K102" s="167" t="n">
        <v>25.5527062663848</v>
      </c>
      <c r="L102" s="167" t="n">
        <v>6.57411386540435</v>
      </c>
      <c r="M102" s="189" t="n">
        <f aca="false">((K102/1000+1)*0.0112372)/((K102/1000+1)*0.0112372+1)</f>
        <v>0.0113930435533908</v>
      </c>
      <c r="N102" s="202" t="n">
        <v>0.0258</v>
      </c>
      <c r="O102" s="190" t="n">
        <f aca="false">1-(N102-M102)/(N102-M100)</f>
        <v>0.034896396126228</v>
      </c>
      <c r="P102" s="171" t="n">
        <f aca="false">H102*O102/100*1000000</f>
        <v>1433.60492360847</v>
      </c>
      <c r="Q102" s="171" t="n">
        <f aca="false">5000-P102</f>
        <v>3566.39507639153</v>
      </c>
      <c r="R102" s="237" t="n">
        <f aca="false">P102/5000</f>
        <v>0.286720984721693</v>
      </c>
      <c r="S102" s="237" t="n">
        <f aca="false">Q102/5000</f>
        <v>0.713279015278307</v>
      </c>
    </row>
    <row r="103" customFormat="false" ht="15" hidden="false" customHeight="false" outlineLevel="0" collapsed="false">
      <c r="B103" s="238" t="s">
        <v>1112</v>
      </c>
      <c r="C103" s="185" t="n">
        <v>5</v>
      </c>
      <c r="D103" s="235" t="s">
        <v>353</v>
      </c>
      <c r="E103" s="185" t="n">
        <v>3</v>
      </c>
      <c r="F103" s="185" t="s">
        <v>322</v>
      </c>
      <c r="G103" s="185" t="s">
        <v>322</v>
      </c>
      <c r="H103" s="167" t="n">
        <v>4.67090190546172</v>
      </c>
      <c r="I103" s="236" t="n">
        <v>0.373869317054248</v>
      </c>
      <c r="J103" s="167" t="n">
        <f aca="false">H103/I103</f>
        <v>12.4934079701009</v>
      </c>
      <c r="K103" s="167" t="n">
        <v>-21.9105652508794</v>
      </c>
      <c r="L103" s="167" t="n">
        <v>4.85517930324578</v>
      </c>
      <c r="M103" s="189" t="n">
        <f aca="false">((K103/1000+1)*0.0112372)/((K103/1000+1)*0.0112372+1)</f>
        <v>0.0108714981061974</v>
      </c>
      <c r="N103" s="190" t="s">
        <v>106</v>
      </c>
      <c r="O103" s="190" t="s">
        <v>106</v>
      </c>
      <c r="P103" s="190" t="s">
        <v>106</v>
      </c>
      <c r="Q103" s="190" t="s">
        <v>106</v>
      </c>
      <c r="R103" s="237" t="str">
        <f aca="false">P103</f>
        <v>N/A</v>
      </c>
      <c r="S103" s="237" t="str">
        <f aca="false">Q103</f>
        <v>N/A</v>
      </c>
    </row>
    <row r="104" customFormat="false" ht="16" hidden="false" customHeight="false" outlineLevel="0" collapsed="false">
      <c r="B104" s="238" t="s">
        <v>1112</v>
      </c>
      <c r="C104" s="185" t="n">
        <v>5</v>
      </c>
      <c r="D104" s="185" t="s">
        <v>353</v>
      </c>
      <c r="E104" s="185" t="n">
        <v>3</v>
      </c>
      <c r="F104" s="185" t="s">
        <v>660</v>
      </c>
      <c r="G104" s="193" t="s">
        <v>335</v>
      </c>
      <c r="H104" s="167" t="n">
        <v>4.75318624413191</v>
      </c>
      <c r="I104" s="236" t="n">
        <v>0.359630969006243</v>
      </c>
      <c r="J104" s="167" t="n">
        <f aca="false">H104/I104</f>
        <v>13.2168435250897</v>
      </c>
      <c r="K104" s="167" t="n">
        <v>16.9171078043314</v>
      </c>
      <c r="L104" s="167" t="n">
        <v>7.19326902507154</v>
      </c>
      <c r="M104" s="189" t="n">
        <f aca="false">((K104/1000+1)*0.0112372)/((K104/1000+1)*0.0112372+1)</f>
        <v>0.0112981930716932</v>
      </c>
      <c r="N104" s="202" t="n">
        <v>0.0258</v>
      </c>
      <c r="O104" s="190" t="n">
        <f aca="false">1-(N104-M104)/(N104-M103)</f>
        <v>0.0285825710128982</v>
      </c>
      <c r="P104" s="171" t="n">
        <f aca="false">H104*O104/100*1000000</f>
        <v>1358.58283360431</v>
      </c>
      <c r="Q104" s="171" t="n">
        <f aca="false">5000-P104</f>
        <v>3641.41716639569</v>
      </c>
      <c r="R104" s="237" t="n">
        <f aca="false">P104/5000</f>
        <v>0.271716566720862</v>
      </c>
      <c r="S104" s="237" t="n">
        <f aca="false">Q104/5000</f>
        <v>0.728283433279138</v>
      </c>
    </row>
    <row r="105" customFormat="false" ht="15" hidden="false" customHeight="false" outlineLevel="0" collapsed="false">
      <c r="B105" s="238" t="s">
        <v>1112</v>
      </c>
      <c r="C105" s="185" t="n">
        <v>5</v>
      </c>
      <c r="D105" s="185" t="s">
        <v>353</v>
      </c>
      <c r="E105" s="185" t="n">
        <v>3</v>
      </c>
      <c r="F105" s="185" t="s">
        <v>660</v>
      </c>
      <c r="G105" s="197" t="n">
        <v>10</v>
      </c>
      <c r="H105" s="167" t="n">
        <v>4.73774791904069</v>
      </c>
      <c r="I105" s="236" t="n">
        <v>0.406748784690468</v>
      </c>
      <c r="J105" s="167" t="n">
        <f aca="false">H105/I105</f>
        <v>11.6478477560691</v>
      </c>
      <c r="K105" s="167" t="n">
        <v>25.1277276493352</v>
      </c>
      <c r="L105" s="167" t="n">
        <v>6.43054050508615</v>
      </c>
      <c r="M105" s="189" t="n">
        <f aca="false">((K105/1000+1)*0.0112372)/((K105/1000+1)*0.0112372+1)</f>
        <v>0.0113883761583115</v>
      </c>
      <c r="N105" s="202" t="n">
        <v>0.0258</v>
      </c>
      <c r="O105" s="190" t="n">
        <f aca="false">1-(N105-M105)/(N105-M103)</f>
        <v>0.034623571460219</v>
      </c>
      <c r="P105" s="171" t="n">
        <f aca="false">H105*O105/100*1000000</f>
        <v>1640.37753635409</v>
      </c>
      <c r="Q105" s="171" t="n">
        <f aca="false">5000-P105</f>
        <v>3359.62246364591</v>
      </c>
      <c r="R105" s="237" t="n">
        <f aca="false">P105/5000</f>
        <v>0.328075507270818</v>
      </c>
      <c r="S105" s="237" t="n">
        <f aca="false">Q105/5000</f>
        <v>0.671924492729182</v>
      </c>
    </row>
    <row r="106" customFormat="false" ht="15" hidden="false" customHeight="false" outlineLevel="0" collapsed="false">
      <c r="B106" s="238" t="s">
        <v>1112</v>
      </c>
      <c r="C106" s="185" t="n">
        <v>5</v>
      </c>
      <c r="D106" s="235" t="s">
        <v>353</v>
      </c>
      <c r="E106" s="185" t="n">
        <v>4</v>
      </c>
      <c r="F106" s="185" t="s">
        <v>322</v>
      </c>
      <c r="G106" s="185" t="s">
        <v>322</v>
      </c>
      <c r="H106" s="167" t="n">
        <v>3.92883436815828</v>
      </c>
      <c r="I106" s="236" t="n">
        <v>0.31882421425443</v>
      </c>
      <c r="J106" s="167" t="n">
        <f aca="false">H106/I106</f>
        <v>12.3228857549163</v>
      </c>
      <c r="K106" s="167" t="n">
        <v>-21.1648007221097</v>
      </c>
      <c r="L106" s="167" t="n">
        <v>4.78775456307404</v>
      </c>
      <c r="M106" s="189" t="n">
        <f aca="false">((K106/1000+1)*0.0112372)/((K106/1000+1)*0.0112372+1)</f>
        <v>0.0108796971209172</v>
      </c>
      <c r="N106" s="190" t="s">
        <v>106</v>
      </c>
      <c r="O106" s="190" t="s">
        <v>106</v>
      </c>
      <c r="P106" s="190" t="s">
        <v>106</v>
      </c>
      <c r="Q106" s="190" t="s">
        <v>106</v>
      </c>
      <c r="R106" s="237" t="str">
        <f aca="false">P106</f>
        <v>N/A</v>
      </c>
      <c r="S106" s="237" t="str">
        <f aca="false">Q106</f>
        <v>N/A</v>
      </c>
    </row>
    <row r="107" customFormat="false" ht="16" hidden="false" customHeight="false" outlineLevel="0" collapsed="false">
      <c r="B107" s="238" t="s">
        <v>1112</v>
      </c>
      <c r="C107" s="185" t="n">
        <v>5</v>
      </c>
      <c r="D107" s="185" t="s">
        <v>353</v>
      </c>
      <c r="E107" s="185" t="n">
        <v>4</v>
      </c>
      <c r="F107" s="185" t="s">
        <v>660</v>
      </c>
      <c r="G107" s="193" t="s">
        <v>335</v>
      </c>
      <c r="H107" s="167" t="n">
        <v>3.81452141828537</v>
      </c>
      <c r="I107" s="236" t="n">
        <v>0.298386734125121</v>
      </c>
      <c r="J107" s="167" t="n">
        <f aca="false">H107/I107</f>
        <v>12.7838170469263</v>
      </c>
      <c r="K107" s="167" t="n">
        <v>31.7687460862764</v>
      </c>
      <c r="L107" s="167" t="n">
        <v>7.97221775304769</v>
      </c>
      <c r="M107" s="189" t="n">
        <f aca="false">((K107/1000+1)*0.0112372)/((K107/1000+1)*0.0112372+1)</f>
        <v>0.0114613071605552</v>
      </c>
      <c r="N107" s="202" t="n">
        <v>0.0258</v>
      </c>
      <c r="O107" s="190" t="n">
        <f aca="false">1-(N107-M107)/(N107-M106)</f>
        <v>0.0389811148172708</v>
      </c>
      <c r="P107" s="171" t="n">
        <f aca="false">H107*O107/100*1000000</f>
        <v>1486.94297379121</v>
      </c>
      <c r="Q107" s="171" t="n">
        <f aca="false">5000-P107</f>
        <v>3513.05702620879</v>
      </c>
      <c r="R107" s="237" t="n">
        <f aca="false">P107/5000</f>
        <v>0.297388594758242</v>
      </c>
      <c r="S107" s="237" t="n">
        <f aca="false">Q107/5000</f>
        <v>0.702611405241759</v>
      </c>
    </row>
    <row r="108" customFormat="false" ht="15" hidden="false" customHeight="false" outlineLevel="0" collapsed="false">
      <c r="B108" s="238" t="s">
        <v>1112</v>
      </c>
      <c r="C108" s="185" t="n">
        <v>5</v>
      </c>
      <c r="D108" s="185" t="s">
        <v>353</v>
      </c>
      <c r="E108" s="185" t="n">
        <v>4</v>
      </c>
      <c r="F108" s="185" t="s">
        <v>660</v>
      </c>
      <c r="G108" s="197" t="n">
        <v>10</v>
      </c>
      <c r="H108" s="167" t="n">
        <v>4.10315249322537</v>
      </c>
      <c r="I108" s="236" t="n">
        <v>0.373302961964994</v>
      </c>
      <c r="J108" s="167" t="n">
        <f aca="false">H108/I108</f>
        <v>10.9914812130801</v>
      </c>
      <c r="K108" s="167" t="n">
        <v>30.0072360800136</v>
      </c>
      <c r="L108" s="167" t="n">
        <v>6.84327140632731</v>
      </c>
      <c r="M108" s="189" t="n">
        <f aca="false">((K108/1000+1)*0.0112372)/((K108/1000+1)*0.0112372+1)</f>
        <v>0.0114419634818949</v>
      </c>
      <c r="N108" s="202" t="n">
        <v>0.0258</v>
      </c>
      <c r="O108" s="190" t="n">
        <f aca="false">1-(N108-M108)/(N108-M106)</f>
        <v>0.037684647928017</v>
      </c>
      <c r="P108" s="171" t="n">
        <f aca="false">H108*O108/100*1000000</f>
        <v>1546.25857102163</v>
      </c>
      <c r="Q108" s="171" t="n">
        <f aca="false">5000-P108</f>
        <v>3453.74142897837</v>
      </c>
      <c r="R108" s="237" t="n">
        <f aca="false">P108/5000</f>
        <v>0.309251714204326</v>
      </c>
      <c r="S108" s="237" t="n">
        <f aca="false">Q108/5000</f>
        <v>0.690748285795674</v>
      </c>
    </row>
    <row r="109" customFormat="false" ht="15" hidden="false" customHeight="false" outlineLevel="0" collapsed="false">
      <c r="B109" s="238" t="s">
        <v>1112</v>
      </c>
      <c r="C109" s="185" t="n">
        <v>5</v>
      </c>
      <c r="D109" s="235" t="s">
        <v>378</v>
      </c>
      <c r="E109" s="185" t="n">
        <v>1</v>
      </c>
      <c r="F109" s="185" t="s">
        <v>322</v>
      </c>
      <c r="G109" s="185" t="s">
        <v>322</v>
      </c>
      <c r="H109" s="167" t="n">
        <v>1.51486723397202</v>
      </c>
      <c r="I109" s="236" t="n">
        <v>0.146327860853599</v>
      </c>
      <c r="J109" s="167" t="n">
        <f aca="false">H109/I109</f>
        <v>10.3525550440981</v>
      </c>
      <c r="K109" s="167" t="n">
        <v>-16.5325046537858</v>
      </c>
      <c r="L109" s="167" t="n">
        <v>5.83563328197469</v>
      </c>
      <c r="M109" s="189" t="n">
        <f aca="false">((K109/1000+1)*0.0112372)/((K109/1000+1)*0.0112372+1)</f>
        <v>0.0109306220334905</v>
      </c>
      <c r="N109" s="190" t="s">
        <v>106</v>
      </c>
      <c r="O109" s="190" t="s">
        <v>106</v>
      </c>
      <c r="P109" s="190" t="s">
        <v>106</v>
      </c>
      <c r="Q109" s="190" t="s">
        <v>106</v>
      </c>
      <c r="R109" s="237" t="str">
        <f aca="false">P109</f>
        <v>N/A</v>
      </c>
      <c r="S109" s="237" t="str">
        <f aca="false">Q109</f>
        <v>N/A</v>
      </c>
    </row>
    <row r="110" customFormat="false" ht="16" hidden="false" customHeight="false" outlineLevel="0" collapsed="false">
      <c r="B110" s="238" t="s">
        <v>1112</v>
      </c>
      <c r="C110" s="185" t="n">
        <v>5</v>
      </c>
      <c r="D110" s="185" t="s">
        <v>378</v>
      </c>
      <c r="E110" s="185" t="n">
        <v>1</v>
      </c>
      <c r="F110" s="185" t="s">
        <v>660</v>
      </c>
      <c r="G110" s="193" t="s">
        <v>335</v>
      </c>
      <c r="H110" s="167" t="n">
        <v>1.58538285569083</v>
      </c>
      <c r="I110" s="236" t="n">
        <v>0.139241678024327</v>
      </c>
      <c r="J110" s="167" t="n">
        <f aca="false">H110/I110</f>
        <v>11.3858356074526</v>
      </c>
      <c r="K110" s="167" t="n">
        <v>107.10825946301</v>
      </c>
      <c r="L110" s="167" t="n">
        <v>12.0209977391806</v>
      </c>
      <c r="M110" s="189" t="n">
        <f aca="false">((K110/1000+1)*0.0112372)/((K110/1000+1)*0.0112372+1)</f>
        <v>0.0122879253492371</v>
      </c>
      <c r="N110" s="202" t="n">
        <v>0.0258</v>
      </c>
      <c r="O110" s="190" t="n">
        <f aca="false">1-(N110-M110)/(N110-M109)</f>
        <v>0.0912817818474768</v>
      </c>
      <c r="P110" s="171" t="n">
        <f aca="false">H110*O110/100*1000000</f>
        <v>1447.165719779</v>
      </c>
      <c r="Q110" s="171" t="n">
        <f aca="false">5000-P110</f>
        <v>3552.834280221</v>
      </c>
      <c r="R110" s="237" t="n">
        <f aca="false">P110/5000</f>
        <v>0.289433143955801</v>
      </c>
      <c r="S110" s="237" t="n">
        <f aca="false">Q110/5000</f>
        <v>0.710566856044199</v>
      </c>
    </row>
    <row r="111" customFormat="false" ht="15" hidden="false" customHeight="false" outlineLevel="0" collapsed="false">
      <c r="B111" s="238" t="s">
        <v>1112</v>
      </c>
      <c r="C111" s="185" t="n">
        <v>5</v>
      </c>
      <c r="D111" s="185" t="s">
        <v>378</v>
      </c>
      <c r="E111" s="185" t="n">
        <v>1</v>
      </c>
      <c r="F111" s="185" t="s">
        <v>660</v>
      </c>
      <c r="G111" s="197" t="n">
        <v>10</v>
      </c>
      <c r="H111" s="167" t="n">
        <v>1.87599221435322</v>
      </c>
      <c r="I111" s="236" t="n">
        <v>0.202325763720225</v>
      </c>
      <c r="J111" s="167" t="n">
        <f aca="false">H111/I111</f>
        <v>9.27213707171439</v>
      </c>
      <c r="K111" s="167" t="n">
        <v>35.0642374835486</v>
      </c>
      <c r="L111" s="167" t="n">
        <v>7.41013835378378</v>
      </c>
      <c r="M111" s="189" t="n">
        <f aca="false">((K111/1000+1)*0.0112372)/((K111/1000+1)*0.0112372+1)</f>
        <v>0.0114974939239134</v>
      </c>
      <c r="N111" s="202" t="n">
        <v>0.0258</v>
      </c>
      <c r="O111" s="190" t="n">
        <f aca="false">1-(N111-M111)/(N111-M109)</f>
        <v>0.0381234434755563</v>
      </c>
      <c r="P111" s="171" t="n">
        <f aca="false">H111*O111/100*1000000</f>
        <v>715.192831444788</v>
      </c>
      <c r="Q111" s="171" t="n">
        <f aca="false">5000-P111</f>
        <v>4284.80716855521</v>
      </c>
      <c r="R111" s="237" t="n">
        <f aca="false">P111/5000</f>
        <v>0.143038566288958</v>
      </c>
      <c r="S111" s="237" t="n">
        <f aca="false">Q111/5000</f>
        <v>0.856961433711042</v>
      </c>
    </row>
    <row r="112" customFormat="false" ht="15" hidden="false" customHeight="false" outlineLevel="0" collapsed="false">
      <c r="B112" s="238" t="s">
        <v>1112</v>
      </c>
      <c r="C112" s="185" t="n">
        <v>5</v>
      </c>
      <c r="D112" s="235" t="s">
        <v>378</v>
      </c>
      <c r="E112" s="185" t="n">
        <v>2</v>
      </c>
      <c r="F112" s="185" t="s">
        <v>322</v>
      </c>
      <c r="G112" s="185" t="s">
        <v>322</v>
      </c>
      <c r="H112" s="167" t="n">
        <v>1.11386349228987</v>
      </c>
      <c r="I112" s="236" t="n">
        <v>0.107408783480653</v>
      </c>
      <c r="J112" s="167" t="n">
        <f aca="false">H112/I112</f>
        <v>10.3703203424746</v>
      </c>
      <c r="K112" s="167" t="n">
        <v>-17.0961739181555</v>
      </c>
      <c r="L112" s="167" t="n">
        <v>5.38856628200663</v>
      </c>
      <c r="M112" s="189" t="n">
        <f aca="false">((K112/1000+1)*0.0112372)/((K112/1000+1)*0.0112372+1)</f>
        <v>0.0109244256441538</v>
      </c>
      <c r="N112" s="190" t="s">
        <v>106</v>
      </c>
      <c r="O112" s="190" t="s">
        <v>106</v>
      </c>
      <c r="P112" s="190" t="s">
        <v>106</v>
      </c>
      <c r="Q112" s="190" t="s">
        <v>106</v>
      </c>
      <c r="R112" s="237" t="str">
        <f aca="false">P112</f>
        <v>N/A</v>
      </c>
      <c r="S112" s="237" t="str">
        <f aca="false">Q112</f>
        <v>N/A</v>
      </c>
    </row>
    <row r="113" customFormat="false" ht="16" hidden="false" customHeight="false" outlineLevel="0" collapsed="false">
      <c r="B113" s="238" t="s">
        <v>1112</v>
      </c>
      <c r="C113" s="185" t="n">
        <v>5</v>
      </c>
      <c r="D113" s="185" t="s">
        <v>378</v>
      </c>
      <c r="E113" s="185" t="n">
        <v>2</v>
      </c>
      <c r="F113" s="185" t="s">
        <v>660</v>
      </c>
      <c r="G113" s="193" t="s">
        <v>335</v>
      </c>
      <c r="H113" s="167" t="n">
        <v>1.37557390459275</v>
      </c>
      <c r="I113" s="236" t="n">
        <v>0.120980716819648</v>
      </c>
      <c r="J113" s="167" t="n">
        <f aca="false">H113/I113</f>
        <v>11.3701913887929</v>
      </c>
      <c r="K113" s="167" t="n">
        <v>104.072421655445</v>
      </c>
      <c r="L113" s="167" t="n">
        <v>11.7150861960056</v>
      </c>
      <c r="M113" s="189" t="n">
        <f aca="false">((K113/1000+1)*0.0112372)/((K113/1000+1)*0.0112372+1)</f>
        <v>0.0122546431485031</v>
      </c>
      <c r="N113" s="202" t="n">
        <v>0.0258</v>
      </c>
      <c r="O113" s="190" t="n">
        <f aca="false">1-(N113-M113)/(N113-M112)</f>
        <v>0.0894229340345775</v>
      </c>
      <c r="P113" s="171" t="n">
        <f aca="false">H113*O113/100*1000000</f>
        <v>1230.07854530084</v>
      </c>
      <c r="Q113" s="171" t="n">
        <f aca="false">5000-P113</f>
        <v>3769.92145469916</v>
      </c>
      <c r="R113" s="237" t="n">
        <f aca="false">P113/5000</f>
        <v>0.246015709060168</v>
      </c>
      <c r="S113" s="237" t="n">
        <f aca="false">Q113/5000</f>
        <v>0.753984290939832</v>
      </c>
    </row>
    <row r="114" customFormat="false" ht="15" hidden="false" customHeight="false" outlineLevel="0" collapsed="false">
      <c r="B114" s="238" t="s">
        <v>1112</v>
      </c>
      <c r="C114" s="185" t="n">
        <v>5</v>
      </c>
      <c r="D114" s="185" t="s">
        <v>378</v>
      </c>
      <c r="E114" s="185" t="n">
        <v>2</v>
      </c>
      <c r="F114" s="185" t="s">
        <v>660</v>
      </c>
      <c r="G114" s="197" t="n">
        <v>10</v>
      </c>
      <c r="H114" s="167" t="n">
        <v>1.32393760119109</v>
      </c>
      <c r="I114" s="236" t="n">
        <v>0.152065110547363</v>
      </c>
      <c r="J114" s="167" t="n">
        <f aca="false">H114/I114</f>
        <v>8.70638633954586</v>
      </c>
      <c r="K114" s="167" t="n">
        <v>82.0762406447606</v>
      </c>
      <c r="L114" s="167" t="n">
        <v>8.17390529636744</v>
      </c>
      <c r="M114" s="189" t="n">
        <f aca="false">((K114/1000+1)*0.0112372)/((K114/1000+1)*0.0112372+1)</f>
        <v>0.0120134297466961</v>
      </c>
      <c r="N114" s="202" t="n">
        <v>0.0258</v>
      </c>
      <c r="O114" s="190" t="n">
        <f aca="false">1-(N114-M114)/(N114-M112)</f>
        <v>0.0732075331339609</v>
      </c>
      <c r="P114" s="171" t="n">
        <f aca="false">H114*O114/100*1000000</f>
        <v>969.222058064936</v>
      </c>
      <c r="Q114" s="171" t="n">
        <f aca="false">5000-P114</f>
        <v>4030.77794193506</v>
      </c>
      <c r="R114" s="237" t="n">
        <f aca="false">P114/5000</f>
        <v>0.193844411612987</v>
      </c>
      <c r="S114" s="237" t="n">
        <f aca="false">Q114/5000</f>
        <v>0.806155588387013</v>
      </c>
    </row>
    <row r="115" customFormat="false" ht="15" hidden="false" customHeight="false" outlineLevel="0" collapsed="false">
      <c r="B115" s="238" t="s">
        <v>1112</v>
      </c>
      <c r="C115" s="185" t="n">
        <v>5</v>
      </c>
      <c r="D115" s="235" t="s">
        <v>378</v>
      </c>
      <c r="E115" s="185" t="n">
        <v>3</v>
      </c>
      <c r="F115" s="185" t="s">
        <v>322</v>
      </c>
      <c r="G115" s="185" t="s">
        <v>322</v>
      </c>
      <c r="H115" s="167" t="n">
        <v>1.22234523500698</v>
      </c>
      <c r="I115" s="236" t="n">
        <v>0.120115920956054</v>
      </c>
      <c r="J115" s="167" t="n">
        <f aca="false">H115/I115</f>
        <v>10.1763798277348</v>
      </c>
      <c r="K115" s="167" t="n">
        <v>-16.4832546577844</v>
      </c>
      <c r="L115" s="167" t="n">
        <v>6.12178167325546</v>
      </c>
      <c r="M115" s="189" t="n">
        <f aca="false">((K115/1000+1)*0.0112372)/((K115/1000+1)*0.0112372+1)</f>
        <v>0.0109311634326592</v>
      </c>
      <c r="N115" s="190" t="s">
        <v>106</v>
      </c>
      <c r="O115" s="190" t="s">
        <v>106</v>
      </c>
      <c r="P115" s="190" t="s">
        <v>106</v>
      </c>
      <c r="Q115" s="190" t="s">
        <v>106</v>
      </c>
      <c r="R115" s="237" t="str">
        <f aca="false">P115</f>
        <v>N/A</v>
      </c>
      <c r="S115" s="237" t="str">
        <f aca="false">Q115</f>
        <v>N/A</v>
      </c>
    </row>
    <row r="116" customFormat="false" ht="16" hidden="false" customHeight="false" outlineLevel="0" collapsed="false">
      <c r="B116" s="238" t="s">
        <v>1112</v>
      </c>
      <c r="C116" s="185" t="n">
        <v>5</v>
      </c>
      <c r="D116" s="185" t="s">
        <v>378</v>
      </c>
      <c r="E116" s="185" t="n">
        <v>3</v>
      </c>
      <c r="F116" s="185" t="s">
        <v>660</v>
      </c>
      <c r="G116" s="193" t="s">
        <v>335</v>
      </c>
      <c r="H116" s="167" t="n">
        <v>1.33754623268476</v>
      </c>
      <c r="I116" s="236" t="n">
        <v>0.114100972084411</v>
      </c>
      <c r="J116" s="167" t="n">
        <f aca="false">H116/I116</f>
        <v>11.7224788557915</v>
      </c>
      <c r="K116" s="167" t="n">
        <v>151.545883736505</v>
      </c>
      <c r="L116" s="167" t="n">
        <v>14.9776854910081</v>
      </c>
      <c r="M116" s="189" t="n">
        <f aca="false">((K116/1000+1)*0.0112372)/((K116/1000+1)*0.0112372+1)</f>
        <v>0.012774843002105</v>
      </c>
      <c r="N116" s="202" t="n">
        <v>0.0258</v>
      </c>
      <c r="O116" s="190" t="n">
        <f aca="false">1-(N116-M116)/(N116-M115)</f>
        <v>0.123996222642963</v>
      </c>
      <c r="P116" s="171" t="n">
        <f aca="false">H116*O116/100*1000000</f>
        <v>1658.50680463237</v>
      </c>
      <c r="Q116" s="171" t="n">
        <f aca="false">5000-P116</f>
        <v>3341.49319536763</v>
      </c>
      <c r="R116" s="237" t="n">
        <f aca="false">P116/5000</f>
        <v>0.331701360926474</v>
      </c>
      <c r="S116" s="237" t="n">
        <f aca="false">Q116/5000</f>
        <v>0.668298639073526</v>
      </c>
    </row>
    <row r="117" customFormat="false" ht="15" hidden="false" customHeight="false" outlineLevel="0" collapsed="false">
      <c r="B117" s="238" t="s">
        <v>1112</v>
      </c>
      <c r="C117" s="185" t="n">
        <v>5</v>
      </c>
      <c r="D117" s="185" t="s">
        <v>378</v>
      </c>
      <c r="E117" s="185" t="n">
        <v>3</v>
      </c>
      <c r="F117" s="185" t="s">
        <v>660</v>
      </c>
      <c r="G117" s="197" t="n">
        <v>10</v>
      </c>
      <c r="H117" s="167" t="n">
        <v>1.25234562770023</v>
      </c>
      <c r="I117" s="236" t="n">
        <v>0.153372611349839</v>
      </c>
      <c r="J117" s="167" t="n">
        <f aca="false">H117/I117</f>
        <v>8.16537983332409</v>
      </c>
      <c r="K117" s="167" t="n">
        <v>99.7191881481308</v>
      </c>
      <c r="L117" s="167" t="n">
        <v>9.55090421253549</v>
      </c>
      <c r="M117" s="189" t="n">
        <f aca="false">((K117/1000+1)*0.0112372)/((K117/1000+1)*0.0112372+1)</f>
        <v>0.0122069142894725</v>
      </c>
      <c r="N117" s="202" t="n">
        <v>0.0258</v>
      </c>
      <c r="O117" s="190" t="n">
        <f aca="false">1-(N117-M117)/(N117-M115)</f>
        <v>0.0858003147075749</v>
      </c>
      <c r="P117" s="171" t="n">
        <f aca="false">H117*O117/100*1000000</f>
        <v>1074.51648979335</v>
      </c>
      <c r="Q117" s="171" t="n">
        <f aca="false">5000-P117</f>
        <v>3925.48351020665</v>
      </c>
      <c r="R117" s="237" t="n">
        <f aca="false">P117/5000</f>
        <v>0.21490329795867</v>
      </c>
      <c r="S117" s="237" t="n">
        <f aca="false">Q117/5000</f>
        <v>0.78509670204133</v>
      </c>
    </row>
    <row r="118" customFormat="false" ht="15" hidden="false" customHeight="false" outlineLevel="0" collapsed="false">
      <c r="B118" s="238" t="s">
        <v>1112</v>
      </c>
      <c r="C118" s="185" t="n">
        <v>5</v>
      </c>
      <c r="D118" s="235" t="s">
        <v>378</v>
      </c>
      <c r="E118" s="185" t="n">
        <v>4</v>
      </c>
      <c r="F118" s="185" t="s">
        <v>322</v>
      </c>
      <c r="G118" s="185" t="s">
        <v>322</v>
      </c>
      <c r="H118" s="167" t="n">
        <v>1.91182826842788</v>
      </c>
      <c r="I118" s="236" t="n">
        <v>0.160840970730869</v>
      </c>
      <c r="J118" s="167" t="n">
        <f aca="false">H118/I118</f>
        <v>11.8864506956184</v>
      </c>
      <c r="K118" s="167" t="n">
        <v>-18.833756632884</v>
      </c>
      <c r="L118" s="167" t="n">
        <v>5.16980896334667</v>
      </c>
      <c r="M118" s="189" t="n">
        <f aca="false">((K118/1000+1)*0.0112372)/((K118/1000+1)*0.0112372+1)</f>
        <v>0.0109053239916895</v>
      </c>
      <c r="N118" s="190" t="s">
        <v>106</v>
      </c>
      <c r="O118" s="190" t="s">
        <v>106</v>
      </c>
      <c r="P118" s="190" t="s">
        <v>106</v>
      </c>
      <c r="Q118" s="190" t="s">
        <v>106</v>
      </c>
      <c r="R118" s="237" t="str">
        <f aca="false">P118</f>
        <v>N/A</v>
      </c>
      <c r="S118" s="237" t="str">
        <f aca="false">Q118</f>
        <v>N/A</v>
      </c>
    </row>
    <row r="119" customFormat="false" ht="16" hidden="false" customHeight="false" outlineLevel="0" collapsed="false">
      <c r="B119" s="238" t="s">
        <v>1112</v>
      </c>
      <c r="C119" s="185" t="n">
        <v>5</v>
      </c>
      <c r="D119" s="185" t="s">
        <v>378</v>
      </c>
      <c r="E119" s="185" t="n">
        <v>4</v>
      </c>
      <c r="F119" s="185" t="s">
        <v>660</v>
      </c>
      <c r="G119" s="193" t="s">
        <v>335</v>
      </c>
      <c r="H119" s="167" t="n">
        <v>1.88646514383489</v>
      </c>
      <c r="I119" s="236" t="n">
        <v>0.148975747134804</v>
      </c>
      <c r="J119" s="167" t="n">
        <f aca="false">H119/I119</f>
        <v>12.6629010434019</v>
      </c>
      <c r="K119" s="167" t="n">
        <v>92.968757319684</v>
      </c>
      <c r="L119" s="167" t="n">
        <v>11.8187020135693</v>
      </c>
      <c r="M119" s="189" t="n">
        <f aca="false">((K119/1000+1)*0.0112372)/((K119/1000+1)*0.0112372+1)</f>
        <v>0.0121328934325345</v>
      </c>
      <c r="N119" s="202" t="n">
        <v>0.0258</v>
      </c>
      <c r="O119" s="190" t="n">
        <f aca="false">1-(N119-M119)/(N119-M118)</f>
        <v>0.0824166594936329</v>
      </c>
      <c r="P119" s="171" t="n">
        <f aca="false">H119*O119/100*1000000</f>
        <v>1554.76155406047</v>
      </c>
      <c r="Q119" s="171" t="n">
        <f aca="false">5000-P119</f>
        <v>3445.23844593953</v>
      </c>
      <c r="R119" s="237" t="n">
        <f aca="false">P119/5000</f>
        <v>0.310952310812094</v>
      </c>
      <c r="S119" s="237" t="n">
        <f aca="false">Q119/5000</f>
        <v>0.689047689187906</v>
      </c>
    </row>
    <row r="120" customFormat="false" ht="15" hidden="false" customHeight="false" outlineLevel="0" collapsed="false">
      <c r="B120" s="238" t="s">
        <v>1112</v>
      </c>
      <c r="C120" s="185" t="n">
        <v>5</v>
      </c>
      <c r="D120" s="185" t="s">
        <v>378</v>
      </c>
      <c r="E120" s="185" t="n">
        <v>4</v>
      </c>
      <c r="F120" s="185" t="s">
        <v>660</v>
      </c>
      <c r="G120" s="197" t="n">
        <v>10</v>
      </c>
      <c r="H120" s="167" t="n">
        <v>2.18373878585401</v>
      </c>
      <c r="I120" s="236" t="n">
        <v>0.212965735406606</v>
      </c>
      <c r="J120" s="167" t="n">
        <f aca="false">H120/I120</f>
        <v>10.2539442867872</v>
      </c>
      <c r="K120" s="167" t="n">
        <v>16.7404914492135</v>
      </c>
      <c r="L120" s="167" t="n">
        <v>7.1698977639266</v>
      </c>
      <c r="M120" s="189" t="n">
        <f aca="false">((K120/1000+1)*0.0112372)/((K120/1000+1)*0.0112372+1)</f>
        <v>0.011296252987683</v>
      </c>
      <c r="N120" s="202" t="n">
        <v>0.0258</v>
      </c>
      <c r="O120" s="190" t="n">
        <f aca="false">1-(N120-M120)/(N120-M118)</f>
        <v>0.0262462235348624</v>
      </c>
      <c r="P120" s="171" t="n">
        <f aca="false">H120*O120/100*1000000</f>
        <v>573.148963152734</v>
      </c>
      <c r="Q120" s="171" t="n">
        <f aca="false">5000-P120</f>
        <v>4426.85103684727</v>
      </c>
      <c r="R120" s="237" t="n">
        <f aca="false">P120/5000</f>
        <v>0.114629792630547</v>
      </c>
      <c r="S120" s="237" t="n">
        <f aca="false">Q120/5000</f>
        <v>0.885370207369453</v>
      </c>
    </row>
    <row r="121" customFormat="false" ht="15" hidden="false" customHeight="false" outlineLevel="0" collapsed="false">
      <c r="B121" s="238" t="s">
        <v>1112</v>
      </c>
      <c r="C121" s="185" t="n">
        <v>5</v>
      </c>
      <c r="D121" s="235" t="s">
        <v>403</v>
      </c>
      <c r="E121" s="185" t="n">
        <v>1</v>
      </c>
      <c r="F121" s="185" t="s">
        <v>322</v>
      </c>
      <c r="G121" s="185" t="s">
        <v>322</v>
      </c>
      <c r="H121" s="167" t="n">
        <v>1.60892090316014</v>
      </c>
      <c r="I121" s="236" t="n">
        <v>0.108651790106708</v>
      </c>
      <c r="J121" s="167" t="n">
        <f aca="false">H121/I121</f>
        <v>14.8080478156872</v>
      </c>
      <c r="K121" s="167" t="n">
        <v>-22.5117330668457</v>
      </c>
      <c r="L121" s="167" t="n">
        <v>3.4607806859037</v>
      </c>
      <c r="M121" s="189" t="n">
        <f aca="false">((K121/1000+1)*0.0112372)/((K121/1000+1)*0.0112372+1)</f>
        <v>0.0108648887042007</v>
      </c>
      <c r="N121" s="190" t="s">
        <v>106</v>
      </c>
      <c r="O121" s="190" t="s">
        <v>106</v>
      </c>
      <c r="P121" s="190" t="s">
        <v>106</v>
      </c>
      <c r="Q121" s="190" t="s">
        <v>106</v>
      </c>
      <c r="R121" s="237" t="str">
        <f aca="false">P121</f>
        <v>N/A</v>
      </c>
      <c r="S121" s="237" t="str">
        <f aca="false">Q121</f>
        <v>N/A</v>
      </c>
    </row>
    <row r="122" customFormat="false" ht="16" hidden="false" customHeight="false" outlineLevel="0" collapsed="false">
      <c r="B122" s="238" t="s">
        <v>1112</v>
      </c>
      <c r="C122" s="185" t="n">
        <v>5</v>
      </c>
      <c r="D122" s="185" t="s">
        <v>403</v>
      </c>
      <c r="E122" s="185" t="n">
        <v>1</v>
      </c>
      <c r="F122" s="185" t="s">
        <v>660</v>
      </c>
      <c r="G122" s="193" t="s">
        <v>335</v>
      </c>
      <c r="H122" s="167" t="n">
        <v>1.64143129450353</v>
      </c>
      <c r="I122" s="236" t="n">
        <v>0.105244070504792</v>
      </c>
      <c r="J122" s="167" t="n">
        <f aca="false">H122/I122</f>
        <v>15.5964254007906</v>
      </c>
      <c r="K122" s="167" t="n">
        <v>89.0363274197829</v>
      </c>
      <c r="L122" s="167" t="n">
        <v>12.0666622998142</v>
      </c>
      <c r="M122" s="189" t="n">
        <f aca="false">((K122/1000+1)*0.0112372)/((K122/1000+1)*0.0112372+1)</f>
        <v>0.0120897678366974</v>
      </c>
      <c r="N122" s="202" t="n">
        <v>0.0258</v>
      </c>
      <c r="O122" s="190" t="n">
        <f aca="false">1-(N122-M122)/(N122-M121)</f>
        <v>0.0820133916806638</v>
      </c>
      <c r="P122" s="171" t="n">
        <f aca="false">H122*O122/100*1000000</f>
        <v>1346.19347673017</v>
      </c>
      <c r="Q122" s="171" t="n">
        <f aca="false">5000-P122</f>
        <v>3653.80652326983</v>
      </c>
      <c r="R122" s="237" t="n">
        <f aca="false">P122/5000</f>
        <v>0.269238695346034</v>
      </c>
      <c r="S122" s="237" t="n">
        <f aca="false">Q122/5000</f>
        <v>0.730761304653966</v>
      </c>
    </row>
    <row r="123" customFormat="false" ht="15" hidden="false" customHeight="false" outlineLevel="0" collapsed="false">
      <c r="B123" s="238" t="s">
        <v>1112</v>
      </c>
      <c r="C123" s="185" t="n">
        <v>5</v>
      </c>
      <c r="D123" s="185" t="s">
        <v>403</v>
      </c>
      <c r="E123" s="185" t="n">
        <v>1</v>
      </c>
      <c r="F123" s="185" t="s">
        <v>660</v>
      </c>
      <c r="G123" s="197" t="n">
        <v>10</v>
      </c>
      <c r="H123" s="167" t="n">
        <v>1.67663486100391</v>
      </c>
      <c r="I123" s="236" t="n">
        <v>0.150069935128739</v>
      </c>
      <c r="J123" s="167" t="n">
        <f aca="false">H123/I123</f>
        <v>11.1723568052828</v>
      </c>
      <c r="K123" s="167" t="n">
        <v>55.0077487896112</v>
      </c>
      <c r="L123" s="167" t="n">
        <v>7.73928332444971</v>
      </c>
      <c r="M123" s="189" t="n">
        <f aca="false">((K123/1000+1)*0.0112372)/((K123/1000+1)*0.0112372+1)</f>
        <v>0.0117164308841207</v>
      </c>
      <c r="N123" s="202" t="n">
        <v>0.0258</v>
      </c>
      <c r="O123" s="190" t="n">
        <f aca="false">1-(N123-M123)/(N123-M121)</f>
        <v>0.0570161254947914</v>
      </c>
      <c r="P123" s="171" t="n">
        <f aca="false">H123*O123/100*1000000</f>
        <v>955.952236439411</v>
      </c>
      <c r="Q123" s="171" t="n">
        <f aca="false">5000-P123</f>
        <v>4044.04776356059</v>
      </c>
      <c r="R123" s="237" t="n">
        <f aca="false">P123/5000</f>
        <v>0.191190447287882</v>
      </c>
      <c r="S123" s="237" t="n">
        <f aca="false">Q123/5000</f>
        <v>0.808809552712118</v>
      </c>
    </row>
    <row r="124" customFormat="false" ht="15" hidden="false" customHeight="false" outlineLevel="0" collapsed="false">
      <c r="B124" s="238" t="s">
        <v>1112</v>
      </c>
      <c r="C124" s="185" t="n">
        <v>5</v>
      </c>
      <c r="D124" s="235" t="s">
        <v>403</v>
      </c>
      <c r="E124" s="185" t="n">
        <v>2</v>
      </c>
      <c r="F124" s="185" t="s">
        <v>322</v>
      </c>
      <c r="G124" s="185" t="s">
        <v>322</v>
      </c>
      <c r="H124" s="167" t="n">
        <v>2.51881872106915</v>
      </c>
      <c r="I124" s="236" t="n">
        <v>0.158722682034134</v>
      </c>
      <c r="J124" s="167" t="n">
        <f aca="false">H124/I124</f>
        <v>15.8693054375648</v>
      </c>
      <c r="K124" s="167" t="n">
        <v>-23.0225543447785</v>
      </c>
      <c r="L124" s="167" t="n">
        <v>3.19336984271629</v>
      </c>
      <c r="M124" s="189" t="n">
        <f aca="false">((K124/1000+1)*0.0112372)/((K124/1000+1)*0.0112372+1)</f>
        <v>0.010859272527129</v>
      </c>
      <c r="N124" s="190" t="s">
        <v>106</v>
      </c>
      <c r="O124" s="190" t="s">
        <v>106</v>
      </c>
      <c r="P124" s="190" t="s">
        <v>106</v>
      </c>
      <c r="Q124" s="190" t="s">
        <v>106</v>
      </c>
      <c r="R124" s="237" t="str">
        <f aca="false">P124</f>
        <v>N/A</v>
      </c>
      <c r="S124" s="237" t="str">
        <f aca="false">Q124</f>
        <v>N/A</v>
      </c>
    </row>
    <row r="125" customFormat="false" ht="16" hidden="false" customHeight="false" outlineLevel="0" collapsed="false">
      <c r="B125" s="238" t="s">
        <v>1112</v>
      </c>
      <c r="C125" s="185" t="n">
        <v>5</v>
      </c>
      <c r="D125" s="185" t="s">
        <v>403</v>
      </c>
      <c r="E125" s="185" t="n">
        <v>2</v>
      </c>
      <c r="F125" s="185" t="s">
        <v>660</v>
      </c>
      <c r="G125" s="193" t="s">
        <v>335</v>
      </c>
      <c r="H125" s="167" t="n">
        <v>2.49284641542077</v>
      </c>
      <c r="I125" s="236" t="n">
        <v>0.161852261426971</v>
      </c>
      <c r="J125" s="167" t="n">
        <f aca="false">H125/I125</f>
        <v>15.4019869320489</v>
      </c>
      <c r="K125" s="167" t="n">
        <v>36.4615602759134</v>
      </c>
      <c r="L125" s="167" t="n">
        <v>7.06629958207487</v>
      </c>
      <c r="M125" s="189" t="n">
        <f aca="false">((K125/1000+1)*0.0112372)/((K125/1000+1)*0.0112372+1)</f>
        <v>0.0115128366899377</v>
      </c>
      <c r="N125" s="202" t="n">
        <v>0.0258</v>
      </c>
      <c r="O125" s="190" t="n">
        <f aca="false">1-(N125-M125)/(N125-M124)</f>
        <v>0.0437437978836956</v>
      </c>
      <c r="P125" s="171" t="n">
        <f aca="false">H125*O125/100*1000000</f>
        <v>1090.46569751262</v>
      </c>
      <c r="Q125" s="171" t="n">
        <f aca="false">5000-P125</f>
        <v>3909.53430248739</v>
      </c>
      <c r="R125" s="237" t="n">
        <f aca="false">P125/5000</f>
        <v>0.218093139502523</v>
      </c>
      <c r="S125" s="237" t="n">
        <f aca="false">Q125/5000</f>
        <v>0.781906860497477</v>
      </c>
    </row>
    <row r="126" customFormat="false" ht="15" hidden="false" customHeight="false" outlineLevel="0" collapsed="false">
      <c r="B126" s="238" t="s">
        <v>1112</v>
      </c>
      <c r="C126" s="185" t="n">
        <v>5</v>
      </c>
      <c r="D126" s="185" t="s">
        <v>403</v>
      </c>
      <c r="E126" s="185" t="n">
        <v>2</v>
      </c>
      <c r="F126" s="185" t="s">
        <v>660</v>
      </c>
      <c r="G126" s="197" t="n">
        <v>10</v>
      </c>
      <c r="H126" s="167" t="n">
        <v>2.38664797678719</v>
      </c>
      <c r="I126" s="236" t="n">
        <v>0.197332887776479</v>
      </c>
      <c r="J126" s="167" t="n">
        <f aca="false">H126/I126</f>
        <v>12.0945271904731</v>
      </c>
      <c r="K126" s="167" t="n">
        <v>44.2525745868452</v>
      </c>
      <c r="L126" s="167" t="n">
        <v>6.87376783920034</v>
      </c>
      <c r="M126" s="189" t="n">
        <f aca="false">((K126/1000+1)*0.0112372)/((K126/1000+1)*0.0112372+1)</f>
        <v>0.0115983741987106</v>
      </c>
      <c r="N126" s="202" t="n">
        <v>0.0258</v>
      </c>
      <c r="O126" s="190" t="n">
        <f aca="false">1-(N126-M126)/(N126-M124)</f>
        <v>0.0494689213041094</v>
      </c>
      <c r="P126" s="171" t="n">
        <f aca="false">H126*O126/100*1000000</f>
        <v>1180.64900944297</v>
      </c>
      <c r="Q126" s="171" t="n">
        <f aca="false">5000-P126</f>
        <v>3819.35099055703</v>
      </c>
      <c r="R126" s="237" t="n">
        <f aca="false">P126/5000</f>
        <v>0.236129801888595</v>
      </c>
      <c r="S126" s="237" t="n">
        <f aca="false">Q126/5000</f>
        <v>0.763870198111405</v>
      </c>
    </row>
    <row r="127" customFormat="false" ht="15" hidden="false" customHeight="false" outlineLevel="0" collapsed="false">
      <c r="B127" s="238" t="s">
        <v>1112</v>
      </c>
      <c r="C127" s="185" t="n">
        <v>5</v>
      </c>
      <c r="D127" s="235" t="s">
        <v>403</v>
      </c>
      <c r="E127" s="185" t="n">
        <v>3</v>
      </c>
      <c r="F127" s="185" t="s">
        <v>322</v>
      </c>
      <c r="G127" s="185" t="s">
        <v>322</v>
      </c>
      <c r="H127" s="167" t="n">
        <v>1.30617405471662</v>
      </c>
      <c r="I127" s="236" t="n">
        <v>0.093032852745479</v>
      </c>
      <c r="J127" s="167" t="n">
        <f aca="false">H127/I127</f>
        <v>14.0399226313104</v>
      </c>
      <c r="K127" s="167" t="n">
        <v>-21.1740890486821</v>
      </c>
      <c r="L127" s="167" t="n">
        <v>3.24077547302597</v>
      </c>
      <c r="M127" s="189" t="n">
        <f aca="false">((K127/1000+1)*0.0112372)/((K127/1000+1)*0.0112372+1)</f>
        <v>0.0108795950049008</v>
      </c>
      <c r="N127" s="190" t="s">
        <v>106</v>
      </c>
      <c r="O127" s="190" t="s">
        <v>106</v>
      </c>
      <c r="P127" s="190" t="s">
        <v>106</v>
      </c>
      <c r="Q127" s="190" t="s">
        <v>106</v>
      </c>
      <c r="R127" s="237" t="str">
        <f aca="false">P127</f>
        <v>N/A</v>
      </c>
      <c r="S127" s="237" t="str">
        <f aca="false">Q127</f>
        <v>N/A</v>
      </c>
    </row>
    <row r="128" customFormat="false" ht="16" hidden="false" customHeight="false" outlineLevel="0" collapsed="false">
      <c r="B128" s="238" t="s">
        <v>1112</v>
      </c>
      <c r="C128" s="185" t="n">
        <v>5</v>
      </c>
      <c r="D128" s="185" t="s">
        <v>403</v>
      </c>
      <c r="E128" s="185" t="n">
        <v>3</v>
      </c>
      <c r="F128" s="185" t="s">
        <v>660</v>
      </c>
      <c r="G128" s="193" t="s">
        <v>335</v>
      </c>
      <c r="H128" s="167" t="n">
        <v>1.44323303852493</v>
      </c>
      <c r="I128" s="236" t="n">
        <v>0.0934956721113532</v>
      </c>
      <c r="J128" s="167" t="n">
        <f aca="false">H128/I128</f>
        <v>15.4363619826813</v>
      </c>
      <c r="K128" s="167" t="n">
        <v>97.6109040626449</v>
      </c>
      <c r="L128" s="167" t="n">
        <v>12.0625540691102</v>
      </c>
      <c r="M128" s="189" t="n">
        <f aca="false">((K128/1000+1)*0.0112372)/((K128/1000+1)*0.0112372+1)</f>
        <v>0.0121837974015056</v>
      </c>
      <c r="N128" s="202" t="n">
        <v>0.0258</v>
      </c>
      <c r="O128" s="190" t="n">
        <f aca="false">1-(N128-M128)/(N128-M127)</f>
        <v>0.0874106565494176</v>
      </c>
      <c r="P128" s="171" t="n">
        <f aca="false">H128*O128/100*1000000</f>
        <v>1261.53947451275</v>
      </c>
      <c r="Q128" s="171" t="n">
        <f aca="false">5000-P128</f>
        <v>3738.46052548725</v>
      </c>
      <c r="R128" s="237" t="n">
        <f aca="false">P128/5000</f>
        <v>0.25230789490255</v>
      </c>
      <c r="S128" s="237" t="n">
        <f aca="false">Q128/5000</f>
        <v>0.74769210509745</v>
      </c>
    </row>
    <row r="129" customFormat="false" ht="15" hidden="false" customHeight="false" outlineLevel="0" collapsed="false">
      <c r="B129" s="238" t="s">
        <v>1112</v>
      </c>
      <c r="C129" s="185" t="n">
        <v>5</v>
      </c>
      <c r="D129" s="185" t="s">
        <v>403</v>
      </c>
      <c r="E129" s="185" t="n">
        <v>3</v>
      </c>
      <c r="F129" s="185" t="s">
        <v>660</v>
      </c>
      <c r="G129" s="197" t="n">
        <v>10</v>
      </c>
      <c r="H129" s="167" t="n">
        <v>1.48674488648542</v>
      </c>
      <c r="I129" s="236" t="n">
        <v>0.140873683859013</v>
      </c>
      <c r="J129" s="167" t="n">
        <f aca="false">H129/I129</f>
        <v>10.5537446438426</v>
      </c>
      <c r="K129" s="167" t="n">
        <v>90.6711027462379</v>
      </c>
      <c r="L129" s="167" t="n">
        <v>9.1641622059858</v>
      </c>
      <c r="M129" s="189" t="n">
        <f aca="false">((K129/1000+1)*0.0112372)/((K129/1000+1)*0.0112372+1)</f>
        <v>0.0121076963084157</v>
      </c>
      <c r="N129" s="202" t="n">
        <v>0.0258</v>
      </c>
      <c r="O129" s="190" t="n">
        <f aca="false">1-(N129-M129)/(N129-M127)</f>
        <v>0.082310185542439</v>
      </c>
      <c r="P129" s="171" t="n">
        <f aca="false">H129*O129/100*1000000</f>
        <v>1223.74247460888</v>
      </c>
      <c r="Q129" s="171" t="n">
        <f aca="false">5000-P129</f>
        <v>3776.25752539112</v>
      </c>
      <c r="R129" s="237" t="n">
        <f aca="false">P129/5000</f>
        <v>0.244748494921775</v>
      </c>
      <c r="S129" s="237" t="n">
        <f aca="false">Q129/5000</f>
        <v>0.755251505078225</v>
      </c>
    </row>
    <row r="130" customFormat="false" ht="15" hidden="false" customHeight="false" outlineLevel="0" collapsed="false">
      <c r="B130" s="238" t="s">
        <v>1112</v>
      </c>
      <c r="C130" s="185" t="n">
        <v>5</v>
      </c>
      <c r="D130" s="235" t="s">
        <v>403</v>
      </c>
      <c r="E130" s="185" t="n">
        <v>4</v>
      </c>
      <c r="F130" s="185" t="s">
        <v>322</v>
      </c>
      <c r="G130" s="185" t="s">
        <v>322</v>
      </c>
      <c r="H130" s="167" t="n">
        <v>0.979037789187525</v>
      </c>
      <c r="I130" s="236" t="n">
        <v>0.070643159990602</v>
      </c>
      <c r="J130" s="167" t="n">
        <f aca="false">H130/I130</f>
        <v>13.8589183909351</v>
      </c>
      <c r="K130" s="167" t="n">
        <v>-21.8527902629378</v>
      </c>
      <c r="L130" s="167" t="n">
        <v>3.07466260562623</v>
      </c>
      <c r="M130" s="189" t="n">
        <f aca="false">((K130/1000+1)*0.0112372)/((K130/1000+1)*0.0112372+1)</f>
        <v>0.0108721332954303</v>
      </c>
      <c r="N130" s="190" t="s">
        <v>106</v>
      </c>
      <c r="O130" s="190" t="s">
        <v>106</v>
      </c>
      <c r="P130" s="190" t="s">
        <v>106</v>
      </c>
      <c r="Q130" s="190" t="s">
        <v>106</v>
      </c>
      <c r="R130" s="237" t="str">
        <f aca="false">P130</f>
        <v>N/A</v>
      </c>
      <c r="S130" s="237" t="str">
        <f aca="false">Q130</f>
        <v>N/A</v>
      </c>
    </row>
    <row r="131" customFormat="false" ht="16" hidden="false" customHeight="false" outlineLevel="0" collapsed="false">
      <c r="B131" s="238" t="s">
        <v>1112</v>
      </c>
      <c r="C131" s="185" t="n">
        <v>5</v>
      </c>
      <c r="D131" s="185" t="s">
        <v>403</v>
      </c>
      <c r="E131" s="185" t="n">
        <v>4</v>
      </c>
      <c r="F131" s="185" t="s">
        <v>660</v>
      </c>
      <c r="G131" s="193" t="s">
        <v>335</v>
      </c>
      <c r="H131" s="167" t="n">
        <v>1.07774017226898</v>
      </c>
      <c r="I131" s="236" t="n">
        <v>0.0739400302941377</v>
      </c>
      <c r="J131" s="167" t="n">
        <f aca="false">H131/I131</f>
        <v>14.5758686868489</v>
      </c>
      <c r="K131" s="167" t="n">
        <v>79.9505470744066</v>
      </c>
      <c r="L131" s="167" t="n">
        <v>8.70336125354334</v>
      </c>
      <c r="M131" s="189" t="n">
        <f aca="false">((K131/1000+1)*0.0112372)/((K131/1000+1)*0.0112372+1)</f>
        <v>0.0119901128310615</v>
      </c>
      <c r="N131" s="202" t="n">
        <v>0.0258</v>
      </c>
      <c r="O131" s="190" t="n">
        <f aca="false">1-(N131-M131)/(N131-M130)</f>
        <v>0.0748921167207999</v>
      </c>
      <c r="P131" s="171" t="n">
        <f aca="false">H131*O131/100*1000000</f>
        <v>807.142427762635</v>
      </c>
      <c r="Q131" s="171" t="n">
        <f aca="false">5000-P131</f>
        <v>4192.85757223737</v>
      </c>
      <c r="R131" s="237" t="n">
        <f aca="false">P131/5000</f>
        <v>0.161428485552527</v>
      </c>
      <c r="S131" s="237" t="n">
        <f aca="false">Q131/5000</f>
        <v>0.838571514447473</v>
      </c>
    </row>
    <row r="132" customFormat="false" ht="15" hidden="false" customHeight="false" outlineLevel="0" collapsed="false">
      <c r="B132" s="238" t="s">
        <v>1112</v>
      </c>
      <c r="C132" s="185" t="n">
        <v>5</v>
      </c>
      <c r="D132" s="185" t="s">
        <v>403</v>
      </c>
      <c r="E132" s="185" t="n">
        <v>4</v>
      </c>
      <c r="F132" s="185" t="s">
        <v>660</v>
      </c>
      <c r="G132" s="197" t="n">
        <v>10</v>
      </c>
      <c r="H132" s="167" t="n">
        <v>1.11199375079844</v>
      </c>
      <c r="I132" s="236" t="n">
        <v>0.108282094791989</v>
      </c>
      <c r="J132" s="167" t="n">
        <f aca="false">H132/I132</f>
        <v>10.2694148366319</v>
      </c>
      <c r="K132" s="167" t="n">
        <v>37.0962272190415</v>
      </c>
      <c r="L132" s="167" t="n">
        <v>6.75700202585817</v>
      </c>
      <c r="M132" s="189" t="n">
        <f aca="false">((K132/1000+1)*0.0112372)/((K132/1000+1)*0.0112372+1)</f>
        <v>0.0115198052491571</v>
      </c>
      <c r="N132" s="202" t="n">
        <v>0.0258</v>
      </c>
      <c r="O132" s="190" t="n">
        <f aca="false">1-(N132-M132)/(N132-M130)</f>
        <v>0.0433867723060868</v>
      </c>
      <c r="P132" s="171" t="n">
        <f aca="false">H132*O132/100*1000000</f>
        <v>482.458196716833</v>
      </c>
      <c r="Q132" s="171" t="n">
        <f aca="false">5000-P132</f>
        <v>4517.54180328317</v>
      </c>
      <c r="R132" s="237" t="n">
        <f aca="false">P132/5000</f>
        <v>0.0964916393433666</v>
      </c>
      <c r="S132" s="237" t="n">
        <f aca="false">Q132/5000</f>
        <v>0.903508360656634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tabColor rgb="FF00B050"/>
    <pageSetUpPr fitToPage="false"/>
  </sheetPr>
  <dimension ref="A1:G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zeroHeight="false" outlineLevelRow="0" outlineLevelCol="0"/>
  <cols>
    <col collapsed="false" customWidth="true" hidden="false" outlineLevel="0" max="1" min="1" style="0" width="31.5"/>
    <col collapsed="false" customWidth="true" hidden="false" outlineLevel="0" max="7" min="2" style="0" width="15.83"/>
    <col collapsed="false" customWidth="true" hidden="false" outlineLevel="0" max="1025" min="8" style="0" width="10.67"/>
  </cols>
  <sheetData>
    <row r="1" customFormat="false" ht="15" hidden="false" customHeight="false" outlineLevel="0" collapsed="false">
      <c r="A1" s="94" t="s">
        <v>213</v>
      </c>
      <c r="B1" s="0" t="s">
        <v>1137</v>
      </c>
    </row>
    <row r="2" customFormat="false" ht="15" hidden="false" customHeight="false" outlineLevel="0" collapsed="false">
      <c r="A2" s="94" t="s">
        <v>223</v>
      </c>
      <c r="C2" s="0" t="s">
        <v>1138</v>
      </c>
      <c r="G2" s="239"/>
    </row>
    <row r="3" customFormat="false" ht="15" hidden="false" customHeight="false" outlineLevel="0" collapsed="false">
      <c r="A3" s="94" t="s">
        <v>256</v>
      </c>
      <c r="C3" s="0" t="s">
        <v>1022</v>
      </c>
      <c r="G3" s="239"/>
    </row>
    <row r="4" customFormat="false" ht="15" hidden="false" customHeight="false" outlineLevel="0" collapsed="false">
      <c r="A4" s="94" t="s">
        <v>278</v>
      </c>
      <c r="B4" s="240" t="s">
        <v>282</v>
      </c>
      <c r="C4" s="241" t="s">
        <v>1139</v>
      </c>
      <c r="D4" s="241" t="s">
        <v>285</v>
      </c>
      <c r="E4" s="241" t="s">
        <v>286</v>
      </c>
      <c r="F4" s="241" t="s">
        <v>1140</v>
      </c>
      <c r="G4" s="164" t="s">
        <v>1091</v>
      </c>
    </row>
    <row r="5" customFormat="false" ht="16" hidden="false" customHeight="false" outlineLevel="0" collapsed="false">
      <c r="B5" s="242" t="s">
        <v>320</v>
      </c>
      <c r="C5" s="242" t="s">
        <v>333</v>
      </c>
      <c r="D5" s="242" t="s">
        <v>334</v>
      </c>
      <c r="E5" s="193" t="s">
        <v>335</v>
      </c>
      <c r="F5" s="242" t="n">
        <v>1</v>
      </c>
      <c r="G5" s="176" t="n">
        <v>0.0900534989947525</v>
      </c>
    </row>
    <row r="6" customFormat="false" ht="16" hidden="false" customHeight="false" outlineLevel="0" collapsed="false">
      <c r="B6" s="242" t="s">
        <v>320</v>
      </c>
      <c r="C6" s="242" t="s">
        <v>333</v>
      </c>
      <c r="D6" s="242" t="s">
        <v>334</v>
      </c>
      <c r="E6" s="193" t="s">
        <v>335</v>
      </c>
      <c r="F6" s="242" t="n">
        <v>2</v>
      </c>
      <c r="G6" s="176" t="n">
        <v>0.0849639271588993</v>
      </c>
    </row>
    <row r="7" customFormat="false" ht="16" hidden="false" customHeight="false" outlineLevel="0" collapsed="false">
      <c r="B7" s="242" t="s">
        <v>320</v>
      </c>
      <c r="C7" s="242" t="s">
        <v>333</v>
      </c>
      <c r="D7" s="242" t="s">
        <v>334</v>
      </c>
      <c r="E7" s="193" t="s">
        <v>335</v>
      </c>
      <c r="F7" s="242" t="n">
        <v>3</v>
      </c>
      <c r="G7" s="176" t="n">
        <v>0.0919693031861604</v>
      </c>
    </row>
    <row r="8" customFormat="false" ht="16" hidden="false" customHeight="false" outlineLevel="0" collapsed="false">
      <c r="B8" s="242" t="s">
        <v>320</v>
      </c>
      <c r="C8" s="242" t="s">
        <v>333</v>
      </c>
      <c r="D8" s="242" t="s">
        <v>334</v>
      </c>
      <c r="E8" s="193" t="s">
        <v>335</v>
      </c>
      <c r="F8" s="242" t="n">
        <v>4</v>
      </c>
      <c r="G8" s="176" t="n">
        <v>0.132816525644475</v>
      </c>
    </row>
    <row r="9" customFormat="false" ht="15" hidden="false" customHeight="false" outlineLevel="0" collapsed="false">
      <c r="B9" s="242" t="s">
        <v>320</v>
      </c>
      <c r="C9" s="242" t="s">
        <v>344</v>
      </c>
      <c r="D9" s="242" t="s">
        <v>334</v>
      </c>
      <c r="E9" s="197" t="n">
        <v>10</v>
      </c>
      <c r="F9" s="242" t="n">
        <v>1</v>
      </c>
      <c r="G9" s="176" t="n">
        <v>0.086408749785935</v>
      </c>
    </row>
    <row r="10" customFormat="false" ht="15" hidden="false" customHeight="false" outlineLevel="0" collapsed="false">
      <c r="B10" s="242" t="s">
        <v>320</v>
      </c>
      <c r="C10" s="242" t="s">
        <v>344</v>
      </c>
      <c r="D10" s="242" t="s">
        <v>334</v>
      </c>
      <c r="E10" s="197" t="n">
        <v>10</v>
      </c>
      <c r="F10" s="242" t="n">
        <v>2</v>
      </c>
      <c r="G10" s="176" t="n">
        <v>0.0925292958927307</v>
      </c>
    </row>
    <row r="11" customFormat="false" ht="15" hidden="false" customHeight="false" outlineLevel="0" collapsed="false">
      <c r="B11" s="242" t="s">
        <v>320</v>
      </c>
      <c r="C11" s="242" t="s">
        <v>344</v>
      </c>
      <c r="D11" s="242" t="s">
        <v>334</v>
      </c>
      <c r="E11" s="197" t="n">
        <v>10</v>
      </c>
      <c r="F11" s="242" t="n">
        <v>3</v>
      </c>
      <c r="G11" s="176" t="n">
        <v>0.112422188348415</v>
      </c>
    </row>
    <row r="12" customFormat="false" ht="15" hidden="false" customHeight="false" outlineLevel="0" collapsed="false">
      <c r="B12" s="242" t="s">
        <v>320</v>
      </c>
      <c r="C12" s="242" t="s">
        <v>344</v>
      </c>
      <c r="D12" s="242" t="s">
        <v>334</v>
      </c>
      <c r="E12" s="197" t="n">
        <v>10</v>
      </c>
      <c r="F12" s="242" t="n">
        <v>4</v>
      </c>
      <c r="G12" s="176" t="n">
        <v>0.132649391599227</v>
      </c>
    </row>
    <row r="13" customFormat="false" ht="16" hidden="false" customHeight="false" outlineLevel="0" collapsed="false">
      <c r="B13" s="242" t="s">
        <v>320</v>
      </c>
      <c r="C13" s="242" t="s">
        <v>659</v>
      </c>
      <c r="D13" s="242" t="s">
        <v>660</v>
      </c>
      <c r="E13" s="193" t="s">
        <v>335</v>
      </c>
      <c r="F13" s="242" t="n">
        <v>1</v>
      </c>
      <c r="G13" s="176" t="n">
        <v>0.642498883479815</v>
      </c>
    </row>
    <row r="14" customFormat="false" ht="16" hidden="false" customHeight="false" outlineLevel="0" collapsed="false">
      <c r="B14" s="242" t="s">
        <v>320</v>
      </c>
      <c r="C14" s="242" t="s">
        <v>659</v>
      </c>
      <c r="D14" s="242" t="s">
        <v>660</v>
      </c>
      <c r="E14" s="193" t="s">
        <v>335</v>
      </c>
      <c r="F14" s="242" t="n">
        <v>2</v>
      </c>
      <c r="G14" s="176" t="n">
        <v>0.515548933932369</v>
      </c>
    </row>
    <row r="15" customFormat="false" ht="16" hidden="false" customHeight="false" outlineLevel="0" collapsed="false">
      <c r="B15" s="242" t="s">
        <v>320</v>
      </c>
      <c r="C15" s="242" t="s">
        <v>659</v>
      </c>
      <c r="D15" s="242" t="s">
        <v>660</v>
      </c>
      <c r="E15" s="193" t="s">
        <v>335</v>
      </c>
      <c r="F15" s="242" t="n">
        <v>3</v>
      </c>
      <c r="G15" s="176" t="n">
        <v>0.543070176134282</v>
      </c>
    </row>
    <row r="16" customFormat="false" ht="16" hidden="false" customHeight="false" outlineLevel="0" collapsed="false">
      <c r="B16" s="242" t="s">
        <v>320</v>
      </c>
      <c r="C16" s="242" t="s">
        <v>659</v>
      </c>
      <c r="D16" s="242" t="s">
        <v>660</v>
      </c>
      <c r="E16" s="193" t="s">
        <v>335</v>
      </c>
      <c r="F16" s="242" t="n">
        <v>4</v>
      </c>
      <c r="G16" s="176" t="n">
        <v>0.597191647325532</v>
      </c>
    </row>
    <row r="17" customFormat="false" ht="15" hidden="false" customHeight="false" outlineLevel="0" collapsed="false">
      <c r="B17" s="242" t="s">
        <v>320</v>
      </c>
      <c r="C17" s="242" t="s">
        <v>669</v>
      </c>
      <c r="D17" s="242" t="s">
        <v>660</v>
      </c>
      <c r="E17" s="197" t="n">
        <v>10</v>
      </c>
      <c r="F17" s="242" t="n">
        <v>1</v>
      </c>
      <c r="G17" s="176" t="n">
        <v>0.417592258662133</v>
      </c>
    </row>
    <row r="18" customFormat="false" ht="15" hidden="false" customHeight="false" outlineLevel="0" collapsed="false">
      <c r="B18" s="242" t="s">
        <v>320</v>
      </c>
      <c r="C18" s="242" t="s">
        <v>669</v>
      </c>
      <c r="D18" s="242" t="s">
        <v>660</v>
      </c>
      <c r="E18" s="197" t="n">
        <v>10</v>
      </c>
      <c r="F18" s="242" t="n">
        <v>2</v>
      </c>
      <c r="G18" s="176" t="n">
        <v>0.572946309351905</v>
      </c>
    </row>
    <row r="19" customFormat="false" ht="15" hidden="false" customHeight="false" outlineLevel="0" collapsed="false">
      <c r="B19" s="242" t="s">
        <v>320</v>
      </c>
      <c r="C19" s="242" t="s">
        <v>669</v>
      </c>
      <c r="D19" s="242" t="s">
        <v>660</v>
      </c>
      <c r="E19" s="197" t="n">
        <v>10</v>
      </c>
      <c r="F19" s="242" t="n">
        <v>3</v>
      </c>
      <c r="G19" s="176" t="n">
        <v>0.531321258187147</v>
      </c>
    </row>
    <row r="20" customFormat="false" ht="15" hidden="false" customHeight="false" outlineLevel="0" collapsed="false">
      <c r="B20" s="242" t="s">
        <v>320</v>
      </c>
      <c r="C20" s="242" t="s">
        <v>669</v>
      </c>
      <c r="D20" s="242" t="s">
        <v>660</v>
      </c>
      <c r="E20" s="197" t="n">
        <v>10</v>
      </c>
      <c r="F20" s="242" t="n">
        <v>4</v>
      </c>
      <c r="G20" s="176" t="n">
        <v>0.466710978229153</v>
      </c>
    </row>
    <row r="21" customFormat="false" ht="16" hidden="false" customHeight="false" outlineLevel="0" collapsed="false">
      <c r="B21" s="242" t="s">
        <v>378</v>
      </c>
      <c r="C21" s="242" t="s">
        <v>333</v>
      </c>
      <c r="D21" s="242" t="s">
        <v>334</v>
      </c>
      <c r="E21" s="193" t="s">
        <v>335</v>
      </c>
      <c r="F21" s="242" t="n">
        <v>1</v>
      </c>
      <c r="G21" s="176" t="n">
        <v>0.0914297066666421</v>
      </c>
    </row>
    <row r="22" customFormat="false" ht="16" hidden="false" customHeight="false" outlineLevel="0" collapsed="false">
      <c r="B22" s="242" t="s">
        <v>378</v>
      </c>
      <c r="C22" s="242" t="s">
        <v>333</v>
      </c>
      <c r="D22" s="242" t="s">
        <v>334</v>
      </c>
      <c r="E22" s="193" t="s">
        <v>335</v>
      </c>
      <c r="F22" s="242" t="n">
        <v>2</v>
      </c>
      <c r="G22" s="176" t="n">
        <v>0.0967513691851604</v>
      </c>
    </row>
    <row r="23" customFormat="false" ht="16" hidden="false" customHeight="false" outlineLevel="0" collapsed="false">
      <c r="B23" s="242" t="s">
        <v>378</v>
      </c>
      <c r="C23" s="242" t="s">
        <v>333</v>
      </c>
      <c r="D23" s="242" t="s">
        <v>334</v>
      </c>
      <c r="E23" s="193" t="s">
        <v>335</v>
      </c>
      <c r="F23" s="242" t="n">
        <v>3</v>
      </c>
      <c r="G23" s="176" t="n">
        <v>0.104758123293827</v>
      </c>
    </row>
    <row r="24" customFormat="false" ht="16" hidden="false" customHeight="false" outlineLevel="0" collapsed="false">
      <c r="B24" s="242" t="s">
        <v>378</v>
      </c>
      <c r="C24" s="242" t="s">
        <v>333</v>
      </c>
      <c r="D24" s="242" t="s">
        <v>334</v>
      </c>
      <c r="E24" s="193" t="s">
        <v>335</v>
      </c>
      <c r="F24" s="242" t="n">
        <v>4</v>
      </c>
      <c r="G24" s="176" t="n">
        <v>0.112691399303331</v>
      </c>
    </row>
    <row r="25" customFormat="false" ht="15" hidden="false" customHeight="false" outlineLevel="0" collapsed="false">
      <c r="B25" s="242" t="s">
        <v>378</v>
      </c>
      <c r="C25" s="242" t="s">
        <v>344</v>
      </c>
      <c r="D25" s="242" t="s">
        <v>334</v>
      </c>
      <c r="E25" s="197" t="n">
        <v>10</v>
      </c>
      <c r="F25" s="242" t="n">
        <v>1</v>
      </c>
      <c r="G25" s="176" t="n">
        <v>0.108585453865162</v>
      </c>
    </row>
    <row r="26" customFormat="false" ht="15" hidden="false" customHeight="false" outlineLevel="0" collapsed="false">
      <c r="B26" s="242" t="s">
        <v>378</v>
      </c>
      <c r="C26" s="242" t="s">
        <v>344</v>
      </c>
      <c r="D26" s="242" t="s">
        <v>334</v>
      </c>
      <c r="E26" s="197" t="n">
        <v>10</v>
      </c>
      <c r="F26" s="242" t="n">
        <v>2</v>
      </c>
      <c r="G26" s="176" t="n">
        <v>0.0879579461809781</v>
      </c>
    </row>
    <row r="27" customFormat="false" ht="15" hidden="false" customHeight="false" outlineLevel="0" collapsed="false">
      <c r="B27" s="242" t="s">
        <v>378</v>
      </c>
      <c r="C27" s="242" t="s">
        <v>344</v>
      </c>
      <c r="D27" s="242" t="s">
        <v>334</v>
      </c>
      <c r="E27" s="197" t="n">
        <v>10</v>
      </c>
      <c r="F27" s="242" t="n">
        <v>3</v>
      </c>
      <c r="G27" s="176" t="n">
        <v>0.111195789344504</v>
      </c>
    </row>
    <row r="28" customFormat="false" ht="15" hidden="false" customHeight="false" outlineLevel="0" collapsed="false">
      <c r="B28" s="242" t="s">
        <v>378</v>
      </c>
      <c r="C28" s="242" t="s">
        <v>344</v>
      </c>
      <c r="D28" s="242" t="s">
        <v>334</v>
      </c>
      <c r="E28" s="197" t="n">
        <v>10</v>
      </c>
      <c r="F28" s="242" t="n">
        <v>4</v>
      </c>
      <c r="G28" s="176" t="n">
        <v>0.105321896134807</v>
      </c>
    </row>
    <row r="29" customFormat="false" ht="16" hidden="false" customHeight="false" outlineLevel="0" collapsed="false">
      <c r="B29" s="242" t="s">
        <v>378</v>
      </c>
      <c r="C29" s="242" t="s">
        <v>659</v>
      </c>
      <c r="D29" s="242" t="s">
        <v>660</v>
      </c>
      <c r="E29" s="193" t="s">
        <v>335</v>
      </c>
      <c r="F29" s="242" t="n">
        <v>1</v>
      </c>
      <c r="G29" s="176" t="n">
        <v>0.312149633994263</v>
      </c>
    </row>
    <row r="30" customFormat="false" ht="16" hidden="false" customHeight="false" outlineLevel="0" collapsed="false">
      <c r="B30" s="242" t="s">
        <v>378</v>
      </c>
      <c r="C30" s="242" t="s">
        <v>659</v>
      </c>
      <c r="D30" s="242" t="s">
        <v>660</v>
      </c>
      <c r="E30" s="193" t="s">
        <v>335</v>
      </c>
      <c r="F30" s="242" t="n">
        <v>2</v>
      </c>
      <c r="G30" s="176" t="n">
        <v>0.522537143574096</v>
      </c>
    </row>
    <row r="31" customFormat="false" ht="16" hidden="false" customHeight="false" outlineLevel="0" collapsed="false">
      <c r="B31" s="242" t="s">
        <v>378</v>
      </c>
      <c r="C31" s="242" t="s">
        <v>659</v>
      </c>
      <c r="D31" s="242" t="s">
        <v>660</v>
      </c>
      <c r="E31" s="193" t="s">
        <v>335</v>
      </c>
      <c r="F31" s="242" t="n">
        <v>3</v>
      </c>
      <c r="G31" s="176" t="n">
        <v>0.784363087313386</v>
      </c>
    </row>
    <row r="32" customFormat="false" ht="16" hidden="false" customHeight="false" outlineLevel="0" collapsed="false">
      <c r="B32" s="242" t="s">
        <v>378</v>
      </c>
      <c r="C32" s="242" t="s">
        <v>659</v>
      </c>
      <c r="D32" s="242" t="s">
        <v>660</v>
      </c>
      <c r="E32" s="193" t="s">
        <v>335</v>
      </c>
      <c r="F32" s="242" t="n">
        <v>4</v>
      </c>
      <c r="G32" s="176" t="n">
        <v>0.419876999458404</v>
      </c>
    </row>
    <row r="33" customFormat="false" ht="15" hidden="false" customHeight="false" outlineLevel="0" collapsed="false">
      <c r="B33" s="242" t="s">
        <v>378</v>
      </c>
      <c r="C33" s="242" t="s">
        <v>669</v>
      </c>
      <c r="D33" s="242" t="s">
        <v>660</v>
      </c>
      <c r="E33" s="197" t="n">
        <v>10</v>
      </c>
      <c r="F33" s="242" t="n">
        <v>1</v>
      </c>
      <c r="G33" s="176" t="n">
        <v>0.307576469963909</v>
      </c>
    </row>
    <row r="34" customFormat="false" ht="15" hidden="false" customHeight="false" outlineLevel="0" collapsed="false">
      <c r="B34" s="242" t="s">
        <v>378</v>
      </c>
      <c r="C34" s="242" t="s">
        <v>669</v>
      </c>
      <c r="D34" s="242" t="s">
        <v>660</v>
      </c>
      <c r="E34" s="197" t="n">
        <v>10</v>
      </c>
      <c r="F34" s="242" t="n">
        <v>2</v>
      </c>
      <c r="G34" s="176" t="n">
        <v>0.577387332779974</v>
      </c>
    </row>
    <row r="35" customFormat="false" ht="15" hidden="false" customHeight="false" outlineLevel="0" collapsed="false">
      <c r="B35" s="242" t="s">
        <v>378</v>
      </c>
      <c r="C35" s="242" t="s">
        <v>669</v>
      </c>
      <c r="D35" s="242" t="s">
        <v>660</v>
      </c>
      <c r="E35" s="197" t="n">
        <v>10</v>
      </c>
      <c r="F35" s="242" t="n">
        <v>3</v>
      </c>
      <c r="G35" s="176" t="n">
        <v>0.526618971173443</v>
      </c>
    </row>
    <row r="36" customFormat="false" ht="15" hidden="false" customHeight="false" outlineLevel="0" collapsed="false">
      <c r="B36" s="242" t="s">
        <v>378</v>
      </c>
      <c r="C36" s="242" t="s">
        <v>669</v>
      </c>
      <c r="D36" s="242" t="s">
        <v>660</v>
      </c>
      <c r="E36" s="197" t="n">
        <v>10</v>
      </c>
      <c r="F36" s="242" t="n">
        <v>4</v>
      </c>
      <c r="G36" s="176" t="n">
        <v>0.484482989081435</v>
      </c>
    </row>
    <row r="37" customFormat="false" ht="16" hidden="false" customHeight="false" outlineLevel="0" collapsed="false">
      <c r="B37" s="242" t="s">
        <v>403</v>
      </c>
      <c r="C37" s="242" t="s">
        <v>333</v>
      </c>
      <c r="D37" s="242" t="s">
        <v>334</v>
      </c>
      <c r="E37" s="193" t="s">
        <v>335</v>
      </c>
      <c r="F37" s="242" t="n">
        <v>1</v>
      </c>
      <c r="G37" s="176" t="n">
        <v>0.117086593509223</v>
      </c>
    </row>
    <row r="38" customFormat="false" ht="16" hidden="false" customHeight="false" outlineLevel="0" collapsed="false">
      <c r="B38" s="242" t="s">
        <v>403</v>
      </c>
      <c r="C38" s="242" t="s">
        <v>333</v>
      </c>
      <c r="D38" s="242" t="s">
        <v>334</v>
      </c>
      <c r="E38" s="193" t="s">
        <v>335</v>
      </c>
      <c r="F38" s="242" t="n">
        <v>2</v>
      </c>
      <c r="G38" s="176" t="n">
        <v>0.130337694348534</v>
      </c>
    </row>
    <row r="39" customFormat="false" ht="16" hidden="false" customHeight="false" outlineLevel="0" collapsed="false">
      <c r="B39" s="242" t="s">
        <v>403</v>
      </c>
      <c r="C39" s="242" t="s">
        <v>333</v>
      </c>
      <c r="D39" s="242" t="s">
        <v>334</v>
      </c>
      <c r="E39" s="193" t="s">
        <v>335</v>
      </c>
      <c r="F39" s="242" t="n">
        <v>3</v>
      </c>
      <c r="G39" s="176" t="n">
        <v>0.17800706161886</v>
      </c>
    </row>
    <row r="40" customFormat="false" ht="16" hidden="false" customHeight="false" outlineLevel="0" collapsed="false">
      <c r="B40" s="242" t="s">
        <v>403</v>
      </c>
      <c r="C40" s="242" t="s">
        <v>333</v>
      </c>
      <c r="D40" s="242" t="s">
        <v>334</v>
      </c>
      <c r="E40" s="193" t="s">
        <v>335</v>
      </c>
      <c r="F40" s="242" t="n">
        <v>4</v>
      </c>
      <c r="G40" s="176" t="n">
        <v>0.155235101271906</v>
      </c>
    </row>
    <row r="41" customFormat="false" ht="15" hidden="false" customHeight="false" outlineLevel="0" collapsed="false">
      <c r="B41" s="242" t="s">
        <v>403</v>
      </c>
      <c r="C41" s="242" t="s">
        <v>344</v>
      </c>
      <c r="D41" s="242" t="s">
        <v>334</v>
      </c>
      <c r="E41" s="197" t="n">
        <v>10</v>
      </c>
      <c r="F41" s="242" t="n">
        <v>1</v>
      </c>
      <c r="G41" s="176" t="n">
        <v>0.119457480228841</v>
      </c>
    </row>
    <row r="42" customFormat="false" ht="15" hidden="false" customHeight="false" outlineLevel="0" collapsed="false">
      <c r="B42" s="242" t="s">
        <v>403</v>
      </c>
      <c r="C42" s="242" t="s">
        <v>344</v>
      </c>
      <c r="D42" s="242" t="s">
        <v>334</v>
      </c>
      <c r="E42" s="197" t="n">
        <v>10</v>
      </c>
      <c r="F42" s="242" t="n">
        <v>2</v>
      </c>
      <c r="G42" s="176" t="n">
        <v>0.153812689187014</v>
      </c>
    </row>
    <row r="43" customFormat="false" ht="15" hidden="false" customHeight="false" outlineLevel="0" collapsed="false">
      <c r="B43" s="242" t="s">
        <v>403</v>
      </c>
      <c r="C43" s="242" t="s">
        <v>344</v>
      </c>
      <c r="D43" s="242" t="s">
        <v>334</v>
      </c>
      <c r="E43" s="197" t="n">
        <v>10</v>
      </c>
      <c r="F43" s="242" t="n">
        <v>3</v>
      </c>
      <c r="G43" s="176" t="n">
        <v>0.173039830151009</v>
      </c>
    </row>
    <row r="44" customFormat="false" ht="15" hidden="false" customHeight="false" outlineLevel="0" collapsed="false">
      <c r="B44" s="242" t="s">
        <v>403</v>
      </c>
      <c r="C44" s="242" t="s">
        <v>344</v>
      </c>
      <c r="D44" s="242" t="s">
        <v>334</v>
      </c>
      <c r="E44" s="197" t="n">
        <v>10</v>
      </c>
      <c r="F44" s="242" t="n">
        <v>4</v>
      </c>
      <c r="G44" s="176" t="n">
        <v>0.157214135950245</v>
      </c>
    </row>
    <row r="45" customFormat="false" ht="16" hidden="false" customHeight="false" outlineLevel="0" collapsed="false">
      <c r="B45" s="242" t="s">
        <v>403</v>
      </c>
      <c r="C45" s="242" t="s">
        <v>659</v>
      </c>
      <c r="D45" s="242" t="s">
        <v>660</v>
      </c>
      <c r="E45" s="193" t="s">
        <v>335</v>
      </c>
      <c r="F45" s="242" t="n">
        <v>1</v>
      </c>
      <c r="G45" s="176" t="n">
        <v>0.542952827568216</v>
      </c>
    </row>
    <row r="46" customFormat="false" ht="16" hidden="false" customHeight="false" outlineLevel="0" collapsed="false">
      <c r="B46" s="242" t="s">
        <v>403</v>
      </c>
      <c r="C46" s="242" t="s">
        <v>659</v>
      </c>
      <c r="D46" s="242" t="s">
        <v>660</v>
      </c>
      <c r="E46" s="193" t="s">
        <v>335</v>
      </c>
      <c r="F46" s="242" t="n">
        <v>2</v>
      </c>
      <c r="G46" s="176" t="n">
        <v>0.402582612185693</v>
      </c>
    </row>
    <row r="47" customFormat="false" ht="16" hidden="false" customHeight="false" outlineLevel="0" collapsed="false">
      <c r="B47" s="242" t="s">
        <v>403</v>
      </c>
      <c r="C47" s="242" t="s">
        <v>659</v>
      </c>
      <c r="D47" s="242" t="s">
        <v>660</v>
      </c>
      <c r="E47" s="193" t="s">
        <v>335</v>
      </c>
      <c r="F47" s="242" t="n">
        <v>3</v>
      </c>
      <c r="G47" s="176" t="n">
        <v>0.627930444762096</v>
      </c>
    </row>
    <row r="48" customFormat="false" ht="16" hidden="false" customHeight="false" outlineLevel="0" collapsed="false">
      <c r="B48" s="242" t="s">
        <v>403</v>
      </c>
      <c r="C48" s="242" t="s">
        <v>659</v>
      </c>
      <c r="D48" s="242" t="s">
        <v>660</v>
      </c>
      <c r="E48" s="193" t="s">
        <v>335</v>
      </c>
      <c r="F48" s="242" t="n">
        <v>4</v>
      </c>
      <c r="G48" s="176" t="n">
        <v>0.546224600676871</v>
      </c>
    </row>
    <row r="49" customFormat="false" ht="15" hidden="false" customHeight="false" outlineLevel="0" collapsed="false">
      <c r="B49" s="242" t="s">
        <v>403</v>
      </c>
      <c r="C49" s="242" t="s">
        <v>669</v>
      </c>
      <c r="D49" s="242" t="s">
        <v>660</v>
      </c>
      <c r="E49" s="197" t="n">
        <v>10</v>
      </c>
      <c r="F49" s="242" t="n">
        <v>1</v>
      </c>
      <c r="G49" s="176" t="n">
        <v>0.399182278389171</v>
      </c>
    </row>
    <row r="50" customFormat="false" ht="15" hidden="false" customHeight="false" outlineLevel="0" collapsed="false">
      <c r="B50" s="242" t="s">
        <v>403</v>
      </c>
      <c r="C50" s="242" t="s">
        <v>669</v>
      </c>
      <c r="D50" s="242" t="s">
        <v>660</v>
      </c>
      <c r="E50" s="197" t="n">
        <v>10</v>
      </c>
      <c r="F50" s="242" t="n">
        <v>2</v>
      </c>
      <c r="G50" s="176" t="n">
        <v>0.313003384779722</v>
      </c>
    </row>
    <row r="51" customFormat="false" ht="15" hidden="false" customHeight="false" outlineLevel="0" collapsed="false">
      <c r="B51" s="242" t="s">
        <v>403</v>
      </c>
      <c r="C51" s="242" t="s">
        <v>669</v>
      </c>
      <c r="D51" s="242" t="s">
        <v>660</v>
      </c>
      <c r="E51" s="197" t="n">
        <v>10</v>
      </c>
      <c r="F51" s="242" t="n">
        <v>3</v>
      </c>
      <c r="G51" s="176" t="n">
        <v>0.705427118492442</v>
      </c>
    </row>
    <row r="52" customFormat="false" ht="15" hidden="false" customHeight="false" outlineLevel="0" collapsed="false">
      <c r="B52" s="242" t="s">
        <v>403</v>
      </c>
      <c r="C52" s="242" t="s">
        <v>669</v>
      </c>
      <c r="D52" s="242" t="s">
        <v>660</v>
      </c>
      <c r="E52" s="197" t="n">
        <v>10</v>
      </c>
      <c r="F52" s="242" t="n">
        <v>4</v>
      </c>
      <c r="G52" s="176" t="n">
        <v>0.510751500758162</v>
      </c>
    </row>
    <row r="53" customFormat="false" ht="16" hidden="false" customHeight="false" outlineLevel="0" collapsed="false">
      <c r="B53" s="242" t="s">
        <v>353</v>
      </c>
      <c r="C53" s="242" t="s">
        <v>333</v>
      </c>
      <c r="D53" s="242" t="s">
        <v>334</v>
      </c>
      <c r="E53" s="193" t="s">
        <v>335</v>
      </c>
      <c r="F53" s="242" t="n">
        <v>1</v>
      </c>
      <c r="G53" s="176" t="n">
        <v>0.0433414988965081</v>
      </c>
    </row>
    <row r="54" customFormat="false" ht="16" hidden="false" customHeight="false" outlineLevel="0" collapsed="false">
      <c r="B54" s="242" t="s">
        <v>353</v>
      </c>
      <c r="C54" s="242" t="s">
        <v>333</v>
      </c>
      <c r="D54" s="242" t="s">
        <v>334</v>
      </c>
      <c r="E54" s="193" t="s">
        <v>335</v>
      </c>
      <c r="F54" s="242" t="n">
        <v>2</v>
      </c>
      <c r="G54" s="176" t="n">
        <v>0.0425281354297092</v>
      </c>
    </row>
    <row r="55" customFormat="false" ht="16" hidden="false" customHeight="false" outlineLevel="0" collapsed="false">
      <c r="B55" s="242" t="s">
        <v>353</v>
      </c>
      <c r="C55" s="242" t="s">
        <v>333</v>
      </c>
      <c r="D55" s="242" t="s">
        <v>334</v>
      </c>
      <c r="E55" s="193" t="s">
        <v>335</v>
      </c>
      <c r="F55" s="242" t="n">
        <v>3</v>
      </c>
      <c r="G55" s="176" t="n">
        <v>0.0387919308904231</v>
      </c>
    </row>
    <row r="56" customFormat="false" ht="16" hidden="false" customHeight="false" outlineLevel="0" collapsed="false">
      <c r="B56" s="242" t="s">
        <v>353</v>
      </c>
      <c r="C56" s="242" t="s">
        <v>333</v>
      </c>
      <c r="D56" s="242" t="s">
        <v>334</v>
      </c>
      <c r="E56" s="193" t="s">
        <v>335</v>
      </c>
      <c r="F56" s="242" t="n">
        <v>4</v>
      </c>
      <c r="G56" s="176" t="n">
        <v>0.0511205877504772</v>
      </c>
    </row>
    <row r="57" customFormat="false" ht="15" hidden="false" customHeight="false" outlineLevel="0" collapsed="false">
      <c r="B57" s="242" t="s">
        <v>353</v>
      </c>
      <c r="C57" s="242" t="s">
        <v>344</v>
      </c>
      <c r="D57" s="242" t="s">
        <v>334</v>
      </c>
      <c r="E57" s="197" t="n">
        <v>10</v>
      </c>
      <c r="F57" s="242" t="n">
        <v>1</v>
      </c>
      <c r="G57" s="176" t="n">
        <v>0.0432218324574134</v>
      </c>
    </row>
    <row r="58" customFormat="false" ht="15" hidden="false" customHeight="false" outlineLevel="0" collapsed="false">
      <c r="B58" s="242" t="s">
        <v>353</v>
      </c>
      <c r="C58" s="242" t="s">
        <v>344</v>
      </c>
      <c r="D58" s="242" t="s">
        <v>334</v>
      </c>
      <c r="E58" s="197" t="n">
        <v>10</v>
      </c>
      <c r="F58" s="242" t="n">
        <v>2</v>
      </c>
      <c r="G58" s="176" t="n">
        <v>0.0481521547400299</v>
      </c>
    </row>
    <row r="59" customFormat="false" ht="15" hidden="false" customHeight="false" outlineLevel="0" collapsed="false">
      <c r="B59" s="242" t="s">
        <v>353</v>
      </c>
      <c r="C59" s="242" t="s">
        <v>344</v>
      </c>
      <c r="D59" s="242" t="s">
        <v>334</v>
      </c>
      <c r="E59" s="197" t="n">
        <v>10</v>
      </c>
      <c r="F59" s="242" t="n">
        <v>3</v>
      </c>
      <c r="G59" s="176" t="n">
        <v>0.0467376208744416</v>
      </c>
    </row>
    <row r="60" customFormat="false" ht="15" hidden="false" customHeight="false" outlineLevel="0" collapsed="false">
      <c r="B60" s="242" t="s">
        <v>353</v>
      </c>
      <c r="C60" s="242" t="s">
        <v>344</v>
      </c>
      <c r="D60" s="242" t="s">
        <v>334</v>
      </c>
      <c r="E60" s="197" t="n">
        <v>10</v>
      </c>
      <c r="F60" s="242" t="n">
        <v>4</v>
      </c>
      <c r="G60" s="176" t="n">
        <v>0.0606551079201661</v>
      </c>
    </row>
    <row r="61" customFormat="false" ht="16" hidden="false" customHeight="false" outlineLevel="0" collapsed="false">
      <c r="B61" s="242" t="s">
        <v>353</v>
      </c>
      <c r="C61" s="242" t="s">
        <v>659</v>
      </c>
      <c r="D61" s="242" t="s">
        <v>660</v>
      </c>
      <c r="E61" s="193" t="s">
        <v>335</v>
      </c>
      <c r="F61" s="242" t="n">
        <v>1</v>
      </c>
      <c r="G61" s="176" t="n">
        <v>0.418179819300475</v>
      </c>
    </row>
    <row r="62" customFormat="false" ht="16" hidden="false" customHeight="false" outlineLevel="0" collapsed="false">
      <c r="B62" s="242" t="s">
        <v>353</v>
      </c>
      <c r="C62" s="242" t="s">
        <v>659</v>
      </c>
      <c r="D62" s="242" t="s">
        <v>660</v>
      </c>
      <c r="E62" s="193" t="s">
        <v>335</v>
      </c>
      <c r="F62" s="242" t="n">
        <v>2</v>
      </c>
      <c r="G62" s="176" t="n">
        <v>0.316078881309713</v>
      </c>
    </row>
    <row r="63" customFormat="false" ht="16" hidden="false" customHeight="false" outlineLevel="0" collapsed="false">
      <c r="B63" s="242" t="s">
        <v>353</v>
      </c>
      <c r="C63" s="242" t="s">
        <v>659</v>
      </c>
      <c r="D63" s="242" t="s">
        <v>660</v>
      </c>
      <c r="E63" s="193" t="s">
        <v>335</v>
      </c>
      <c r="F63" s="242" t="n">
        <v>3</v>
      </c>
      <c r="G63" s="176" t="n">
        <v>0.222572402974843</v>
      </c>
    </row>
    <row r="64" customFormat="false" ht="16" hidden="false" customHeight="false" outlineLevel="0" collapsed="false">
      <c r="B64" s="242" t="s">
        <v>353</v>
      </c>
      <c r="C64" s="242" t="s">
        <v>659</v>
      </c>
      <c r="D64" s="242" t="s">
        <v>660</v>
      </c>
      <c r="E64" s="193" t="s">
        <v>335</v>
      </c>
      <c r="F64" s="242" t="n">
        <v>4</v>
      </c>
      <c r="G64" s="176" t="n">
        <v>0.345659533744485</v>
      </c>
    </row>
    <row r="65" customFormat="false" ht="15" hidden="false" customHeight="false" outlineLevel="0" collapsed="false">
      <c r="B65" s="242" t="s">
        <v>353</v>
      </c>
      <c r="C65" s="242" t="s">
        <v>669</v>
      </c>
      <c r="D65" s="242" t="s">
        <v>660</v>
      </c>
      <c r="E65" s="197" t="n">
        <v>10</v>
      </c>
      <c r="F65" s="242" t="n">
        <v>1</v>
      </c>
      <c r="G65" s="176" t="n">
        <v>0.305713237072064</v>
      </c>
    </row>
    <row r="66" customFormat="false" ht="15" hidden="false" customHeight="false" outlineLevel="0" collapsed="false">
      <c r="B66" s="242" t="s">
        <v>353</v>
      </c>
      <c r="C66" s="242" t="s">
        <v>669</v>
      </c>
      <c r="D66" s="242" t="s">
        <v>660</v>
      </c>
      <c r="E66" s="197" t="n">
        <v>10</v>
      </c>
      <c r="F66" s="242" t="n">
        <v>2</v>
      </c>
      <c r="G66" s="176" t="n">
        <v>0.256813317440604</v>
      </c>
    </row>
    <row r="67" customFormat="false" ht="15" hidden="false" customHeight="false" outlineLevel="0" collapsed="false">
      <c r="B67" s="242" t="s">
        <v>353</v>
      </c>
      <c r="C67" s="242" t="s">
        <v>669</v>
      </c>
      <c r="D67" s="242" t="s">
        <v>660</v>
      </c>
      <c r="E67" s="197" t="n">
        <v>10</v>
      </c>
      <c r="F67" s="242" t="n">
        <v>3</v>
      </c>
      <c r="G67" s="176" t="n">
        <v>0.237520906961479</v>
      </c>
    </row>
    <row r="68" customFormat="false" ht="15" hidden="false" customHeight="false" outlineLevel="0" collapsed="false">
      <c r="B68" s="242" t="s">
        <v>353</v>
      </c>
      <c r="C68" s="242" t="s">
        <v>669</v>
      </c>
      <c r="D68" s="242" t="s">
        <v>660</v>
      </c>
      <c r="E68" s="197" t="n">
        <v>10</v>
      </c>
      <c r="F68" s="242" t="n">
        <v>4</v>
      </c>
      <c r="G68" s="176" t="n">
        <v>0.279492105816866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B050"/>
    <pageSetUpPr fitToPage="false"/>
  </sheetPr>
  <dimension ref="A1:Z28"/>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0" width="29.17"/>
    <col collapsed="false" customWidth="true" hidden="false" outlineLevel="0" max="2" min="2" style="210" width="5.66"/>
    <col collapsed="false" customWidth="true" hidden="false" outlineLevel="0" max="3" min="3" style="210" width="10.66"/>
    <col collapsed="false" customWidth="true" hidden="false" outlineLevel="0" max="4" min="4" style="210" width="16.49"/>
    <col collapsed="false" customWidth="true" hidden="false" outlineLevel="0" max="5" min="5" style="210" width="11.84"/>
    <col collapsed="false" customWidth="true" hidden="false" outlineLevel="0" max="6" min="6" style="210" width="9.33"/>
    <col collapsed="false" customWidth="true" hidden="false" outlineLevel="0" max="7" min="7" style="210" width="15.83"/>
    <col collapsed="false" customWidth="true" hidden="false" outlineLevel="0" max="1025" min="8" style="0" width="10.67"/>
  </cols>
  <sheetData>
    <row r="1" customFormat="false" ht="15" hidden="false" customHeight="false" outlineLevel="0" collapsed="false">
      <c r="A1" s="94" t="s">
        <v>213</v>
      </c>
      <c r="B1" s="210" t="s">
        <v>1141</v>
      </c>
    </row>
    <row r="2" customFormat="false" ht="15" hidden="false" customHeight="false" outlineLevel="0" collapsed="false">
      <c r="A2" s="94" t="s">
        <v>223</v>
      </c>
      <c r="C2" s="210" t="s">
        <v>1142</v>
      </c>
    </row>
    <row r="3" customFormat="false" ht="15" hidden="false" customHeight="false" outlineLevel="0" collapsed="false">
      <c r="A3" s="94" t="s">
        <v>256</v>
      </c>
      <c r="G3" s="210" t="s">
        <v>1143</v>
      </c>
    </row>
    <row r="4" customFormat="false" ht="28" hidden="false" customHeight="false" outlineLevel="0" collapsed="false">
      <c r="A4" s="94" t="s">
        <v>278</v>
      </c>
      <c r="B4" s="243" t="s">
        <v>1144</v>
      </c>
      <c r="C4" s="123" t="s">
        <v>284</v>
      </c>
      <c r="D4" s="123" t="s">
        <v>285</v>
      </c>
      <c r="E4" s="123" t="s">
        <v>286</v>
      </c>
      <c r="F4" s="123" t="s">
        <v>283</v>
      </c>
      <c r="G4" s="243" t="s">
        <v>1145</v>
      </c>
      <c r="H4" s="123"/>
      <c r="I4" s="123"/>
      <c r="L4" s="244"/>
      <c r="M4" s="245"/>
      <c r="N4" s="244"/>
      <c r="O4" s="244"/>
      <c r="P4" s="244"/>
      <c r="Q4" s="244"/>
      <c r="R4" s="246"/>
      <c r="S4" s="246"/>
      <c r="T4" s="244"/>
      <c r="U4" s="244"/>
      <c r="V4" s="244"/>
      <c r="W4" s="247"/>
      <c r="X4" s="239"/>
      <c r="Y4" s="239"/>
      <c r="Z4" s="239"/>
    </row>
    <row r="5" customFormat="false" ht="15" hidden="false" customHeight="false" outlineLevel="0" collapsed="false">
      <c r="B5" s="213" t="n">
        <v>1</v>
      </c>
      <c r="C5" s="213" t="s">
        <v>321</v>
      </c>
      <c r="D5" s="213" t="s">
        <v>322</v>
      </c>
      <c r="E5" s="213" t="s">
        <v>322</v>
      </c>
      <c r="F5" s="213" t="n">
        <v>1</v>
      </c>
      <c r="G5" s="248" t="n">
        <v>0.775001579686244</v>
      </c>
    </row>
    <row r="6" customFormat="false" ht="15" hidden="false" customHeight="false" outlineLevel="0" collapsed="false">
      <c r="B6" s="213" t="n">
        <v>1</v>
      </c>
      <c r="C6" s="213" t="s">
        <v>321</v>
      </c>
      <c r="D6" s="213" t="s">
        <v>322</v>
      </c>
      <c r="E6" s="213" t="s">
        <v>322</v>
      </c>
      <c r="F6" s="213" t="n">
        <v>2</v>
      </c>
      <c r="G6" s="248" t="n">
        <v>0.672582641178282</v>
      </c>
    </row>
    <row r="7" customFormat="false" ht="15" hidden="false" customHeight="false" outlineLevel="0" collapsed="false">
      <c r="B7" s="213" t="n">
        <v>1</v>
      </c>
      <c r="C7" s="213" t="s">
        <v>321</v>
      </c>
      <c r="D7" s="213" t="s">
        <v>322</v>
      </c>
      <c r="E7" s="213" t="s">
        <v>322</v>
      </c>
      <c r="F7" s="213" t="n">
        <v>3</v>
      </c>
      <c r="G7" s="248" t="n">
        <v>0.712457609343427</v>
      </c>
    </row>
    <row r="8" customFormat="false" ht="15" hidden="false" customHeight="false" outlineLevel="0" collapsed="false">
      <c r="B8" s="213" t="n">
        <v>1</v>
      </c>
      <c r="C8" s="213" t="s">
        <v>321</v>
      </c>
      <c r="D8" s="213" t="s">
        <v>322</v>
      </c>
      <c r="E8" s="213" t="s">
        <v>322</v>
      </c>
      <c r="F8" s="213" t="n">
        <v>4</v>
      </c>
      <c r="G8" s="248" t="n">
        <v>0.720013943402651</v>
      </c>
    </row>
    <row r="9" customFormat="false" ht="15" hidden="false" customHeight="false" outlineLevel="0" collapsed="false">
      <c r="B9" s="213" t="n">
        <v>1</v>
      </c>
      <c r="C9" s="213" t="s">
        <v>669</v>
      </c>
      <c r="D9" s="213" t="s">
        <v>660</v>
      </c>
      <c r="E9" s="213" t="n">
        <v>10</v>
      </c>
      <c r="F9" s="213" t="n">
        <v>1</v>
      </c>
      <c r="G9" s="248" t="n">
        <v>0.738469062005294</v>
      </c>
    </row>
    <row r="10" customFormat="false" ht="15" hidden="false" customHeight="false" outlineLevel="0" collapsed="false">
      <c r="B10" s="213" t="n">
        <v>1</v>
      </c>
      <c r="C10" s="213" t="s">
        <v>669</v>
      </c>
      <c r="D10" s="213" t="s">
        <v>660</v>
      </c>
      <c r="E10" s="213" t="n">
        <v>10</v>
      </c>
      <c r="F10" s="213" t="n">
        <v>2</v>
      </c>
      <c r="G10" s="248" t="n">
        <v>0.775186358404566</v>
      </c>
    </row>
    <row r="11" customFormat="false" ht="15" hidden="false" customHeight="false" outlineLevel="0" collapsed="false">
      <c r="B11" s="213" t="n">
        <v>1</v>
      </c>
      <c r="C11" s="213" t="s">
        <v>669</v>
      </c>
      <c r="D11" s="213" t="s">
        <v>660</v>
      </c>
      <c r="E11" s="213" t="n">
        <v>10</v>
      </c>
      <c r="F11" s="213" t="n">
        <v>3</v>
      </c>
      <c r="G11" s="248" t="n">
        <v>0.610662058789848</v>
      </c>
    </row>
    <row r="12" customFormat="false" ht="15" hidden="false" customHeight="false" outlineLevel="0" collapsed="false">
      <c r="B12" s="213" t="n">
        <v>1</v>
      </c>
      <c r="C12" s="213" t="s">
        <v>669</v>
      </c>
      <c r="D12" s="213" t="s">
        <v>660</v>
      </c>
      <c r="E12" s="213" t="n">
        <v>10</v>
      </c>
      <c r="F12" s="213" t="n">
        <v>4</v>
      </c>
      <c r="G12" s="248" t="n">
        <v>0.763324940557898</v>
      </c>
    </row>
    <row r="13" customFormat="false" ht="16" hidden="false" customHeight="false" outlineLevel="0" collapsed="false">
      <c r="B13" s="213" t="n">
        <v>1</v>
      </c>
      <c r="C13" s="213" t="s">
        <v>659</v>
      </c>
      <c r="D13" s="213" t="s">
        <v>660</v>
      </c>
      <c r="E13" s="193" t="s">
        <v>335</v>
      </c>
      <c r="F13" s="213" t="n">
        <v>1</v>
      </c>
      <c r="G13" s="248" t="n">
        <v>0.708350401632994</v>
      </c>
    </row>
    <row r="14" customFormat="false" ht="16" hidden="false" customHeight="false" outlineLevel="0" collapsed="false">
      <c r="B14" s="213" t="n">
        <v>1</v>
      </c>
      <c r="C14" s="213" t="s">
        <v>659</v>
      </c>
      <c r="D14" s="213" t="s">
        <v>660</v>
      </c>
      <c r="E14" s="193" t="s">
        <v>335</v>
      </c>
      <c r="F14" s="213" t="n">
        <v>2</v>
      </c>
      <c r="G14" s="248" t="n">
        <v>0.616575221619292</v>
      </c>
    </row>
    <row r="15" customFormat="false" ht="16" hidden="false" customHeight="false" outlineLevel="0" collapsed="false">
      <c r="B15" s="213" t="n">
        <v>1</v>
      </c>
      <c r="C15" s="213" t="s">
        <v>659</v>
      </c>
      <c r="D15" s="213" t="s">
        <v>660</v>
      </c>
      <c r="E15" s="193" t="s">
        <v>335</v>
      </c>
      <c r="F15" s="213" t="n">
        <v>3</v>
      </c>
      <c r="G15" s="248" t="n">
        <v>0.662462811626143</v>
      </c>
    </row>
    <row r="16" customFormat="false" ht="16" hidden="false" customHeight="false" outlineLevel="0" collapsed="false">
      <c r="B16" s="213" t="n">
        <v>1</v>
      </c>
      <c r="C16" s="213" t="s">
        <v>659</v>
      </c>
      <c r="D16" s="213" t="s">
        <v>660</v>
      </c>
      <c r="E16" s="193" t="s">
        <v>335</v>
      </c>
      <c r="F16" s="213" t="n">
        <v>4</v>
      </c>
      <c r="G16" s="248" t="n">
        <v>0.662462811626143</v>
      </c>
    </row>
    <row r="17" customFormat="false" ht="15" hidden="false" customHeight="false" outlineLevel="0" collapsed="false">
      <c r="B17" s="213" t="n">
        <v>5</v>
      </c>
      <c r="C17" s="213" t="s">
        <v>321</v>
      </c>
      <c r="D17" s="213" t="s">
        <v>322</v>
      </c>
      <c r="E17" s="213" t="s">
        <v>322</v>
      </c>
      <c r="F17" s="213" t="n">
        <v>1</v>
      </c>
      <c r="G17" s="248" t="n">
        <v>0.710543472001583</v>
      </c>
    </row>
    <row r="18" customFormat="false" ht="15" hidden="false" customHeight="false" outlineLevel="0" collapsed="false">
      <c r="B18" s="213" t="n">
        <v>5</v>
      </c>
      <c r="C18" s="213" t="s">
        <v>321</v>
      </c>
      <c r="D18" s="213" t="s">
        <v>322</v>
      </c>
      <c r="E18" s="213" t="s">
        <v>322</v>
      </c>
      <c r="F18" s="213" t="n">
        <v>2</v>
      </c>
      <c r="G18" s="248" t="n">
        <v>0.700515975932394</v>
      </c>
    </row>
    <row r="19" customFormat="false" ht="15" hidden="false" customHeight="false" outlineLevel="0" collapsed="false">
      <c r="B19" s="213" t="n">
        <v>5</v>
      </c>
      <c r="C19" s="213" t="s">
        <v>321</v>
      </c>
      <c r="D19" s="213" t="s">
        <v>322</v>
      </c>
      <c r="E19" s="213" t="s">
        <v>322</v>
      </c>
      <c r="F19" s="213" t="n">
        <v>3</v>
      </c>
      <c r="G19" s="248" t="n">
        <v>0.753960445438061</v>
      </c>
    </row>
    <row r="20" customFormat="false" ht="15" hidden="false" customHeight="false" outlineLevel="0" collapsed="false">
      <c r="B20" s="213" t="n">
        <v>5</v>
      </c>
      <c r="C20" s="213" t="s">
        <v>321</v>
      </c>
      <c r="D20" s="213" t="s">
        <v>322</v>
      </c>
      <c r="E20" s="213" t="s">
        <v>322</v>
      </c>
      <c r="F20" s="213" t="n">
        <v>4</v>
      </c>
      <c r="G20" s="248" t="n">
        <v>0.731835411196069</v>
      </c>
    </row>
    <row r="21" customFormat="false" ht="15" hidden="false" customHeight="false" outlineLevel="0" collapsed="false">
      <c r="B21" s="213" t="n">
        <v>5</v>
      </c>
      <c r="C21" s="213" t="s">
        <v>669</v>
      </c>
      <c r="D21" s="213" t="s">
        <v>660</v>
      </c>
      <c r="E21" s="213" t="n">
        <v>10</v>
      </c>
      <c r="F21" s="213" t="n">
        <v>1</v>
      </c>
      <c r="G21" s="248" t="n">
        <v>0.648866868572942</v>
      </c>
    </row>
    <row r="22" customFormat="false" ht="15" hidden="false" customHeight="false" outlineLevel="0" collapsed="false">
      <c r="B22" s="213" t="n">
        <v>5</v>
      </c>
      <c r="C22" s="213" t="s">
        <v>669</v>
      </c>
      <c r="D22" s="213" t="s">
        <v>660</v>
      </c>
      <c r="E22" s="213" t="n">
        <v>10</v>
      </c>
      <c r="F22" s="213" t="n">
        <v>2</v>
      </c>
      <c r="G22" s="248" t="n">
        <v>0.767003943547452</v>
      </c>
    </row>
    <row r="23" customFormat="false" ht="15" hidden="false" customHeight="false" outlineLevel="0" collapsed="false">
      <c r="B23" s="213" t="n">
        <v>5</v>
      </c>
      <c r="C23" s="213" t="s">
        <v>669</v>
      </c>
      <c r="D23" s="213" t="s">
        <v>660</v>
      </c>
      <c r="E23" s="213" t="n">
        <v>10</v>
      </c>
      <c r="F23" s="213" t="n">
        <v>3</v>
      </c>
      <c r="G23" s="248" t="n">
        <v>0.734358777010176</v>
      </c>
    </row>
    <row r="24" customFormat="false" ht="15" hidden="false" customHeight="false" outlineLevel="0" collapsed="false">
      <c r="B24" s="213" t="n">
        <v>5</v>
      </c>
      <c r="C24" s="213" t="s">
        <v>669</v>
      </c>
      <c r="D24" s="213" t="s">
        <v>660</v>
      </c>
      <c r="E24" s="213" t="n">
        <v>10</v>
      </c>
      <c r="F24" s="213" t="n">
        <v>4</v>
      </c>
      <c r="G24" s="248" t="n">
        <v>0.713475175278166</v>
      </c>
    </row>
    <row r="25" customFormat="false" ht="16" hidden="false" customHeight="false" outlineLevel="0" collapsed="false">
      <c r="B25" s="213" t="n">
        <v>5</v>
      </c>
      <c r="C25" s="213" t="s">
        <v>659</v>
      </c>
      <c r="D25" s="213" t="s">
        <v>660</v>
      </c>
      <c r="E25" s="193" t="s">
        <v>335</v>
      </c>
      <c r="F25" s="213" t="n">
        <v>1</v>
      </c>
      <c r="G25" s="248" t="n">
        <v>0.673248805180704</v>
      </c>
    </row>
    <row r="26" customFormat="false" ht="16" hidden="false" customHeight="false" outlineLevel="0" collapsed="false">
      <c r="B26" s="213" t="n">
        <v>5</v>
      </c>
      <c r="C26" s="213" t="s">
        <v>659</v>
      </c>
      <c r="D26" s="213" t="s">
        <v>660</v>
      </c>
      <c r="E26" s="193" t="s">
        <v>335</v>
      </c>
      <c r="F26" s="213" t="n">
        <v>2</v>
      </c>
      <c r="G26" s="248" t="n">
        <v>0.780225619555614</v>
      </c>
    </row>
    <row r="27" customFormat="false" ht="16" hidden="false" customHeight="false" outlineLevel="0" collapsed="false">
      <c r="B27" s="213" t="n">
        <v>5</v>
      </c>
      <c r="C27" s="213" t="s">
        <v>659</v>
      </c>
      <c r="D27" s="213" t="s">
        <v>660</v>
      </c>
      <c r="E27" s="193" t="s">
        <v>335</v>
      </c>
      <c r="F27" s="213" t="n">
        <v>3</v>
      </c>
      <c r="G27" s="248" t="n">
        <v>0.73674728577803</v>
      </c>
    </row>
    <row r="28" customFormat="false" ht="16" hidden="false" customHeight="false" outlineLevel="0" collapsed="false">
      <c r="B28" s="213" t="n">
        <v>5</v>
      </c>
      <c r="C28" s="213" t="s">
        <v>659</v>
      </c>
      <c r="D28" s="213" t="s">
        <v>660</v>
      </c>
      <c r="E28" s="193" t="s">
        <v>335</v>
      </c>
      <c r="F28" s="213" t="n">
        <v>4</v>
      </c>
      <c r="G28" s="248" t="n">
        <v>0.737150214635246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LibreOffice/6.0.5.2$Windows_X86_64 LibreOffice_project/54c8cbb85f300ac59db32fe8a675ff7683cd5a16</Application>
  <Company>Northern Arizona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2010-08-22T23:30:13Z</dcterms:created>
  <dc:creator>Bruce Hungate</dc:creator>
  <dc:description/>
  <dc:language>en-US</dc:language>
  <cp:lastModifiedBy>Bruce Hungate</cp:lastModifiedBy>
  <dcterms:modified xsi:type="dcterms:W3CDTF">2018-07-05T21:32:00Z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Northern Arizona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