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pessman/Documents/phd_research_code/Vibratory_Noise/data/"/>
    </mc:Choice>
  </mc:AlternateContent>
  <xr:revisionPtr revIDLastSave="0" documentId="13_ncr:1_{08D210E6-9066-D94B-8231-370C066F8A3F}" xr6:coauthVersionLast="47" xr6:coauthVersionMax="47" xr10:uidLastSave="{00000000-0000-0000-0000-000000000000}"/>
  <bookViews>
    <workbookView xWindow="1120" yWindow="660" windowWidth="26960" windowHeight="15440" xr2:uid="{47326B3D-58E2-644D-8FBB-DA95CA0E69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" i="1" l="1"/>
  <c r="Z5" i="1"/>
  <c r="Z6" i="1"/>
  <c r="Z7" i="1"/>
  <c r="Z8" i="1"/>
  <c r="Z9" i="1"/>
  <c r="Z10" i="1"/>
  <c r="Z11" i="1"/>
  <c r="Z12" i="1"/>
  <c r="Z13" i="1"/>
  <c r="Z14" i="1"/>
  <c r="Z15" i="1"/>
  <c r="Z3" i="1"/>
  <c r="U6" i="1"/>
  <c r="U7" i="1"/>
  <c r="U9" i="1"/>
  <c r="U10" i="1"/>
  <c r="U11" i="1"/>
  <c r="U12" i="1"/>
  <c r="U13" i="1"/>
  <c r="U3" i="1"/>
  <c r="T4" i="1"/>
  <c r="V4" i="1" s="1"/>
  <c r="T5" i="1"/>
  <c r="V5" i="1" s="1"/>
  <c r="T6" i="1"/>
  <c r="T7" i="1"/>
  <c r="T8" i="1"/>
  <c r="V8" i="1" s="1"/>
  <c r="T9" i="1"/>
  <c r="T10" i="1"/>
  <c r="T11" i="1"/>
  <c r="T12" i="1"/>
  <c r="T13" i="1"/>
  <c r="V13" i="1" s="1"/>
  <c r="T14" i="1"/>
  <c r="V14" i="1" s="1"/>
  <c r="T15" i="1"/>
  <c r="V15" i="1" s="1"/>
  <c r="T3" i="1"/>
  <c r="V3" i="1" s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BG21" i="1"/>
  <c r="BH21" i="1"/>
  <c r="BI21" i="1"/>
  <c r="BJ21" i="1"/>
  <c r="BK21" i="1"/>
  <c r="BL21" i="1"/>
  <c r="BM21" i="1"/>
  <c r="BN21" i="1"/>
  <c r="BO21" i="1"/>
  <c r="BP21" i="1"/>
  <c r="BQ21" i="1"/>
  <c r="BR21" i="1"/>
  <c r="BS21" i="1"/>
  <c r="BT21" i="1"/>
  <c r="BU21" i="1"/>
  <c r="BV21" i="1"/>
  <c r="BW21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AN23" i="1"/>
  <c r="AN22" i="1"/>
  <c r="AN21" i="1"/>
  <c r="AN20" i="1"/>
  <c r="CK9" i="1"/>
  <c r="CK3" i="1"/>
  <c r="CK10" i="1"/>
  <c r="CK11" i="1"/>
  <c r="CK6" i="1"/>
  <c r="CK12" i="1"/>
  <c r="CK7" i="1"/>
  <c r="CK13" i="1"/>
  <c r="CJ3" i="1"/>
  <c r="CN4" i="1" s="1"/>
  <c r="CJ10" i="1"/>
  <c r="CJ11" i="1"/>
  <c r="CJ6" i="1"/>
  <c r="CJ12" i="1"/>
  <c r="CJ7" i="1"/>
  <c r="CJ13" i="1"/>
  <c r="CJ4" i="1"/>
  <c r="CJ5" i="1"/>
  <c r="CJ14" i="1"/>
  <c r="CJ8" i="1"/>
  <c r="CJ15" i="1"/>
  <c r="CJ9" i="1"/>
  <c r="BI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AN18" i="1"/>
  <c r="BK17" i="1"/>
  <c r="BL17" i="1"/>
  <c r="BM17" i="1"/>
  <c r="BN17" i="1"/>
  <c r="BO17" i="1"/>
  <c r="BP17" i="1"/>
  <c r="BQ17" i="1"/>
  <c r="BR17" i="1"/>
  <c r="BS17" i="1"/>
  <c r="BT17" i="1"/>
  <c r="BU17" i="1"/>
  <c r="BV17" i="1"/>
  <c r="BW17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BJ17" i="1"/>
  <c r="BF17" i="1"/>
  <c r="BG17" i="1"/>
  <c r="BH17" i="1"/>
  <c r="BI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AN17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O16" i="1"/>
  <c r="BP16" i="1"/>
  <c r="BQ16" i="1"/>
  <c r="BR16" i="1"/>
  <c r="BS16" i="1"/>
  <c r="BT16" i="1"/>
  <c r="BU16" i="1"/>
  <c r="BV16" i="1"/>
  <c r="BW16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AN16" i="1"/>
  <c r="AE3" i="1"/>
  <c r="AF3" i="1"/>
  <c r="AE10" i="1"/>
  <c r="AF10" i="1"/>
  <c r="AE11" i="1"/>
  <c r="AF11" i="1"/>
  <c r="AE6" i="1"/>
  <c r="AF6" i="1"/>
  <c r="AE12" i="1"/>
  <c r="AF12" i="1"/>
  <c r="AE7" i="1"/>
  <c r="AF7" i="1"/>
  <c r="AE13" i="1"/>
  <c r="AF13" i="1"/>
  <c r="AF9" i="1"/>
  <c r="AE9" i="1"/>
  <c r="X3" i="1"/>
  <c r="AG3" i="1" s="1"/>
  <c r="Y3" i="1"/>
  <c r="AH3" i="1" s="1"/>
  <c r="X10" i="1"/>
  <c r="AG10" i="1" s="1"/>
  <c r="Y10" i="1"/>
  <c r="AH10" i="1" s="1"/>
  <c r="X11" i="1"/>
  <c r="Y11" i="1"/>
  <c r="X6" i="1"/>
  <c r="AG6" i="1" s="1"/>
  <c r="Y6" i="1"/>
  <c r="X12" i="1"/>
  <c r="AG12" i="1" s="1"/>
  <c r="Y12" i="1"/>
  <c r="AH12" i="1" s="1"/>
  <c r="X7" i="1"/>
  <c r="AG7" i="1" s="1"/>
  <c r="Y7" i="1"/>
  <c r="AH7" i="1" s="1"/>
  <c r="X13" i="1"/>
  <c r="AG13" i="1" s="1"/>
  <c r="Y13" i="1"/>
  <c r="AH13" i="1" s="1"/>
  <c r="X4" i="1"/>
  <c r="Y4" i="1"/>
  <c r="X5" i="1"/>
  <c r="Y5" i="1"/>
  <c r="X14" i="1"/>
  <c r="Y14" i="1"/>
  <c r="X8" i="1"/>
  <c r="Y8" i="1"/>
  <c r="X15" i="1"/>
  <c r="Y15" i="1"/>
  <c r="Y9" i="1"/>
  <c r="X9" i="1"/>
  <c r="D8" i="1"/>
  <c r="D4" i="1"/>
  <c r="D7" i="1"/>
  <c r="D12" i="1"/>
  <c r="D10" i="1"/>
  <c r="D9" i="1"/>
  <c r="V7" i="1" l="1"/>
  <c r="W7" i="1" s="1"/>
  <c r="V12" i="1"/>
  <c r="V11" i="1"/>
  <c r="W11" i="1" s="1"/>
  <c r="V10" i="1"/>
  <c r="W10" i="1" s="1"/>
  <c r="W3" i="1"/>
  <c r="W13" i="1"/>
  <c r="V9" i="1"/>
  <c r="W9" i="1" s="1"/>
  <c r="W12" i="1"/>
  <c r="V6" i="1"/>
  <c r="W6" i="1" s="1"/>
  <c r="AH6" i="1"/>
  <c r="AA4" i="1"/>
  <c r="AB4" i="1" s="1"/>
  <c r="AA15" i="1"/>
  <c r="AB15" i="1" s="1"/>
  <c r="CO9" i="1"/>
  <c r="CP9" i="1" s="1"/>
  <c r="AA10" i="1"/>
  <c r="AB10" i="1" s="1"/>
  <c r="AA9" i="1"/>
  <c r="AB9" i="1" s="1"/>
  <c r="AA11" i="1"/>
  <c r="AB11" i="1" s="1"/>
  <c r="AA14" i="1"/>
  <c r="AB14" i="1" s="1"/>
  <c r="AA5" i="1"/>
  <c r="AB5" i="1" s="1"/>
  <c r="AA8" i="1"/>
  <c r="AB8" i="1" s="1"/>
  <c r="CO10" i="1"/>
  <c r="CP10" i="1" s="1"/>
  <c r="AA3" i="1"/>
  <c r="AB3" i="1" s="1"/>
  <c r="AA7" i="1"/>
  <c r="AB7" i="1" s="1"/>
  <c r="CN5" i="1"/>
  <c r="CO11" i="1"/>
  <c r="CP11" i="1" s="1"/>
  <c r="AA6" i="1"/>
  <c r="AB6" i="1" s="1"/>
  <c r="CO4" i="1"/>
  <c r="CP4" i="1" s="1"/>
  <c r="CN10" i="1"/>
  <c r="CN9" i="1"/>
  <c r="AA13" i="1"/>
  <c r="AB13" i="1" s="1"/>
  <c r="CO5" i="1"/>
  <c r="CP5" i="1" s="1"/>
  <c r="AA12" i="1"/>
  <c r="AB12" i="1" s="1"/>
  <c r="AH11" i="1"/>
  <c r="CN8" i="1"/>
  <c r="CO8" i="1"/>
  <c r="CP8" i="1" s="1"/>
  <c r="CN11" i="1"/>
  <c r="AG9" i="1"/>
  <c r="AH9" i="1"/>
  <c r="AG11" i="1"/>
</calcChain>
</file>

<file path=xl/sharedStrings.xml><?xml version="1.0" encoding="utf-8"?>
<sst xmlns="http://schemas.openxmlformats.org/spreadsheetml/2006/main" count="166" uniqueCount="70">
  <si>
    <t>ID</t>
  </si>
  <si>
    <t>Origin</t>
  </si>
  <si>
    <t>left</t>
  </si>
  <si>
    <t>right</t>
  </si>
  <si>
    <t>iteration</t>
  </si>
  <si>
    <t>tub</t>
  </si>
  <si>
    <t>chamber</t>
  </si>
  <si>
    <t>Site</t>
  </si>
  <si>
    <t>Age</t>
  </si>
  <si>
    <t>mass_mg</t>
  </si>
  <si>
    <t>AP197</t>
  </si>
  <si>
    <t>AP147</t>
  </si>
  <si>
    <t>AP216</t>
  </si>
  <si>
    <t>AP219</t>
  </si>
  <si>
    <t>AP131</t>
  </si>
  <si>
    <t>AP062</t>
  </si>
  <si>
    <t>AP101</t>
  </si>
  <si>
    <t>AP067</t>
  </si>
  <si>
    <t>AP141</t>
  </si>
  <si>
    <t>AP185</t>
  </si>
  <si>
    <t>AP030</t>
  </si>
  <si>
    <t>AP102</t>
  </si>
  <si>
    <t>AP051</t>
  </si>
  <si>
    <t>back</t>
  </si>
  <si>
    <t>loud</t>
  </si>
  <si>
    <t>quiet</t>
  </si>
  <si>
    <t>Loud</t>
  </si>
  <si>
    <t>Quiet</t>
  </si>
  <si>
    <t>middle</t>
  </si>
  <si>
    <t>front</t>
  </si>
  <si>
    <t>night_unseen</t>
  </si>
  <si>
    <t>8A</t>
  </si>
  <si>
    <t>8B</t>
  </si>
  <si>
    <t>5A</t>
  </si>
  <si>
    <t>6C</t>
  </si>
  <si>
    <t>24_unseen</t>
  </si>
  <si>
    <t>day_unseen</t>
  </si>
  <si>
    <t>Activity</t>
  </si>
  <si>
    <t>Photos</t>
  </si>
  <si>
    <t>night_loud</t>
  </si>
  <si>
    <t>night_quiet</t>
  </si>
  <si>
    <t>day_loud</t>
  </si>
  <si>
    <t>day_quiet</t>
  </si>
  <si>
    <t>zeros</t>
  </si>
  <si>
    <t>24_loud</t>
  </si>
  <si>
    <t>24_quiet</t>
  </si>
  <si>
    <t>total</t>
  </si>
  <si>
    <t>Average</t>
  </si>
  <si>
    <t>SE</t>
  </si>
  <si>
    <t>sum</t>
  </si>
  <si>
    <t>night</t>
  </si>
  <si>
    <t>day</t>
  </si>
  <si>
    <t>average</t>
  </si>
  <si>
    <t>sd</t>
  </si>
  <si>
    <t>se</t>
  </si>
  <si>
    <t>avg_l</t>
  </si>
  <si>
    <t>se_l</t>
  </si>
  <si>
    <t>avg_q</t>
  </si>
  <si>
    <t>se_q</t>
  </si>
  <si>
    <t>total_seen</t>
  </si>
  <si>
    <t>prop_night_loud</t>
  </si>
  <si>
    <t>more_silk</t>
  </si>
  <si>
    <t>night_activity</t>
  </si>
  <si>
    <t>day_activity</t>
  </si>
  <si>
    <t>total_activity</t>
  </si>
  <si>
    <t>prop_night</t>
  </si>
  <si>
    <t>Hourly Activity</t>
  </si>
  <si>
    <t>Total activity</t>
  </si>
  <si>
    <t>first_spot</t>
  </si>
  <si>
    <t>tunnel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</si>
</sst>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0" fontId="0" fillId="0" borderId="0" xfId="0" applyNumberFormat="1"/>
    <xf numFmtId="0" fontId="0" fillId="0" borderId="0" xfId="0" applyFont="1"/>
    <xf numFmtId="2" fontId="0" fillId="0" borderId="0" xfId="0" applyNumberFormat="1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Sheet1!$CP$4:$CP$5</c:f>
                <c:numCache>
                  <c:formatCode>General</c:formatCode>
                  <c:ptCount val="2"/>
                  <c:pt idx="0">
                    <c:v>4.8166378315169185</c:v>
                  </c:pt>
                  <c:pt idx="1">
                    <c:v>10.216366754373292</c:v>
                  </c:pt>
                </c:numCache>
              </c:numRef>
            </c:plus>
            <c:minus>
              <c:numRef>
                <c:f>Sheet1!$CP$4:$CP$5</c:f>
                <c:numCache>
                  <c:formatCode>General</c:formatCode>
                  <c:ptCount val="2"/>
                  <c:pt idx="0">
                    <c:v>4.8166378315169185</c:v>
                  </c:pt>
                  <c:pt idx="1">
                    <c:v>10.216366754373292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Sheet1!$CM$4:$CM$5</c:f>
              <c:strCache>
                <c:ptCount val="2"/>
                <c:pt idx="0">
                  <c:v>quiet</c:v>
                </c:pt>
                <c:pt idx="1">
                  <c:v>loud</c:v>
                </c:pt>
              </c:strCache>
            </c:strRef>
          </c:cat>
          <c:val>
            <c:numRef>
              <c:f>Sheet1!$CN$4:$CN$5</c:f>
              <c:numCache>
                <c:formatCode>General</c:formatCode>
                <c:ptCount val="2"/>
                <c:pt idx="0">
                  <c:v>41</c:v>
                </c:pt>
                <c:pt idx="1">
                  <c:v>68.571428571428569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6-6A4D-BD53-C53AC9096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0685823"/>
        <c:axId val="1983461952"/>
      </c:barChart>
      <c:catAx>
        <c:axId val="31068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461952"/>
        <c:crosses val="autoZero"/>
        <c:auto val="1"/>
        <c:lblAlgn val="ctr"/>
        <c:lblOffset val="100"/>
        <c:noMultiLvlLbl val="0"/>
      </c:catAx>
      <c:valAx>
        <c:axId val="198346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68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Sheet1!$AN$17:$CI$17</c:f>
                <c:numCache>
                  <c:formatCode>General</c:formatCode>
                  <c:ptCount val="48"/>
                  <c:pt idx="0">
                    <c:v>0.79940806503178952</c:v>
                  </c:pt>
                  <c:pt idx="1">
                    <c:v>0.72908036964681699</c:v>
                  </c:pt>
                  <c:pt idx="2">
                    <c:v>0.91016612047686407</c:v>
                  </c:pt>
                  <c:pt idx="3">
                    <c:v>1.1572599073227443</c:v>
                  </c:pt>
                  <c:pt idx="4">
                    <c:v>0.95974191139553333</c:v>
                  </c:pt>
                  <c:pt idx="5">
                    <c:v>1.0348941574672086</c:v>
                  </c:pt>
                  <c:pt idx="6">
                    <c:v>1.1649042760615944</c:v>
                  </c:pt>
                  <c:pt idx="7">
                    <c:v>0.62492603112584311</c:v>
                  </c:pt>
                  <c:pt idx="8">
                    <c:v>0.87085167680726649</c:v>
                  </c:pt>
                  <c:pt idx="9">
                    <c:v>0.67936622048675743</c:v>
                  </c:pt>
                  <c:pt idx="10">
                    <c:v>0.93105526437770803</c:v>
                  </c:pt>
                  <c:pt idx="11">
                    <c:v>0.44743406068243974</c:v>
                  </c:pt>
                  <c:pt idx="12">
                    <c:v>0.38333118942887323</c:v>
                  </c:pt>
                  <c:pt idx="13">
                    <c:v>1.0117651106127619</c:v>
                  </c:pt>
                  <c:pt idx="14">
                    <c:v>0.52454544988407137</c:v>
                  </c:pt>
                  <c:pt idx="15">
                    <c:v>0.73848824738023955</c:v>
                  </c:pt>
                  <c:pt idx="16">
                    <c:v>0.82011208162663973</c:v>
                  </c:pt>
                  <c:pt idx="17">
                    <c:v>0.47832713092763157</c:v>
                  </c:pt>
                  <c:pt idx="18">
                    <c:v>0.56439386418090098</c:v>
                  </c:pt>
                  <c:pt idx="19">
                    <c:v>0.65497639868947699</c:v>
                  </c:pt>
                  <c:pt idx="20">
                    <c:v>0.70291026471142559</c:v>
                  </c:pt>
                  <c:pt idx="21">
                    <c:v>0.41543209605178594</c:v>
                  </c:pt>
                  <c:pt idx="22">
                    <c:v>1.382931668593933</c:v>
                  </c:pt>
                  <c:pt idx="23">
                    <c:v>1.7392527130926083</c:v>
                  </c:pt>
                  <c:pt idx="24">
                    <c:v>0.79056941504209477</c:v>
                  </c:pt>
                  <c:pt idx="25">
                    <c:v>0.63245553203367577</c:v>
                  </c:pt>
                  <c:pt idx="26">
                    <c:v>0.63245553203367577</c:v>
                  </c:pt>
                  <c:pt idx="27">
                    <c:v>0</c:v>
                  </c:pt>
                  <c:pt idx="28">
                    <c:v>0</c:v>
                  </c:pt>
                  <c:pt idx="29">
                    <c:v>0.19364916731037082</c:v>
                  </c:pt>
                  <c:pt idx="30">
                    <c:v>0.46097722286464432</c:v>
                  </c:pt>
                  <c:pt idx="31">
                    <c:v>0.77459666924148329</c:v>
                  </c:pt>
                  <c:pt idx="32">
                    <c:v>0</c:v>
                  </c:pt>
                  <c:pt idx="33">
                    <c:v>0</c:v>
                  </c:pt>
                  <c:pt idx="34">
                    <c:v>0.31622776601683789</c:v>
                  </c:pt>
                  <c:pt idx="35">
                    <c:v>0</c:v>
                  </c:pt>
                  <c:pt idx="36">
                    <c:v>0.31622776601683789</c:v>
                  </c:pt>
                  <c:pt idx="37">
                    <c:v>0</c:v>
                  </c:pt>
                  <c:pt idx="38">
                    <c:v>0</c:v>
                  </c:pt>
                  <c:pt idx="39">
                    <c:v>0.15811388300841894</c:v>
                  </c:pt>
                  <c:pt idx="40">
                    <c:v>0.31622776601683789</c:v>
                  </c:pt>
                  <c:pt idx="41">
                    <c:v>0.31622776601683789</c:v>
                  </c:pt>
                  <c:pt idx="42">
                    <c:v>0</c:v>
                  </c:pt>
                  <c:pt idx="43">
                    <c:v>0.15811388300841894</c:v>
                  </c:pt>
                  <c:pt idx="44">
                    <c:v>0</c:v>
                  </c:pt>
                  <c:pt idx="45">
                    <c:v>0.15811388300841894</c:v>
                  </c:pt>
                  <c:pt idx="46">
                    <c:v>1.2649110640673515</c:v>
                  </c:pt>
                  <c:pt idx="47">
                    <c:v>0.15811388300841894</c:v>
                  </c:pt>
                </c:numCache>
              </c:numRef>
            </c:plus>
            <c:minus>
              <c:numRef>
                <c:f>Sheet1!$AN$17:$CI$17</c:f>
                <c:numCache>
                  <c:formatCode>General</c:formatCode>
                  <c:ptCount val="48"/>
                  <c:pt idx="0">
                    <c:v>0.79940806503178952</c:v>
                  </c:pt>
                  <c:pt idx="1">
                    <c:v>0.72908036964681699</c:v>
                  </c:pt>
                  <c:pt idx="2">
                    <c:v>0.91016612047686407</c:v>
                  </c:pt>
                  <c:pt idx="3">
                    <c:v>1.1572599073227443</c:v>
                  </c:pt>
                  <c:pt idx="4">
                    <c:v>0.95974191139553333</c:v>
                  </c:pt>
                  <c:pt idx="5">
                    <c:v>1.0348941574672086</c:v>
                  </c:pt>
                  <c:pt idx="6">
                    <c:v>1.1649042760615944</c:v>
                  </c:pt>
                  <c:pt idx="7">
                    <c:v>0.62492603112584311</c:v>
                  </c:pt>
                  <c:pt idx="8">
                    <c:v>0.87085167680726649</c:v>
                  </c:pt>
                  <c:pt idx="9">
                    <c:v>0.67936622048675743</c:v>
                  </c:pt>
                  <c:pt idx="10">
                    <c:v>0.93105526437770803</c:v>
                  </c:pt>
                  <c:pt idx="11">
                    <c:v>0.44743406068243974</c:v>
                  </c:pt>
                  <c:pt idx="12">
                    <c:v>0.38333118942887323</c:v>
                  </c:pt>
                  <c:pt idx="13">
                    <c:v>1.0117651106127619</c:v>
                  </c:pt>
                  <c:pt idx="14">
                    <c:v>0.52454544988407137</c:v>
                  </c:pt>
                  <c:pt idx="15">
                    <c:v>0.73848824738023955</c:v>
                  </c:pt>
                  <c:pt idx="16">
                    <c:v>0.82011208162663973</c:v>
                  </c:pt>
                  <c:pt idx="17">
                    <c:v>0.47832713092763157</c:v>
                  </c:pt>
                  <c:pt idx="18">
                    <c:v>0.56439386418090098</c:v>
                  </c:pt>
                  <c:pt idx="19">
                    <c:v>0.65497639868947699</c:v>
                  </c:pt>
                  <c:pt idx="20">
                    <c:v>0.70291026471142559</c:v>
                  </c:pt>
                  <c:pt idx="21">
                    <c:v>0.41543209605178594</c:v>
                  </c:pt>
                  <c:pt idx="22">
                    <c:v>1.382931668593933</c:v>
                  </c:pt>
                  <c:pt idx="23">
                    <c:v>1.7392527130926083</c:v>
                  </c:pt>
                  <c:pt idx="24">
                    <c:v>0.79056941504209477</c:v>
                  </c:pt>
                  <c:pt idx="25">
                    <c:v>0.63245553203367577</c:v>
                  </c:pt>
                  <c:pt idx="26">
                    <c:v>0.63245553203367577</c:v>
                  </c:pt>
                  <c:pt idx="27">
                    <c:v>0</c:v>
                  </c:pt>
                  <c:pt idx="28">
                    <c:v>0</c:v>
                  </c:pt>
                  <c:pt idx="29">
                    <c:v>0.19364916731037082</c:v>
                  </c:pt>
                  <c:pt idx="30">
                    <c:v>0.46097722286464432</c:v>
                  </c:pt>
                  <c:pt idx="31">
                    <c:v>0.77459666924148329</c:v>
                  </c:pt>
                  <c:pt idx="32">
                    <c:v>0</c:v>
                  </c:pt>
                  <c:pt idx="33">
                    <c:v>0</c:v>
                  </c:pt>
                  <c:pt idx="34">
                    <c:v>0.31622776601683789</c:v>
                  </c:pt>
                  <c:pt idx="35">
                    <c:v>0</c:v>
                  </c:pt>
                  <c:pt idx="36">
                    <c:v>0.31622776601683789</c:v>
                  </c:pt>
                  <c:pt idx="37">
                    <c:v>0</c:v>
                  </c:pt>
                  <c:pt idx="38">
                    <c:v>0</c:v>
                  </c:pt>
                  <c:pt idx="39">
                    <c:v>0.15811388300841894</c:v>
                  </c:pt>
                  <c:pt idx="40">
                    <c:v>0.31622776601683789</c:v>
                  </c:pt>
                  <c:pt idx="41">
                    <c:v>0.31622776601683789</c:v>
                  </c:pt>
                  <c:pt idx="42">
                    <c:v>0</c:v>
                  </c:pt>
                  <c:pt idx="43">
                    <c:v>0.15811388300841894</c:v>
                  </c:pt>
                  <c:pt idx="44">
                    <c:v>0</c:v>
                  </c:pt>
                  <c:pt idx="45">
                    <c:v>0.15811388300841894</c:v>
                  </c:pt>
                  <c:pt idx="46">
                    <c:v>1.2649110640673515</c:v>
                  </c:pt>
                  <c:pt idx="47">
                    <c:v>0.15811388300841894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Sheet1!$AN$2:$CI$2</c:f>
              <c:numCache>
                <c:formatCode>h:mm</c:formatCode>
                <c:ptCount val="48"/>
                <c:pt idx="0">
                  <c:v>0.85416666666666663</c:v>
                </c:pt>
                <c:pt idx="1">
                  <c:v>0.875</c:v>
                </c:pt>
                <c:pt idx="2">
                  <c:v>0.89583333333333337</c:v>
                </c:pt>
                <c:pt idx="3">
                  <c:v>0.91666666666666696</c:v>
                </c:pt>
                <c:pt idx="4">
                  <c:v>0.9375</c:v>
                </c:pt>
                <c:pt idx="5">
                  <c:v>0.95833333333333404</c:v>
                </c:pt>
                <c:pt idx="6">
                  <c:v>0.97916666666666696</c:v>
                </c:pt>
                <c:pt idx="7">
                  <c:v>1</c:v>
                </c:pt>
                <c:pt idx="8">
                  <c:v>1.0208333333333299</c:v>
                </c:pt>
                <c:pt idx="9">
                  <c:v>1.0416666666666701</c:v>
                </c:pt>
                <c:pt idx="10">
                  <c:v>1.0625</c:v>
                </c:pt>
                <c:pt idx="11">
                  <c:v>1.0833333333333299</c:v>
                </c:pt>
                <c:pt idx="12">
                  <c:v>1.1041666666666701</c:v>
                </c:pt>
                <c:pt idx="13">
                  <c:v>1.125</c:v>
                </c:pt>
                <c:pt idx="14">
                  <c:v>1.1458333333333299</c:v>
                </c:pt>
                <c:pt idx="15">
                  <c:v>1.1666666666666701</c:v>
                </c:pt>
                <c:pt idx="16">
                  <c:v>1.1875</c:v>
                </c:pt>
                <c:pt idx="17">
                  <c:v>1.2083333333333299</c:v>
                </c:pt>
                <c:pt idx="18">
                  <c:v>1.2291666666666701</c:v>
                </c:pt>
                <c:pt idx="19">
                  <c:v>1.25</c:v>
                </c:pt>
                <c:pt idx="20">
                  <c:v>1.2708333333333299</c:v>
                </c:pt>
                <c:pt idx="21">
                  <c:v>1.2916666666666701</c:v>
                </c:pt>
                <c:pt idx="22">
                  <c:v>1.3125</c:v>
                </c:pt>
                <c:pt idx="23">
                  <c:v>1.3333333333333299</c:v>
                </c:pt>
                <c:pt idx="24">
                  <c:v>1.3541666666666701</c:v>
                </c:pt>
                <c:pt idx="25">
                  <c:v>1.375</c:v>
                </c:pt>
                <c:pt idx="26">
                  <c:v>1.3958333333333299</c:v>
                </c:pt>
                <c:pt idx="27">
                  <c:v>1.4166666666666701</c:v>
                </c:pt>
                <c:pt idx="28">
                  <c:v>1.4375</c:v>
                </c:pt>
                <c:pt idx="29">
                  <c:v>1.4583333333333299</c:v>
                </c:pt>
                <c:pt idx="30">
                  <c:v>1.4791666666666701</c:v>
                </c:pt>
                <c:pt idx="31">
                  <c:v>1.5</c:v>
                </c:pt>
                <c:pt idx="32">
                  <c:v>1.5208333333333299</c:v>
                </c:pt>
                <c:pt idx="33">
                  <c:v>1.5416666666666701</c:v>
                </c:pt>
                <c:pt idx="34">
                  <c:v>1.5625</c:v>
                </c:pt>
                <c:pt idx="35">
                  <c:v>1.5833333333333299</c:v>
                </c:pt>
                <c:pt idx="36">
                  <c:v>1.6041666666666701</c:v>
                </c:pt>
                <c:pt idx="37">
                  <c:v>1.625</c:v>
                </c:pt>
                <c:pt idx="38">
                  <c:v>1.6458333333333299</c:v>
                </c:pt>
                <c:pt idx="39">
                  <c:v>1.6666666666666701</c:v>
                </c:pt>
                <c:pt idx="40">
                  <c:v>1.6875</c:v>
                </c:pt>
                <c:pt idx="41">
                  <c:v>1.7083333333333299</c:v>
                </c:pt>
                <c:pt idx="42">
                  <c:v>1.7291666666666701</c:v>
                </c:pt>
                <c:pt idx="43">
                  <c:v>1.75</c:v>
                </c:pt>
                <c:pt idx="44">
                  <c:v>1.7708333333333299</c:v>
                </c:pt>
                <c:pt idx="45">
                  <c:v>1.7916666666666701</c:v>
                </c:pt>
                <c:pt idx="46">
                  <c:v>1.8125</c:v>
                </c:pt>
                <c:pt idx="47">
                  <c:v>1.8333333333333299</c:v>
                </c:pt>
              </c:numCache>
            </c:numRef>
          </c:cat>
          <c:val>
            <c:numRef>
              <c:f>Sheet1!$AN$16:$CI$16</c:f>
              <c:numCache>
                <c:formatCode>General</c:formatCode>
                <c:ptCount val="48"/>
                <c:pt idx="0">
                  <c:v>5.1538461538461542</c:v>
                </c:pt>
                <c:pt idx="1">
                  <c:v>4.0769230769230766</c:v>
                </c:pt>
                <c:pt idx="2">
                  <c:v>3.5384615384615383</c:v>
                </c:pt>
                <c:pt idx="3">
                  <c:v>4.9230769230769234</c:v>
                </c:pt>
                <c:pt idx="4">
                  <c:v>3.8461538461538463</c:v>
                </c:pt>
                <c:pt idx="5">
                  <c:v>3.3846153846153846</c:v>
                </c:pt>
                <c:pt idx="6">
                  <c:v>4.1538461538461542</c:v>
                </c:pt>
                <c:pt idx="7">
                  <c:v>2.0769230769230771</c:v>
                </c:pt>
                <c:pt idx="8">
                  <c:v>3.2307692307692308</c:v>
                </c:pt>
                <c:pt idx="9">
                  <c:v>2</c:v>
                </c:pt>
                <c:pt idx="10">
                  <c:v>2.5384615384615383</c:v>
                </c:pt>
                <c:pt idx="11">
                  <c:v>1.5384615384615385</c:v>
                </c:pt>
                <c:pt idx="12">
                  <c:v>1.0769230769230769</c:v>
                </c:pt>
                <c:pt idx="13">
                  <c:v>2.8461538461538463</c:v>
                </c:pt>
                <c:pt idx="14">
                  <c:v>0.92307692307692313</c:v>
                </c:pt>
                <c:pt idx="15">
                  <c:v>1.6153846153846154</c:v>
                </c:pt>
                <c:pt idx="16">
                  <c:v>2.0769230769230771</c:v>
                </c:pt>
                <c:pt idx="17">
                  <c:v>1.1538461538461537</c:v>
                </c:pt>
                <c:pt idx="18">
                  <c:v>1.1538461538461537</c:v>
                </c:pt>
                <c:pt idx="19">
                  <c:v>2.0769230769230771</c:v>
                </c:pt>
                <c:pt idx="20">
                  <c:v>1.3846153846153846</c:v>
                </c:pt>
                <c:pt idx="21">
                  <c:v>1.0769230769230769</c:v>
                </c:pt>
                <c:pt idx="22">
                  <c:v>1.5</c:v>
                </c:pt>
                <c:pt idx="23">
                  <c:v>1.375</c:v>
                </c:pt>
                <c:pt idx="24">
                  <c:v>0.625</c:v>
                </c:pt>
                <c:pt idx="25">
                  <c:v>0.5</c:v>
                </c:pt>
                <c:pt idx="26">
                  <c:v>0.5</c:v>
                </c:pt>
                <c:pt idx="27">
                  <c:v>0.625</c:v>
                </c:pt>
                <c:pt idx="28">
                  <c:v>0.25</c:v>
                </c:pt>
                <c:pt idx="29">
                  <c:v>0.25</c:v>
                </c:pt>
                <c:pt idx="30">
                  <c:v>0.5</c:v>
                </c:pt>
                <c:pt idx="31">
                  <c:v>0.875</c:v>
                </c:pt>
                <c:pt idx="32">
                  <c:v>0.125</c:v>
                </c:pt>
                <c:pt idx="33">
                  <c:v>0</c:v>
                </c:pt>
                <c:pt idx="34">
                  <c:v>0.25</c:v>
                </c:pt>
                <c:pt idx="35">
                  <c:v>0</c:v>
                </c:pt>
                <c:pt idx="36">
                  <c:v>0.25</c:v>
                </c:pt>
                <c:pt idx="37">
                  <c:v>0</c:v>
                </c:pt>
                <c:pt idx="38">
                  <c:v>0</c:v>
                </c:pt>
                <c:pt idx="39">
                  <c:v>0.125</c:v>
                </c:pt>
                <c:pt idx="40">
                  <c:v>0.375</c:v>
                </c:pt>
                <c:pt idx="41">
                  <c:v>0.375</c:v>
                </c:pt>
                <c:pt idx="42">
                  <c:v>0</c:v>
                </c:pt>
                <c:pt idx="43">
                  <c:v>0.125</c:v>
                </c:pt>
                <c:pt idx="44">
                  <c:v>0</c:v>
                </c:pt>
                <c:pt idx="45">
                  <c:v>0.125</c:v>
                </c:pt>
                <c:pt idx="46">
                  <c:v>1</c:v>
                </c:pt>
                <c:pt idx="47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B-1342-89AC-B3E0C2587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25677247"/>
        <c:axId val="1961978176"/>
      </c:barChart>
      <c:catAx>
        <c:axId val="325677247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978176"/>
        <c:crosses val="autoZero"/>
        <c:auto val="1"/>
        <c:lblAlgn val="ctr"/>
        <c:lblOffset val="100"/>
        <c:noMultiLvlLbl val="0"/>
      </c:catAx>
      <c:valAx>
        <c:axId val="196197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77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loud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Sheet1!$AN$2:$CI$2</c:f>
              <c:numCache>
                <c:formatCode>h:mm</c:formatCode>
                <c:ptCount val="48"/>
                <c:pt idx="0">
                  <c:v>0.85416666666666663</c:v>
                </c:pt>
                <c:pt idx="1">
                  <c:v>0.875</c:v>
                </c:pt>
                <c:pt idx="2">
                  <c:v>0.89583333333333337</c:v>
                </c:pt>
                <c:pt idx="3">
                  <c:v>0.91666666666666696</c:v>
                </c:pt>
                <c:pt idx="4">
                  <c:v>0.9375</c:v>
                </c:pt>
                <c:pt idx="5">
                  <c:v>0.95833333333333404</c:v>
                </c:pt>
                <c:pt idx="6">
                  <c:v>0.97916666666666696</c:v>
                </c:pt>
                <c:pt idx="7">
                  <c:v>1</c:v>
                </c:pt>
                <c:pt idx="8">
                  <c:v>1.0208333333333299</c:v>
                </c:pt>
                <c:pt idx="9">
                  <c:v>1.0416666666666701</c:v>
                </c:pt>
                <c:pt idx="10">
                  <c:v>1.0625</c:v>
                </c:pt>
                <c:pt idx="11">
                  <c:v>1.0833333333333299</c:v>
                </c:pt>
                <c:pt idx="12">
                  <c:v>1.1041666666666701</c:v>
                </c:pt>
                <c:pt idx="13">
                  <c:v>1.125</c:v>
                </c:pt>
                <c:pt idx="14">
                  <c:v>1.1458333333333299</c:v>
                </c:pt>
                <c:pt idx="15">
                  <c:v>1.1666666666666701</c:v>
                </c:pt>
                <c:pt idx="16">
                  <c:v>1.1875</c:v>
                </c:pt>
                <c:pt idx="17">
                  <c:v>1.2083333333333299</c:v>
                </c:pt>
                <c:pt idx="18">
                  <c:v>1.2291666666666701</c:v>
                </c:pt>
                <c:pt idx="19">
                  <c:v>1.25</c:v>
                </c:pt>
                <c:pt idx="20">
                  <c:v>1.2708333333333299</c:v>
                </c:pt>
                <c:pt idx="21">
                  <c:v>1.2916666666666701</c:v>
                </c:pt>
                <c:pt idx="22">
                  <c:v>1.3125</c:v>
                </c:pt>
                <c:pt idx="23">
                  <c:v>1.3333333333333299</c:v>
                </c:pt>
                <c:pt idx="24">
                  <c:v>1.3541666666666701</c:v>
                </c:pt>
                <c:pt idx="25">
                  <c:v>1.375</c:v>
                </c:pt>
                <c:pt idx="26">
                  <c:v>1.3958333333333299</c:v>
                </c:pt>
                <c:pt idx="27">
                  <c:v>1.4166666666666701</c:v>
                </c:pt>
                <c:pt idx="28">
                  <c:v>1.4375</c:v>
                </c:pt>
                <c:pt idx="29">
                  <c:v>1.4583333333333299</c:v>
                </c:pt>
                <c:pt idx="30">
                  <c:v>1.4791666666666701</c:v>
                </c:pt>
                <c:pt idx="31">
                  <c:v>1.5</c:v>
                </c:pt>
                <c:pt idx="32">
                  <c:v>1.5208333333333299</c:v>
                </c:pt>
                <c:pt idx="33">
                  <c:v>1.5416666666666701</c:v>
                </c:pt>
                <c:pt idx="34">
                  <c:v>1.5625</c:v>
                </c:pt>
                <c:pt idx="35">
                  <c:v>1.5833333333333299</c:v>
                </c:pt>
                <c:pt idx="36">
                  <c:v>1.6041666666666701</c:v>
                </c:pt>
                <c:pt idx="37">
                  <c:v>1.625</c:v>
                </c:pt>
                <c:pt idx="38">
                  <c:v>1.6458333333333299</c:v>
                </c:pt>
                <c:pt idx="39">
                  <c:v>1.6666666666666701</c:v>
                </c:pt>
                <c:pt idx="40">
                  <c:v>1.6875</c:v>
                </c:pt>
                <c:pt idx="41">
                  <c:v>1.7083333333333299</c:v>
                </c:pt>
                <c:pt idx="42">
                  <c:v>1.7291666666666701</c:v>
                </c:pt>
                <c:pt idx="43">
                  <c:v>1.75</c:v>
                </c:pt>
                <c:pt idx="44">
                  <c:v>1.7708333333333299</c:v>
                </c:pt>
                <c:pt idx="45">
                  <c:v>1.7916666666666701</c:v>
                </c:pt>
                <c:pt idx="46">
                  <c:v>1.8125</c:v>
                </c:pt>
                <c:pt idx="47">
                  <c:v>1.8333333333333299</c:v>
                </c:pt>
              </c:numCache>
            </c:numRef>
          </c:cat>
          <c:val>
            <c:numRef>
              <c:f>Sheet1!$AN$20:$CI$20</c:f>
              <c:numCache>
                <c:formatCode>General</c:formatCode>
                <c:ptCount val="48"/>
                <c:pt idx="0">
                  <c:v>6</c:v>
                </c:pt>
                <c:pt idx="1">
                  <c:v>4.5714285714285712</c:v>
                </c:pt>
                <c:pt idx="2">
                  <c:v>4.4285714285714288</c:v>
                </c:pt>
                <c:pt idx="3">
                  <c:v>6.2857142857142856</c:v>
                </c:pt>
                <c:pt idx="4">
                  <c:v>4.2857142857142856</c:v>
                </c:pt>
                <c:pt idx="5">
                  <c:v>3.7142857142857144</c:v>
                </c:pt>
                <c:pt idx="6">
                  <c:v>4.1428571428571432</c:v>
                </c:pt>
                <c:pt idx="7">
                  <c:v>2.5714285714285716</c:v>
                </c:pt>
                <c:pt idx="8">
                  <c:v>1.7142857142857142</c:v>
                </c:pt>
                <c:pt idx="9">
                  <c:v>1.8571428571428572</c:v>
                </c:pt>
                <c:pt idx="10">
                  <c:v>4.7142857142857144</c:v>
                </c:pt>
                <c:pt idx="11">
                  <c:v>2.2857142857142856</c:v>
                </c:pt>
                <c:pt idx="12">
                  <c:v>1.2857142857142858</c:v>
                </c:pt>
                <c:pt idx="13">
                  <c:v>3</c:v>
                </c:pt>
                <c:pt idx="14">
                  <c:v>1.7142857142857142</c:v>
                </c:pt>
                <c:pt idx="15">
                  <c:v>2.4285714285714284</c:v>
                </c:pt>
                <c:pt idx="16">
                  <c:v>3.5714285714285716</c:v>
                </c:pt>
                <c:pt idx="17">
                  <c:v>1.8571428571428572</c:v>
                </c:pt>
                <c:pt idx="18">
                  <c:v>2.1428571428571428</c:v>
                </c:pt>
                <c:pt idx="19">
                  <c:v>3.2857142857142856</c:v>
                </c:pt>
                <c:pt idx="20">
                  <c:v>1.2857142857142858</c:v>
                </c:pt>
                <c:pt idx="21">
                  <c:v>1.4285714285714286</c:v>
                </c:pt>
                <c:pt idx="22">
                  <c:v>1.8</c:v>
                </c:pt>
                <c:pt idx="23">
                  <c:v>2.2000000000000002</c:v>
                </c:pt>
                <c:pt idx="24">
                  <c:v>1</c:v>
                </c:pt>
                <c:pt idx="25">
                  <c:v>0.8</c:v>
                </c:pt>
                <c:pt idx="26">
                  <c:v>0.8</c:v>
                </c:pt>
                <c:pt idx="27">
                  <c:v>1</c:v>
                </c:pt>
                <c:pt idx="28">
                  <c:v>0.4</c:v>
                </c:pt>
                <c:pt idx="29">
                  <c:v>0.2</c:v>
                </c:pt>
                <c:pt idx="30">
                  <c:v>0.8</c:v>
                </c:pt>
                <c:pt idx="31">
                  <c:v>1</c:v>
                </c:pt>
                <c:pt idx="32">
                  <c:v>0.2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0.4</c:v>
                </c:pt>
                <c:pt idx="37">
                  <c:v>0</c:v>
                </c:pt>
                <c:pt idx="38">
                  <c:v>0</c:v>
                </c:pt>
                <c:pt idx="39">
                  <c:v>0.2</c:v>
                </c:pt>
                <c:pt idx="40">
                  <c:v>0.2</c:v>
                </c:pt>
                <c:pt idx="41">
                  <c:v>0</c:v>
                </c:pt>
                <c:pt idx="42">
                  <c:v>0</c:v>
                </c:pt>
                <c:pt idx="43">
                  <c:v>0.2</c:v>
                </c:pt>
                <c:pt idx="44">
                  <c:v>0</c:v>
                </c:pt>
                <c:pt idx="45">
                  <c:v>0</c:v>
                </c:pt>
                <c:pt idx="46">
                  <c:v>1.6</c:v>
                </c:pt>
                <c:pt idx="47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B-934D-BE82-E746F2467779}"/>
            </c:ext>
          </c:extLst>
        </c:ser>
        <c:ser>
          <c:idx val="1"/>
          <c:order val="1"/>
          <c:tx>
            <c:v>quiet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Sheet1!$AN$2:$CI$2</c:f>
              <c:numCache>
                <c:formatCode>h:mm</c:formatCode>
                <c:ptCount val="48"/>
                <c:pt idx="0">
                  <c:v>0.85416666666666663</c:v>
                </c:pt>
                <c:pt idx="1">
                  <c:v>0.875</c:v>
                </c:pt>
                <c:pt idx="2">
                  <c:v>0.89583333333333337</c:v>
                </c:pt>
                <c:pt idx="3">
                  <c:v>0.91666666666666696</c:v>
                </c:pt>
                <c:pt idx="4">
                  <c:v>0.9375</c:v>
                </c:pt>
                <c:pt idx="5">
                  <c:v>0.95833333333333404</c:v>
                </c:pt>
                <c:pt idx="6">
                  <c:v>0.97916666666666696</c:v>
                </c:pt>
                <c:pt idx="7">
                  <c:v>1</c:v>
                </c:pt>
                <c:pt idx="8">
                  <c:v>1.0208333333333299</c:v>
                </c:pt>
                <c:pt idx="9">
                  <c:v>1.0416666666666701</c:v>
                </c:pt>
                <c:pt idx="10">
                  <c:v>1.0625</c:v>
                </c:pt>
                <c:pt idx="11">
                  <c:v>1.0833333333333299</c:v>
                </c:pt>
                <c:pt idx="12">
                  <c:v>1.1041666666666701</c:v>
                </c:pt>
                <c:pt idx="13">
                  <c:v>1.125</c:v>
                </c:pt>
                <c:pt idx="14">
                  <c:v>1.1458333333333299</c:v>
                </c:pt>
                <c:pt idx="15">
                  <c:v>1.1666666666666701</c:v>
                </c:pt>
                <c:pt idx="16">
                  <c:v>1.1875</c:v>
                </c:pt>
                <c:pt idx="17">
                  <c:v>1.2083333333333299</c:v>
                </c:pt>
                <c:pt idx="18">
                  <c:v>1.2291666666666701</c:v>
                </c:pt>
                <c:pt idx="19">
                  <c:v>1.25</c:v>
                </c:pt>
                <c:pt idx="20">
                  <c:v>1.2708333333333299</c:v>
                </c:pt>
                <c:pt idx="21">
                  <c:v>1.2916666666666701</c:v>
                </c:pt>
                <c:pt idx="22">
                  <c:v>1.3125</c:v>
                </c:pt>
                <c:pt idx="23">
                  <c:v>1.3333333333333299</c:v>
                </c:pt>
                <c:pt idx="24">
                  <c:v>1.3541666666666701</c:v>
                </c:pt>
                <c:pt idx="25">
                  <c:v>1.375</c:v>
                </c:pt>
                <c:pt idx="26">
                  <c:v>1.3958333333333299</c:v>
                </c:pt>
                <c:pt idx="27">
                  <c:v>1.4166666666666701</c:v>
                </c:pt>
                <c:pt idx="28">
                  <c:v>1.4375</c:v>
                </c:pt>
                <c:pt idx="29">
                  <c:v>1.4583333333333299</c:v>
                </c:pt>
                <c:pt idx="30">
                  <c:v>1.4791666666666701</c:v>
                </c:pt>
                <c:pt idx="31">
                  <c:v>1.5</c:v>
                </c:pt>
                <c:pt idx="32">
                  <c:v>1.5208333333333299</c:v>
                </c:pt>
                <c:pt idx="33">
                  <c:v>1.5416666666666701</c:v>
                </c:pt>
                <c:pt idx="34">
                  <c:v>1.5625</c:v>
                </c:pt>
                <c:pt idx="35">
                  <c:v>1.5833333333333299</c:v>
                </c:pt>
                <c:pt idx="36">
                  <c:v>1.6041666666666701</c:v>
                </c:pt>
                <c:pt idx="37">
                  <c:v>1.625</c:v>
                </c:pt>
                <c:pt idx="38">
                  <c:v>1.6458333333333299</c:v>
                </c:pt>
                <c:pt idx="39">
                  <c:v>1.6666666666666701</c:v>
                </c:pt>
                <c:pt idx="40">
                  <c:v>1.6875</c:v>
                </c:pt>
                <c:pt idx="41">
                  <c:v>1.7083333333333299</c:v>
                </c:pt>
                <c:pt idx="42">
                  <c:v>1.7291666666666701</c:v>
                </c:pt>
                <c:pt idx="43">
                  <c:v>1.75</c:v>
                </c:pt>
                <c:pt idx="44">
                  <c:v>1.7708333333333299</c:v>
                </c:pt>
                <c:pt idx="45">
                  <c:v>1.7916666666666701</c:v>
                </c:pt>
                <c:pt idx="46">
                  <c:v>1.8125</c:v>
                </c:pt>
                <c:pt idx="47">
                  <c:v>1.8333333333333299</c:v>
                </c:pt>
              </c:numCache>
            </c:numRef>
          </c:cat>
          <c:val>
            <c:numRef>
              <c:f>Sheet1!$AN$22:$CI$22</c:f>
              <c:numCache>
                <c:formatCode>General</c:formatCode>
                <c:ptCount val="48"/>
                <c:pt idx="0">
                  <c:v>4.166666666666667</c:v>
                </c:pt>
                <c:pt idx="1">
                  <c:v>3.5</c:v>
                </c:pt>
                <c:pt idx="2">
                  <c:v>2.5</c:v>
                </c:pt>
                <c:pt idx="3">
                  <c:v>3.3333333333333335</c:v>
                </c:pt>
                <c:pt idx="4">
                  <c:v>3.3333333333333335</c:v>
                </c:pt>
                <c:pt idx="5">
                  <c:v>3</c:v>
                </c:pt>
                <c:pt idx="6">
                  <c:v>4.166666666666667</c:v>
                </c:pt>
                <c:pt idx="7">
                  <c:v>1.5</c:v>
                </c:pt>
                <c:pt idx="8">
                  <c:v>5</c:v>
                </c:pt>
                <c:pt idx="9">
                  <c:v>2.1666666666666665</c:v>
                </c:pt>
                <c:pt idx="10">
                  <c:v>0</c:v>
                </c:pt>
                <c:pt idx="11">
                  <c:v>0.66666666666666663</c:v>
                </c:pt>
                <c:pt idx="12">
                  <c:v>0.83333333333333337</c:v>
                </c:pt>
                <c:pt idx="13">
                  <c:v>2.6666666666666665</c:v>
                </c:pt>
                <c:pt idx="14">
                  <c:v>0</c:v>
                </c:pt>
                <c:pt idx="15">
                  <c:v>0.66666666666666663</c:v>
                </c:pt>
                <c:pt idx="16">
                  <c:v>0.33333333333333331</c:v>
                </c:pt>
                <c:pt idx="17">
                  <c:v>0.33333333333333331</c:v>
                </c:pt>
                <c:pt idx="18">
                  <c:v>0</c:v>
                </c:pt>
                <c:pt idx="19">
                  <c:v>0.66666666666666663</c:v>
                </c:pt>
                <c:pt idx="20">
                  <c:v>1.5</c:v>
                </c:pt>
                <c:pt idx="21">
                  <c:v>0.66666666666666663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0.33333333333333331</c:v>
                </c:pt>
                <c:pt idx="30">
                  <c:v>0</c:v>
                </c:pt>
                <c:pt idx="31">
                  <c:v>0.66666666666666663</c:v>
                </c:pt>
                <c:pt idx="32">
                  <c:v>0</c:v>
                </c:pt>
                <c:pt idx="33">
                  <c:v>0</c:v>
                </c:pt>
                <c:pt idx="34">
                  <c:v>0.66666666666666663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0.66666666666666663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0.33333333333333331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B-934D-BE82-E746F2467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995782192"/>
        <c:axId val="1994932528"/>
      </c:barChart>
      <c:catAx>
        <c:axId val="199578219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32528"/>
        <c:crosses val="autoZero"/>
        <c:auto val="1"/>
        <c:lblAlgn val="ctr"/>
        <c:lblOffset val="100"/>
        <c:noMultiLvlLbl val="0"/>
      </c:catAx>
      <c:valAx>
        <c:axId val="1994932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387350</xdr:colOff>
      <xdr:row>1</xdr:row>
      <xdr:rowOff>184150</xdr:rowOff>
    </xdr:from>
    <xdr:to>
      <xdr:col>100</xdr:col>
      <xdr:colOff>6350</xdr:colOff>
      <xdr:row>15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54C4A-66C7-3D6B-303D-E10092451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88</xdr:col>
      <xdr:colOff>215900</xdr:colOff>
      <xdr:row>17</xdr:row>
      <xdr:rowOff>6350</xdr:rowOff>
    </xdr:from>
    <xdr:to>
      <xdr:col>93</xdr:col>
      <xdr:colOff>660400</xdr:colOff>
      <xdr:row>30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8FC3BF-243C-5C02-6343-C8024BC93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317500</xdr:colOff>
      <xdr:row>27</xdr:row>
      <xdr:rowOff>57150</xdr:rowOff>
    </xdr:from>
    <xdr:to>
      <xdr:col>88</xdr:col>
      <xdr:colOff>25400</xdr:colOff>
      <xdr:row>40</xdr:row>
      <xdr:rowOff>158750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5805E-3CF0-82AD-7A11-0303B1071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1E63-C0FD-6840-B110-030984804E73}">
  <dimension ref="A1:CP23"/>
  <sheetViews>
    <sheetView tabSelected="1" topLeftCell="AG1" workbookViewId="0">
      <selection activeCell="AN2" sqref="AN2:CI15"/>
    </sheetView>
  </sheetViews>
  <sheetFormatPr baseColWidth="10" defaultRowHeight="16" x14ac:dyDescent="0.2"/>
  <cols>
    <col min="23" max="23" width="10.83203125" style="6"/>
    <col min="26" max="27" width="10.83203125" style="3"/>
    <col min="28" max="30" width="10.83203125" style="4"/>
    <col min="35" max="35" width="10.83203125" style="3"/>
    <col min="40" max="87" width="5.6640625" bestFit="1" customWidth="1"/>
  </cols>
  <sheetData>
    <row r="1" spans="1:94" x14ac:dyDescent="0.2">
      <c r="K1" t="s">
        <v>37</v>
      </c>
      <c r="X1" t="s">
        <v>38</v>
      </c>
      <c r="AJ1" t="s">
        <v>43</v>
      </c>
      <c r="AN1" t="s">
        <v>66</v>
      </c>
      <c r="CJ1" t="s">
        <v>67</v>
      </c>
    </row>
    <row r="2" spans="1:94" x14ac:dyDescent="0.2">
      <c r="A2" t="s">
        <v>0</v>
      </c>
      <c r="B2" t="s">
        <v>7</v>
      </c>
      <c r="C2" t="s">
        <v>1</v>
      </c>
      <c r="D2" t="s">
        <v>8</v>
      </c>
      <c r="E2" t="s">
        <v>9</v>
      </c>
      <c r="F2" t="s">
        <v>4</v>
      </c>
      <c r="G2" t="s">
        <v>5</v>
      </c>
      <c r="H2" t="s">
        <v>6</v>
      </c>
      <c r="I2" t="s">
        <v>2</v>
      </c>
      <c r="J2" t="s">
        <v>3</v>
      </c>
      <c r="K2" t="s">
        <v>39</v>
      </c>
      <c r="L2" t="s">
        <v>40</v>
      </c>
      <c r="M2" t="s">
        <v>30</v>
      </c>
      <c r="N2" t="s">
        <v>44</v>
      </c>
      <c r="O2" t="s">
        <v>45</v>
      </c>
      <c r="P2" t="s">
        <v>35</v>
      </c>
      <c r="Q2" t="s">
        <v>41</v>
      </c>
      <c r="R2" t="s">
        <v>42</v>
      </c>
      <c r="S2" t="s">
        <v>36</v>
      </c>
      <c r="T2" t="s">
        <v>62</v>
      </c>
      <c r="U2" t="s">
        <v>63</v>
      </c>
      <c r="V2" t="s">
        <v>64</v>
      </c>
      <c r="W2" s="6" t="s">
        <v>65</v>
      </c>
      <c r="X2" t="s">
        <v>39</v>
      </c>
      <c r="Y2" t="s">
        <v>40</v>
      </c>
      <c r="Z2" s="3" t="s">
        <v>30</v>
      </c>
      <c r="AA2" s="3" t="s">
        <v>59</v>
      </c>
      <c r="AB2" s="4" t="s">
        <v>60</v>
      </c>
      <c r="AC2" s="4" t="s">
        <v>61</v>
      </c>
      <c r="AD2" s="4" t="s">
        <v>68</v>
      </c>
      <c r="AE2" t="s">
        <v>41</v>
      </c>
      <c r="AF2" t="s">
        <v>42</v>
      </c>
      <c r="AG2" t="s">
        <v>44</v>
      </c>
      <c r="AH2" t="s">
        <v>45</v>
      </c>
      <c r="AI2" s="3" t="s">
        <v>46</v>
      </c>
      <c r="AJ2" t="s">
        <v>39</v>
      </c>
      <c r="AK2" t="s">
        <v>40</v>
      </c>
      <c r="AL2" t="s">
        <v>41</v>
      </c>
      <c r="AM2" t="s">
        <v>42</v>
      </c>
      <c r="AN2" s="2">
        <v>0.85416666666666663</v>
      </c>
      <c r="AO2" s="2">
        <v>0.875</v>
      </c>
      <c r="AP2" s="2">
        <v>0.89583333333333337</v>
      </c>
      <c r="AQ2" s="2">
        <v>0.91666666666666696</v>
      </c>
      <c r="AR2" s="2">
        <v>0.9375</v>
      </c>
      <c r="AS2" s="2">
        <v>0.95833333333333404</v>
      </c>
      <c r="AT2" s="2">
        <v>0.97916666666666696</v>
      </c>
      <c r="AU2" s="2">
        <v>1</v>
      </c>
      <c r="AV2" s="2">
        <v>1.0208333333333299</v>
      </c>
      <c r="AW2" s="2">
        <v>1.0416666666666701</v>
      </c>
      <c r="AX2" s="2">
        <v>1.0625</v>
      </c>
      <c r="AY2" s="2">
        <v>1.0833333333333299</v>
      </c>
      <c r="AZ2" s="2">
        <v>1.1041666666666701</v>
      </c>
      <c r="BA2" s="2">
        <v>1.125</v>
      </c>
      <c r="BB2" s="2">
        <v>1.1458333333333299</v>
      </c>
      <c r="BC2" s="2">
        <v>1.1666666666666701</v>
      </c>
      <c r="BD2" s="2">
        <v>1.1875</v>
      </c>
      <c r="BE2" s="2">
        <v>1.2083333333333299</v>
      </c>
      <c r="BF2" s="2">
        <v>1.2291666666666701</v>
      </c>
      <c r="BG2" s="2">
        <v>1.25</v>
      </c>
      <c r="BH2" s="2">
        <v>1.2708333333333299</v>
      </c>
      <c r="BI2" s="2">
        <v>1.2916666666666701</v>
      </c>
      <c r="BJ2" s="2">
        <v>1.3125</v>
      </c>
      <c r="BK2" s="2">
        <v>1.3333333333333299</v>
      </c>
      <c r="BL2" s="2">
        <v>1.3541666666666701</v>
      </c>
      <c r="BM2" s="2">
        <v>1.375</v>
      </c>
      <c r="BN2" s="2">
        <v>1.3958333333333299</v>
      </c>
      <c r="BO2" s="2">
        <v>1.4166666666666701</v>
      </c>
      <c r="BP2" s="2">
        <v>1.4375</v>
      </c>
      <c r="BQ2" s="2">
        <v>1.4583333333333299</v>
      </c>
      <c r="BR2" s="2">
        <v>1.4791666666666701</v>
      </c>
      <c r="BS2" s="2">
        <v>1.5</v>
      </c>
      <c r="BT2" s="2">
        <v>1.5208333333333299</v>
      </c>
      <c r="BU2" s="2">
        <v>1.5416666666666701</v>
      </c>
      <c r="BV2" s="2">
        <v>1.5625</v>
      </c>
      <c r="BW2" s="2">
        <v>1.5833333333333299</v>
      </c>
      <c r="BX2" s="2">
        <v>1.6041666666666701</v>
      </c>
      <c r="BY2" s="2">
        <v>1.625</v>
      </c>
      <c r="BZ2" s="2">
        <v>1.6458333333333299</v>
      </c>
      <c r="CA2" s="2">
        <v>1.6666666666666701</v>
      </c>
      <c r="CB2" s="2">
        <v>1.6875</v>
      </c>
      <c r="CC2" s="2">
        <v>1.7083333333333299</v>
      </c>
      <c r="CD2" s="2">
        <v>1.7291666666666701</v>
      </c>
      <c r="CE2" s="2">
        <v>1.75</v>
      </c>
      <c r="CF2" s="2">
        <v>1.7708333333333299</v>
      </c>
      <c r="CG2" s="2">
        <v>1.7916666666666701</v>
      </c>
      <c r="CH2" s="2">
        <v>1.8125</v>
      </c>
      <c r="CI2" s="2">
        <v>1.8333333333333299</v>
      </c>
      <c r="CJ2" t="s">
        <v>50</v>
      </c>
      <c r="CK2" t="s">
        <v>51</v>
      </c>
    </row>
    <row r="3" spans="1:94" x14ac:dyDescent="0.2">
      <c r="A3" t="s">
        <v>11</v>
      </c>
      <c r="B3" t="s">
        <v>33</v>
      </c>
      <c r="C3" t="s">
        <v>27</v>
      </c>
      <c r="D3">
        <v>11</v>
      </c>
      <c r="E3">
        <v>59.6</v>
      </c>
      <c r="F3">
        <v>2</v>
      </c>
      <c r="G3">
        <v>3</v>
      </c>
      <c r="H3" t="s">
        <v>28</v>
      </c>
      <c r="I3" t="s">
        <v>25</v>
      </c>
      <c r="J3" t="s">
        <v>24</v>
      </c>
      <c r="K3">
        <v>9</v>
      </c>
      <c r="L3">
        <v>23</v>
      </c>
      <c r="M3">
        <v>299</v>
      </c>
      <c r="N3">
        <v>14</v>
      </c>
      <c r="O3">
        <v>23</v>
      </c>
      <c r="P3">
        <v>681</v>
      </c>
      <c r="Q3">
        <v>5</v>
      </c>
      <c r="R3">
        <v>0</v>
      </c>
      <c r="S3">
        <v>383</v>
      </c>
      <c r="T3">
        <f>K3+L3</f>
        <v>32</v>
      </c>
      <c r="U3">
        <f>Q3+R3</f>
        <v>5</v>
      </c>
      <c r="V3">
        <f>T3+U3</f>
        <v>37</v>
      </c>
      <c r="W3" s="6">
        <f>T3/V3</f>
        <v>0.86486486486486491</v>
      </c>
      <c r="X3">
        <f>K3+AJ3</f>
        <v>9</v>
      </c>
      <c r="Y3" s="1">
        <f>L3+AK3</f>
        <v>23</v>
      </c>
      <c r="Z3" s="3">
        <f>332-(X3+Y3)</f>
        <v>300</v>
      </c>
      <c r="AA3" s="3">
        <f>X3+Y3</f>
        <v>32</v>
      </c>
      <c r="AB3" s="4">
        <f>X3/AA3</f>
        <v>0.28125</v>
      </c>
      <c r="AC3" s="4" t="s">
        <v>25</v>
      </c>
      <c r="AD3" s="4" t="s">
        <v>69</v>
      </c>
      <c r="AE3">
        <f>Q3+AL3</f>
        <v>6</v>
      </c>
      <c r="AF3">
        <f>R3+AM3</f>
        <v>0</v>
      </c>
      <c r="AG3">
        <f>X3+AE3</f>
        <v>15</v>
      </c>
      <c r="AH3" s="1">
        <f>Y3+AF3</f>
        <v>23</v>
      </c>
      <c r="AI3" s="3">
        <v>720</v>
      </c>
      <c r="AJ3">
        <v>0</v>
      </c>
      <c r="AK3">
        <v>0</v>
      </c>
      <c r="AL3">
        <v>1</v>
      </c>
      <c r="AM3">
        <v>0</v>
      </c>
      <c r="AN3">
        <v>3</v>
      </c>
      <c r="AO3">
        <v>4</v>
      </c>
      <c r="AP3">
        <v>0</v>
      </c>
      <c r="AQ3">
        <v>0</v>
      </c>
      <c r="AR3">
        <v>1</v>
      </c>
      <c r="AS3">
        <v>3</v>
      </c>
      <c r="AT3">
        <v>2</v>
      </c>
      <c r="AU3">
        <v>6</v>
      </c>
      <c r="AV3">
        <v>6</v>
      </c>
      <c r="AW3">
        <v>1</v>
      </c>
      <c r="AX3">
        <v>0</v>
      </c>
      <c r="AY3">
        <v>0</v>
      </c>
      <c r="AZ3">
        <v>1</v>
      </c>
      <c r="BA3">
        <v>0</v>
      </c>
      <c r="BB3">
        <v>0</v>
      </c>
      <c r="BC3">
        <v>2</v>
      </c>
      <c r="BD3">
        <v>1</v>
      </c>
      <c r="BE3">
        <v>0</v>
      </c>
      <c r="BF3">
        <v>0</v>
      </c>
      <c r="BG3">
        <v>2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1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2</v>
      </c>
      <c r="CC3">
        <v>2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f>SUM(AN3:BI3)</f>
        <v>32</v>
      </c>
      <c r="CK3">
        <f>SUM(BJ3:CI3)</f>
        <v>5</v>
      </c>
      <c r="CN3" t="s">
        <v>52</v>
      </c>
      <c r="CO3" t="s">
        <v>53</v>
      </c>
      <c r="CP3" t="s">
        <v>54</v>
      </c>
    </row>
    <row r="4" spans="1:94" x14ac:dyDescent="0.2">
      <c r="A4" t="s">
        <v>18</v>
      </c>
      <c r="B4" t="s">
        <v>33</v>
      </c>
      <c r="C4" t="s">
        <v>27</v>
      </c>
      <c r="D4">
        <f>19+9</f>
        <v>28</v>
      </c>
      <c r="E4">
        <v>133.5</v>
      </c>
      <c r="F4">
        <v>3</v>
      </c>
      <c r="G4">
        <v>3</v>
      </c>
      <c r="H4" t="s">
        <v>28</v>
      </c>
      <c r="I4" t="s">
        <v>24</v>
      </c>
      <c r="J4" t="s">
        <v>25</v>
      </c>
      <c r="K4">
        <v>47</v>
      </c>
      <c r="L4">
        <v>5</v>
      </c>
      <c r="M4">
        <v>46</v>
      </c>
      <c r="T4">
        <f t="shared" ref="T4:T15" si="0">K4+L4</f>
        <v>52</v>
      </c>
      <c r="V4">
        <f t="shared" ref="V4:V15" si="1">T4+U4</f>
        <v>52</v>
      </c>
      <c r="X4" s="1">
        <f>K4+AJ4</f>
        <v>281</v>
      </c>
      <c r="Y4">
        <f>L4+AK4</f>
        <v>6</v>
      </c>
      <c r="Z4" s="3">
        <f t="shared" ref="Z4:Z15" si="2">332-(X4+Y4)</f>
        <v>45</v>
      </c>
      <c r="AA4" s="3">
        <f t="shared" ref="AA4:AA15" si="3">X4+Y4</f>
        <v>287</v>
      </c>
      <c r="AB4" s="4">
        <f t="shared" ref="AB4:AB15" si="4">X4/AA4</f>
        <v>0.97909407665505221</v>
      </c>
      <c r="AC4" s="5" t="s">
        <v>25</v>
      </c>
      <c r="AD4" s="5" t="s">
        <v>25</v>
      </c>
      <c r="AI4" s="3">
        <v>332</v>
      </c>
      <c r="AJ4">
        <v>234</v>
      </c>
      <c r="AK4">
        <v>1</v>
      </c>
      <c r="AN4">
        <v>0</v>
      </c>
      <c r="AO4">
        <v>0</v>
      </c>
      <c r="AP4">
        <v>0</v>
      </c>
      <c r="AQ4">
        <v>7</v>
      </c>
      <c r="AR4">
        <v>9</v>
      </c>
      <c r="AS4">
        <v>6</v>
      </c>
      <c r="AT4">
        <v>14</v>
      </c>
      <c r="AU4">
        <v>0</v>
      </c>
      <c r="AV4">
        <v>8</v>
      </c>
      <c r="AW4">
        <v>3</v>
      </c>
      <c r="AX4">
        <v>0</v>
      </c>
      <c r="AY4">
        <v>0</v>
      </c>
      <c r="AZ4">
        <v>0</v>
      </c>
      <c r="BA4">
        <v>3</v>
      </c>
      <c r="BB4">
        <v>0</v>
      </c>
      <c r="BC4">
        <v>0</v>
      </c>
      <c r="BD4">
        <v>0</v>
      </c>
      <c r="BE4">
        <v>2</v>
      </c>
      <c r="BF4">
        <v>0</v>
      </c>
      <c r="BG4">
        <v>0</v>
      </c>
      <c r="BH4">
        <v>0</v>
      </c>
      <c r="BI4">
        <v>0</v>
      </c>
      <c r="CJ4">
        <f>SUM(AN4:BI4)</f>
        <v>52</v>
      </c>
      <c r="CM4" t="s">
        <v>25</v>
      </c>
      <c r="CN4">
        <f>AVERAGE(CJ3:CJ8)</f>
        <v>41</v>
      </c>
      <c r="CO4">
        <f>STDEV(CJ3:CJ8)</f>
        <v>11.798304963002099</v>
      </c>
      <c r="CP4">
        <f>CO4/SQRT(6)</f>
        <v>4.8166378315169185</v>
      </c>
    </row>
    <row r="5" spans="1:94" x14ac:dyDescent="0.2">
      <c r="A5" t="s">
        <v>19</v>
      </c>
      <c r="B5" t="s">
        <v>33</v>
      </c>
      <c r="C5" t="s">
        <v>27</v>
      </c>
      <c r="D5">
        <v>28</v>
      </c>
      <c r="E5">
        <v>73.3</v>
      </c>
      <c r="F5">
        <v>3</v>
      </c>
      <c r="G5">
        <v>3</v>
      </c>
      <c r="H5" t="s">
        <v>29</v>
      </c>
      <c r="I5" t="s">
        <v>25</v>
      </c>
      <c r="J5" t="s">
        <v>24</v>
      </c>
      <c r="K5">
        <v>14</v>
      </c>
      <c r="L5">
        <v>38</v>
      </c>
      <c r="M5">
        <v>270</v>
      </c>
      <c r="T5">
        <f t="shared" si="0"/>
        <v>52</v>
      </c>
      <c r="V5">
        <f t="shared" si="1"/>
        <v>52</v>
      </c>
      <c r="X5">
        <f>K5+AJ5</f>
        <v>14</v>
      </c>
      <c r="Y5" s="1">
        <f>L5+AK5</f>
        <v>49</v>
      </c>
      <c r="Z5" s="3">
        <f t="shared" si="2"/>
        <v>269</v>
      </c>
      <c r="AA5" s="3">
        <f t="shared" si="3"/>
        <v>63</v>
      </c>
      <c r="AB5" s="4">
        <f t="shared" si="4"/>
        <v>0.22222222222222221</v>
      </c>
      <c r="AC5" s="5" t="s">
        <v>24</v>
      </c>
      <c r="AD5" s="5" t="s">
        <v>24</v>
      </c>
      <c r="AI5" s="3">
        <v>332</v>
      </c>
      <c r="AJ5">
        <v>0</v>
      </c>
      <c r="AK5">
        <v>11</v>
      </c>
      <c r="AN5">
        <v>7</v>
      </c>
      <c r="AO5">
        <v>7</v>
      </c>
      <c r="AP5">
        <v>5</v>
      </c>
      <c r="AQ5">
        <v>10</v>
      </c>
      <c r="AR5">
        <v>7</v>
      </c>
      <c r="AS5">
        <v>7</v>
      </c>
      <c r="AT5">
        <v>5</v>
      </c>
      <c r="AU5">
        <v>3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2</v>
      </c>
      <c r="BH5">
        <v>0</v>
      </c>
      <c r="BI5">
        <v>0</v>
      </c>
      <c r="CJ5">
        <f>SUM(AN5:BI5)</f>
        <v>53</v>
      </c>
      <c r="CM5" t="s">
        <v>24</v>
      </c>
      <c r="CN5">
        <f>AVERAGE(CJ9:CJ15)</f>
        <v>68.571428571428569</v>
      </c>
      <c r="CO5">
        <f>STDEV(CJ9:CJ15)</f>
        <v>27.029965734699832</v>
      </c>
      <c r="CP5">
        <f>CO5/SQRT(7)</f>
        <v>10.216366754373292</v>
      </c>
    </row>
    <row r="6" spans="1:94" x14ac:dyDescent="0.2">
      <c r="A6" t="s">
        <v>14</v>
      </c>
      <c r="B6" t="s">
        <v>34</v>
      </c>
      <c r="C6" t="s">
        <v>27</v>
      </c>
      <c r="D6">
        <v>11</v>
      </c>
      <c r="E6">
        <v>62.1</v>
      </c>
      <c r="F6">
        <v>2</v>
      </c>
      <c r="G6">
        <v>13</v>
      </c>
      <c r="H6" t="s">
        <v>29</v>
      </c>
      <c r="I6" t="s">
        <v>24</v>
      </c>
      <c r="J6" t="s">
        <v>25</v>
      </c>
      <c r="K6">
        <v>24</v>
      </c>
      <c r="L6">
        <v>26</v>
      </c>
      <c r="M6">
        <v>219</v>
      </c>
      <c r="N6">
        <v>33</v>
      </c>
      <c r="O6">
        <v>26</v>
      </c>
      <c r="P6">
        <v>231</v>
      </c>
      <c r="Q6">
        <v>9</v>
      </c>
      <c r="R6">
        <v>0</v>
      </c>
      <c r="S6">
        <v>13</v>
      </c>
      <c r="T6">
        <f t="shared" si="0"/>
        <v>50</v>
      </c>
      <c r="U6">
        <f t="shared" ref="U6:U13" si="5">Q6+R6</f>
        <v>9</v>
      </c>
      <c r="V6">
        <f t="shared" si="1"/>
        <v>59</v>
      </c>
      <c r="W6" s="6">
        <f t="shared" ref="W6:W13" si="6">T6/V6</f>
        <v>0.84745762711864403</v>
      </c>
      <c r="X6" s="1">
        <f>K6+AJ6</f>
        <v>58</v>
      </c>
      <c r="Y6">
        <f>L6+AK6</f>
        <v>56</v>
      </c>
      <c r="Z6" s="3">
        <f t="shared" si="2"/>
        <v>218</v>
      </c>
      <c r="AA6" s="3">
        <f t="shared" si="3"/>
        <v>114</v>
      </c>
      <c r="AB6" s="4">
        <f t="shared" si="4"/>
        <v>0.50877192982456143</v>
      </c>
      <c r="AC6" s="4" t="s">
        <v>24</v>
      </c>
      <c r="AD6" s="4" t="s">
        <v>24</v>
      </c>
      <c r="AE6">
        <f>Q6+AL6</f>
        <v>375</v>
      </c>
      <c r="AF6">
        <f>R6+AM6</f>
        <v>0</v>
      </c>
      <c r="AG6" s="1">
        <f>X6+AE6</f>
        <v>433</v>
      </c>
      <c r="AH6">
        <f>Y6+AF6</f>
        <v>56</v>
      </c>
      <c r="AI6" s="3">
        <v>720</v>
      </c>
      <c r="AJ6">
        <v>34</v>
      </c>
      <c r="AK6">
        <v>30</v>
      </c>
      <c r="AL6">
        <v>366</v>
      </c>
      <c r="AM6">
        <v>0</v>
      </c>
      <c r="AN6">
        <v>5</v>
      </c>
      <c r="AO6">
        <v>3</v>
      </c>
      <c r="AP6">
        <v>4</v>
      </c>
      <c r="AQ6">
        <v>1</v>
      </c>
      <c r="AR6">
        <v>0</v>
      </c>
      <c r="AS6">
        <v>2</v>
      </c>
      <c r="AT6">
        <v>4</v>
      </c>
      <c r="AU6">
        <v>0</v>
      </c>
      <c r="AV6">
        <v>6</v>
      </c>
      <c r="AW6">
        <v>2</v>
      </c>
      <c r="AX6">
        <v>0</v>
      </c>
      <c r="AY6">
        <v>3</v>
      </c>
      <c r="AZ6">
        <v>2</v>
      </c>
      <c r="BA6">
        <v>8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9</v>
      </c>
      <c r="BI6">
        <v>1</v>
      </c>
      <c r="BJ6">
        <v>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2</v>
      </c>
      <c r="BT6">
        <v>0</v>
      </c>
      <c r="BU6">
        <v>0</v>
      </c>
      <c r="BV6">
        <v>2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1</v>
      </c>
      <c r="CD6">
        <v>0</v>
      </c>
      <c r="CE6">
        <v>0</v>
      </c>
      <c r="CF6">
        <v>0</v>
      </c>
      <c r="CG6">
        <v>1</v>
      </c>
      <c r="CH6">
        <v>0</v>
      </c>
      <c r="CI6">
        <v>0</v>
      </c>
      <c r="CJ6">
        <f>SUM(AN6:BI6)</f>
        <v>50</v>
      </c>
      <c r="CK6">
        <f>SUM(BJ6:CI6)</f>
        <v>9</v>
      </c>
    </row>
    <row r="7" spans="1:94" x14ac:dyDescent="0.2">
      <c r="A7" t="s">
        <v>16</v>
      </c>
      <c r="B7" t="s">
        <v>34</v>
      </c>
      <c r="C7" t="s">
        <v>27</v>
      </c>
      <c r="D7">
        <f>19+6</f>
        <v>25</v>
      </c>
      <c r="E7">
        <v>85.6</v>
      </c>
      <c r="F7">
        <v>3</v>
      </c>
      <c r="G7">
        <v>13</v>
      </c>
      <c r="H7" t="s">
        <v>28</v>
      </c>
      <c r="I7" t="s">
        <v>25</v>
      </c>
      <c r="J7" t="s">
        <v>24</v>
      </c>
      <c r="K7">
        <v>18</v>
      </c>
      <c r="L7">
        <v>13</v>
      </c>
      <c r="M7">
        <v>223</v>
      </c>
      <c r="N7">
        <v>18</v>
      </c>
      <c r="O7">
        <v>13</v>
      </c>
      <c r="P7">
        <v>611</v>
      </c>
      <c r="Q7">
        <v>0</v>
      </c>
      <c r="R7">
        <v>0</v>
      </c>
      <c r="S7">
        <v>388</v>
      </c>
      <c r="T7">
        <f t="shared" si="0"/>
        <v>31</v>
      </c>
      <c r="U7">
        <f t="shared" si="5"/>
        <v>0</v>
      </c>
      <c r="V7">
        <f t="shared" si="1"/>
        <v>31</v>
      </c>
      <c r="W7" s="6">
        <f t="shared" si="6"/>
        <v>1</v>
      </c>
      <c r="X7">
        <f>K7+AJ7</f>
        <v>20</v>
      </c>
      <c r="Y7" s="1">
        <f>L7+AK7</f>
        <v>90</v>
      </c>
      <c r="Z7" s="3">
        <f t="shared" si="2"/>
        <v>222</v>
      </c>
      <c r="AA7" s="3">
        <f t="shared" si="3"/>
        <v>110</v>
      </c>
      <c r="AB7" s="4">
        <f t="shared" si="4"/>
        <v>0.18181818181818182</v>
      </c>
      <c r="AC7" s="5" t="s">
        <v>24</v>
      </c>
      <c r="AD7" s="4" t="s">
        <v>25</v>
      </c>
      <c r="AE7">
        <f>Q7+AL7</f>
        <v>0</v>
      </c>
      <c r="AF7">
        <f>R7+AM7</f>
        <v>0</v>
      </c>
      <c r="AG7">
        <f>X7+AE7</f>
        <v>20</v>
      </c>
      <c r="AH7" s="1">
        <f>Y7+AF7</f>
        <v>90</v>
      </c>
      <c r="AI7" s="3">
        <v>720</v>
      </c>
      <c r="AJ7">
        <v>2</v>
      </c>
      <c r="AK7">
        <v>77</v>
      </c>
      <c r="AL7">
        <v>0</v>
      </c>
      <c r="AM7">
        <v>0</v>
      </c>
      <c r="AN7">
        <v>5</v>
      </c>
      <c r="AO7">
        <v>4</v>
      </c>
      <c r="AP7">
        <v>6</v>
      </c>
      <c r="AQ7">
        <v>1</v>
      </c>
      <c r="AR7">
        <v>0</v>
      </c>
      <c r="AS7">
        <v>0</v>
      </c>
      <c r="AT7">
        <v>0</v>
      </c>
      <c r="AU7">
        <v>0</v>
      </c>
      <c r="AV7">
        <v>8</v>
      </c>
      <c r="AW7">
        <v>7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f>SUM(AN7:BI7)</f>
        <v>31</v>
      </c>
      <c r="CK7">
        <f>SUM(BJ7:CI7)</f>
        <v>0</v>
      </c>
    </row>
    <row r="8" spans="1:94" x14ac:dyDescent="0.2">
      <c r="A8" t="s">
        <v>21</v>
      </c>
      <c r="B8" t="s">
        <v>34</v>
      </c>
      <c r="C8" t="s">
        <v>27</v>
      </c>
      <c r="D8">
        <f>19-6</f>
        <v>13</v>
      </c>
      <c r="E8">
        <v>76.099999999999994</v>
      </c>
      <c r="F8">
        <v>3</v>
      </c>
      <c r="G8">
        <v>6</v>
      </c>
      <c r="H8" t="s">
        <v>28</v>
      </c>
      <c r="I8" t="s">
        <v>24</v>
      </c>
      <c r="J8" t="s">
        <v>25</v>
      </c>
      <c r="K8">
        <v>8</v>
      </c>
      <c r="L8">
        <v>20</v>
      </c>
      <c r="M8">
        <v>177</v>
      </c>
      <c r="T8">
        <f t="shared" si="0"/>
        <v>28</v>
      </c>
      <c r="V8">
        <f t="shared" si="1"/>
        <v>28</v>
      </c>
      <c r="X8">
        <f>K8+AJ8</f>
        <v>32</v>
      </c>
      <c r="Y8" s="1">
        <f>L8+AK8</f>
        <v>127</v>
      </c>
      <c r="Z8" s="3">
        <f t="shared" si="2"/>
        <v>173</v>
      </c>
      <c r="AA8" s="3">
        <f t="shared" si="3"/>
        <v>159</v>
      </c>
      <c r="AB8" s="4">
        <f t="shared" si="4"/>
        <v>0.20125786163522014</v>
      </c>
      <c r="AC8" s="5" t="s">
        <v>24</v>
      </c>
      <c r="AD8" s="5" t="s">
        <v>24</v>
      </c>
      <c r="AI8" s="3">
        <v>332</v>
      </c>
      <c r="AJ8">
        <v>24</v>
      </c>
      <c r="AK8">
        <v>107</v>
      </c>
      <c r="AN8">
        <v>5</v>
      </c>
      <c r="AO8">
        <v>3</v>
      </c>
      <c r="AP8">
        <v>0</v>
      </c>
      <c r="AQ8">
        <v>1</v>
      </c>
      <c r="AR8">
        <v>3</v>
      </c>
      <c r="AS8">
        <v>0</v>
      </c>
      <c r="AT8">
        <v>0</v>
      </c>
      <c r="AU8">
        <v>0</v>
      </c>
      <c r="AV8">
        <v>2</v>
      </c>
      <c r="AW8">
        <v>0</v>
      </c>
      <c r="AX8">
        <v>0</v>
      </c>
      <c r="AY8">
        <v>1</v>
      </c>
      <c r="AZ8">
        <v>2</v>
      </c>
      <c r="BA8">
        <v>5</v>
      </c>
      <c r="BB8">
        <v>0</v>
      </c>
      <c r="BC8">
        <v>2</v>
      </c>
      <c r="BD8">
        <v>1</v>
      </c>
      <c r="BE8">
        <v>0</v>
      </c>
      <c r="BF8">
        <v>0</v>
      </c>
      <c r="BG8">
        <v>0</v>
      </c>
      <c r="BH8">
        <v>0</v>
      </c>
      <c r="BI8">
        <v>3</v>
      </c>
      <c r="CJ8">
        <f>SUM(AN8:BI8)</f>
        <v>28</v>
      </c>
      <c r="CM8" t="s">
        <v>33</v>
      </c>
      <c r="CN8">
        <f>AVERAGE(CJ3:CJ5)</f>
        <v>45.666666666666664</v>
      </c>
      <c r="CO8">
        <f>STDEV(CJ3:CJ5)</f>
        <v>11.846237095944581</v>
      </c>
      <c r="CP8">
        <f>CO8/SQRT(3)</f>
        <v>6.8394281762277345</v>
      </c>
    </row>
    <row r="9" spans="1:94" x14ac:dyDescent="0.2">
      <c r="A9" t="s">
        <v>10</v>
      </c>
      <c r="B9" t="s">
        <v>31</v>
      </c>
      <c r="C9" t="s">
        <v>26</v>
      </c>
      <c r="D9">
        <f>13-2</f>
        <v>11</v>
      </c>
      <c r="E9">
        <v>61.9</v>
      </c>
      <c r="F9">
        <v>2</v>
      </c>
      <c r="G9">
        <v>3</v>
      </c>
      <c r="H9" t="s">
        <v>23</v>
      </c>
      <c r="I9" t="s">
        <v>24</v>
      </c>
      <c r="J9" t="s">
        <v>25</v>
      </c>
      <c r="K9">
        <v>20</v>
      </c>
      <c r="L9">
        <v>34</v>
      </c>
      <c r="M9">
        <v>278</v>
      </c>
      <c r="N9">
        <v>30</v>
      </c>
      <c r="O9">
        <v>75</v>
      </c>
      <c r="P9">
        <v>330</v>
      </c>
      <c r="Q9">
        <v>10</v>
      </c>
      <c r="R9">
        <v>41</v>
      </c>
      <c r="S9">
        <v>53</v>
      </c>
      <c r="T9">
        <f t="shared" si="0"/>
        <v>54</v>
      </c>
      <c r="U9">
        <f t="shared" si="5"/>
        <v>51</v>
      </c>
      <c r="V9">
        <f t="shared" si="1"/>
        <v>105</v>
      </c>
      <c r="W9" s="6">
        <f t="shared" si="6"/>
        <v>0.51428571428571423</v>
      </c>
      <c r="X9">
        <f>K9+AJ9</f>
        <v>20</v>
      </c>
      <c r="Y9" s="1">
        <f>L9+AK9</f>
        <v>34</v>
      </c>
      <c r="Z9" s="3">
        <f t="shared" si="2"/>
        <v>278</v>
      </c>
      <c r="AA9" s="3">
        <f t="shared" si="3"/>
        <v>54</v>
      </c>
      <c r="AB9" s="4">
        <f t="shared" si="4"/>
        <v>0.37037037037037035</v>
      </c>
      <c r="AC9" s="5" t="s">
        <v>24</v>
      </c>
      <c r="AD9" s="4" t="s">
        <v>25</v>
      </c>
      <c r="AE9">
        <f>Q9+AL9</f>
        <v>10</v>
      </c>
      <c r="AF9">
        <f>R9+AM9</f>
        <v>326</v>
      </c>
      <c r="AG9">
        <f>X9+AE9</f>
        <v>30</v>
      </c>
      <c r="AH9" s="1">
        <f>Y9+AF9</f>
        <v>360</v>
      </c>
      <c r="AI9" s="3">
        <v>720</v>
      </c>
      <c r="AJ9">
        <v>0</v>
      </c>
      <c r="AK9">
        <v>0</v>
      </c>
      <c r="AL9">
        <v>0</v>
      </c>
      <c r="AM9">
        <v>285</v>
      </c>
      <c r="AN9">
        <v>6</v>
      </c>
      <c r="AO9">
        <v>2</v>
      </c>
      <c r="AP9">
        <v>0</v>
      </c>
      <c r="AQ9">
        <v>0</v>
      </c>
      <c r="AR9">
        <v>0</v>
      </c>
      <c r="AS9">
        <v>2</v>
      </c>
      <c r="AT9">
        <v>8</v>
      </c>
      <c r="AU9">
        <v>3</v>
      </c>
      <c r="AV9">
        <v>6</v>
      </c>
      <c r="AW9">
        <v>4</v>
      </c>
      <c r="AX9">
        <v>2</v>
      </c>
      <c r="AY9">
        <v>3</v>
      </c>
      <c r="AZ9">
        <v>0</v>
      </c>
      <c r="BA9">
        <v>1</v>
      </c>
      <c r="BB9">
        <v>3</v>
      </c>
      <c r="BC9">
        <v>1</v>
      </c>
      <c r="BD9">
        <v>6</v>
      </c>
      <c r="BE9">
        <v>1</v>
      </c>
      <c r="BF9">
        <v>0</v>
      </c>
      <c r="BG9">
        <v>0</v>
      </c>
      <c r="BH9">
        <v>0</v>
      </c>
      <c r="BI9">
        <v>5</v>
      </c>
      <c r="BJ9">
        <v>9</v>
      </c>
      <c r="BK9">
        <v>11</v>
      </c>
      <c r="BL9">
        <v>5</v>
      </c>
      <c r="BM9">
        <v>4</v>
      </c>
      <c r="BN9">
        <v>4</v>
      </c>
      <c r="BO9">
        <v>0</v>
      </c>
      <c r="BP9">
        <v>0</v>
      </c>
      <c r="BQ9">
        <v>1</v>
      </c>
      <c r="BR9">
        <v>3</v>
      </c>
      <c r="BS9">
        <v>5</v>
      </c>
      <c r="BT9">
        <v>0</v>
      </c>
      <c r="BU9">
        <v>0</v>
      </c>
      <c r="BV9">
        <v>0</v>
      </c>
      <c r="BW9">
        <v>0</v>
      </c>
      <c r="BX9">
        <v>2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8</v>
      </c>
      <c r="CI9">
        <v>0</v>
      </c>
      <c r="CJ9">
        <f>SUM(AN9:BI9)</f>
        <v>53</v>
      </c>
      <c r="CK9">
        <f>SUM(BJ9:CI9)</f>
        <v>52</v>
      </c>
      <c r="CM9" t="s">
        <v>34</v>
      </c>
      <c r="CN9">
        <f>AVERAGE(CJ6:CJ8)</f>
        <v>36.333333333333336</v>
      </c>
      <c r="CO9">
        <f>STDEV(CJ6:CJ8)</f>
        <v>11.930353445448851</v>
      </c>
      <c r="CP9">
        <f>CO9/SQRT(3)</f>
        <v>6.8879927732572739</v>
      </c>
    </row>
    <row r="10" spans="1:94" x14ac:dyDescent="0.2">
      <c r="A10" t="s">
        <v>12</v>
      </c>
      <c r="B10" t="s">
        <v>31</v>
      </c>
      <c r="C10" t="s">
        <v>26</v>
      </c>
      <c r="D10">
        <f>14+13</f>
        <v>27</v>
      </c>
      <c r="E10">
        <v>270.7</v>
      </c>
      <c r="F10">
        <v>2</v>
      </c>
      <c r="G10">
        <v>3</v>
      </c>
      <c r="H10" t="s">
        <v>29</v>
      </c>
      <c r="I10" t="s">
        <v>24</v>
      </c>
      <c r="J10" t="s">
        <v>25</v>
      </c>
      <c r="K10">
        <v>81</v>
      </c>
      <c r="L10">
        <v>12</v>
      </c>
      <c r="M10">
        <v>166</v>
      </c>
      <c r="N10">
        <v>86</v>
      </c>
      <c r="O10">
        <v>12</v>
      </c>
      <c r="P10">
        <v>284</v>
      </c>
      <c r="Q10">
        <v>5</v>
      </c>
      <c r="R10">
        <v>0</v>
      </c>
      <c r="S10">
        <v>118</v>
      </c>
      <c r="T10">
        <f t="shared" si="0"/>
        <v>93</v>
      </c>
      <c r="U10">
        <f t="shared" si="5"/>
        <v>5</v>
      </c>
      <c r="V10">
        <f t="shared" si="1"/>
        <v>98</v>
      </c>
      <c r="W10" s="6">
        <f t="shared" si="6"/>
        <v>0.94897959183673475</v>
      </c>
      <c r="X10" s="1">
        <f>K10+AJ10</f>
        <v>154</v>
      </c>
      <c r="Y10">
        <f>L10+AK10</f>
        <v>12</v>
      </c>
      <c r="Z10" s="3">
        <f t="shared" si="2"/>
        <v>166</v>
      </c>
      <c r="AA10" s="3">
        <f t="shared" si="3"/>
        <v>166</v>
      </c>
      <c r="AB10" s="4">
        <f t="shared" si="4"/>
        <v>0.92771084337349397</v>
      </c>
      <c r="AC10" s="4" t="s">
        <v>24</v>
      </c>
      <c r="AD10" s="4" t="s">
        <v>24</v>
      </c>
      <c r="AE10">
        <f>Q10+AL10</f>
        <v>272</v>
      </c>
      <c r="AF10">
        <f>R10+AM10</f>
        <v>0</v>
      </c>
      <c r="AG10" s="1">
        <f>X10+AE10</f>
        <v>426</v>
      </c>
      <c r="AH10">
        <f>Y10+AF10</f>
        <v>12</v>
      </c>
      <c r="AI10" s="3">
        <v>720</v>
      </c>
      <c r="AJ10">
        <v>73</v>
      </c>
      <c r="AK10">
        <v>0</v>
      </c>
      <c r="AL10">
        <v>267</v>
      </c>
      <c r="AM10">
        <v>0</v>
      </c>
      <c r="AN10">
        <v>11</v>
      </c>
      <c r="AO10">
        <v>8</v>
      </c>
      <c r="AP10">
        <v>10</v>
      </c>
      <c r="AQ10">
        <v>13</v>
      </c>
      <c r="AR10">
        <v>8</v>
      </c>
      <c r="AS10">
        <v>13</v>
      </c>
      <c r="AT10">
        <v>2</v>
      </c>
      <c r="AU10">
        <v>4</v>
      </c>
      <c r="AV10">
        <v>2</v>
      </c>
      <c r="AW10">
        <v>3</v>
      </c>
      <c r="AX10">
        <v>4</v>
      </c>
      <c r="AY10">
        <v>1</v>
      </c>
      <c r="AZ10">
        <v>0</v>
      </c>
      <c r="BA10">
        <v>2</v>
      </c>
      <c r="BB10">
        <v>0</v>
      </c>
      <c r="BC10">
        <v>0</v>
      </c>
      <c r="BD10">
        <v>6</v>
      </c>
      <c r="BE10">
        <v>2</v>
      </c>
      <c r="BF10">
        <v>1</v>
      </c>
      <c r="BG10">
        <v>2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1</v>
      </c>
      <c r="CB10">
        <v>1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1</v>
      </c>
      <c r="CJ10">
        <f>SUM(AN10:BI10)</f>
        <v>93</v>
      </c>
      <c r="CK10">
        <f>SUM(BJ10:CI10)</f>
        <v>5</v>
      </c>
      <c r="CM10" t="s">
        <v>31</v>
      </c>
      <c r="CN10">
        <f>AVERAGE(CJ9:CJ11)</f>
        <v>58.333333333333336</v>
      </c>
      <c r="CO10">
        <f>STDEV(CJ9:CJ11)</f>
        <v>32.331615074619037</v>
      </c>
      <c r="CP10">
        <f>CO10/SQRT(3)</f>
        <v>18.666666666666664</v>
      </c>
    </row>
    <row r="11" spans="1:94" x14ac:dyDescent="0.2">
      <c r="A11" t="s">
        <v>13</v>
      </c>
      <c r="B11" t="s">
        <v>31</v>
      </c>
      <c r="C11" t="s">
        <v>26</v>
      </c>
      <c r="D11">
        <v>27</v>
      </c>
      <c r="E11">
        <v>118.7</v>
      </c>
      <c r="F11">
        <v>2</v>
      </c>
      <c r="G11">
        <v>13</v>
      </c>
      <c r="H11" t="s">
        <v>23</v>
      </c>
      <c r="I11" t="s">
        <v>24</v>
      </c>
      <c r="J11" t="s">
        <v>25</v>
      </c>
      <c r="K11">
        <v>11</v>
      </c>
      <c r="L11">
        <v>18</v>
      </c>
      <c r="M11">
        <v>295</v>
      </c>
      <c r="N11">
        <v>11</v>
      </c>
      <c r="O11">
        <v>18</v>
      </c>
      <c r="P11">
        <v>683</v>
      </c>
      <c r="Q11">
        <v>0</v>
      </c>
      <c r="R11">
        <v>0</v>
      </c>
      <c r="S11">
        <v>389</v>
      </c>
      <c r="T11">
        <f t="shared" si="0"/>
        <v>29</v>
      </c>
      <c r="U11">
        <f t="shared" si="5"/>
        <v>0</v>
      </c>
      <c r="V11">
        <f t="shared" si="1"/>
        <v>29</v>
      </c>
      <c r="W11" s="6">
        <f t="shared" si="6"/>
        <v>1</v>
      </c>
      <c r="X11">
        <f>K11+AJ11</f>
        <v>11</v>
      </c>
      <c r="Y11" s="1">
        <f>L11+AK11</f>
        <v>26</v>
      </c>
      <c r="Z11" s="3">
        <f t="shared" si="2"/>
        <v>295</v>
      </c>
      <c r="AA11" s="3">
        <f t="shared" si="3"/>
        <v>37</v>
      </c>
      <c r="AB11" s="4">
        <f t="shared" si="4"/>
        <v>0.29729729729729731</v>
      </c>
      <c r="AC11" s="5" t="s">
        <v>24</v>
      </c>
      <c r="AD11" s="5" t="s">
        <v>24</v>
      </c>
      <c r="AE11">
        <f>Q11+AL11</f>
        <v>0</v>
      </c>
      <c r="AF11">
        <f>R11+AM11</f>
        <v>0</v>
      </c>
      <c r="AG11">
        <f>X11+AE11</f>
        <v>11</v>
      </c>
      <c r="AH11" s="1">
        <f>Y11+AF11</f>
        <v>26</v>
      </c>
      <c r="AI11" s="3">
        <v>720</v>
      </c>
      <c r="AJ11">
        <v>0</v>
      </c>
      <c r="AK11">
        <v>8</v>
      </c>
      <c r="AL11">
        <v>0</v>
      </c>
      <c r="AM11">
        <v>0</v>
      </c>
      <c r="AN11">
        <v>1</v>
      </c>
      <c r="AO11">
        <v>0</v>
      </c>
      <c r="AP11">
        <v>5</v>
      </c>
      <c r="AQ11">
        <v>7</v>
      </c>
      <c r="AR11">
        <v>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2</v>
      </c>
      <c r="AY11">
        <v>2</v>
      </c>
      <c r="AZ11">
        <v>2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5</v>
      </c>
      <c r="BG11">
        <v>1</v>
      </c>
      <c r="BH11">
        <v>0</v>
      </c>
      <c r="BI11">
        <v>1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f>SUM(AN11:BI11)</f>
        <v>29</v>
      </c>
      <c r="CK11">
        <f>SUM(BJ11:CI11)</f>
        <v>0</v>
      </c>
      <c r="CM11" t="s">
        <v>32</v>
      </c>
      <c r="CN11">
        <f>AVERAGE(CJ12:CJ15)</f>
        <v>76.25</v>
      </c>
      <c r="CO11">
        <f>STDEV(CJ12:CJ15)</f>
        <v>24.102212899787162</v>
      </c>
      <c r="CP11">
        <f>CO11/SQRT(4)</f>
        <v>12.051106449893581</v>
      </c>
    </row>
    <row r="12" spans="1:94" x14ac:dyDescent="0.2">
      <c r="A12" t="s">
        <v>15</v>
      </c>
      <c r="B12" t="s">
        <v>32</v>
      </c>
      <c r="C12" t="s">
        <v>26</v>
      </c>
      <c r="D12">
        <f>19-6</f>
        <v>13</v>
      </c>
      <c r="E12">
        <v>121.2</v>
      </c>
      <c r="F12">
        <v>3</v>
      </c>
      <c r="G12">
        <v>13</v>
      </c>
      <c r="H12" t="s">
        <v>23</v>
      </c>
      <c r="I12" t="s">
        <v>24</v>
      </c>
      <c r="J12" t="s">
        <v>25</v>
      </c>
      <c r="K12">
        <v>72</v>
      </c>
      <c r="L12">
        <v>10</v>
      </c>
      <c r="M12">
        <v>47</v>
      </c>
      <c r="N12">
        <v>79</v>
      </c>
      <c r="O12">
        <v>11</v>
      </c>
      <c r="P12">
        <v>275</v>
      </c>
      <c r="Q12">
        <v>7</v>
      </c>
      <c r="R12">
        <v>1</v>
      </c>
      <c r="S12">
        <v>229</v>
      </c>
      <c r="T12">
        <f t="shared" si="0"/>
        <v>82</v>
      </c>
      <c r="U12">
        <f t="shared" si="5"/>
        <v>8</v>
      </c>
      <c r="V12">
        <f t="shared" si="1"/>
        <v>90</v>
      </c>
      <c r="W12" s="6">
        <f t="shared" si="6"/>
        <v>0.91111111111111109</v>
      </c>
      <c r="X12" s="1">
        <f>K12+AJ12</f>
        <v>269</v>
      </c>
      <c r="Y12">
        <f>L12+AK12</f>
        <v>17</v>
      </c>
      <c r="Z12" s="3">
        <f t="shared" si="2"/>
        <v>46</v>
      </c>
      <c r="AA12" s="3">
        <f t="shared" si="3"/>
        <v>286</v>
      </c>
      <c r="AB12" s="4">
        <f t="shared" si="4"/>
        <v>0.94055944055944052</v>
      </c>
      <c r="AC12" s="4" t="s">
        <v>24</v>
      </c>
      <c r="AD12" s="4" t="s">
        <v>24</v>
      </c>
      <c r="AE12">
        <f>Q12+AL12</f>
        <v>157</v>
      </c>
      <c r="AF12">
        <f>R12+AM12</f>
        <v>1</v>
      </c>
      <c r="AG12" s="1">
        <f>X12+AE12</f>
        <v>426</v>
      </c>
      <c r="AH12">
        <f>Y12+AF12</f>
        <v>18</v>
      </c>
      <c r="AI12" s="3">
        <v>720</v>
      </c>
      <c r="AJ12">
        <v>197</v>
      </c>
      <c r="AK12">
        <v>7</v>
      </c>
      <c r="AL12">
        <v>150</v>
      </c>
      <c r="AM12">
        <v>0</v>
      </c>
      <c r="AN12">
        <v>4</v>
      </c>
      <c r="AO12">
        <v>7</v>
      </c>
      <c r="AP12">
        <v>7</v>
      </c>
      <c r="AQ12">
        <v>7</v>
      </c>
      <c r="AR12">
        <v>4</v>
      </c>
      <c r="AS12">
        <v>5</v>
      </c>
      <c r="AT12">
        <v>3</v>
      </c>
      <c r="AU12">
        <v>6</v>
      </c>
      <c r="AV12">
        <v>0</v>
      </c>
      <c r="AW12">
        <v>6</v>
      </c>
      <c r="AX12">
        <v>1</v>
      </c>
      <c r="AY12">
        <v>2</v>
      </c>
      <c r="AZ12">
        <v>3</v>
      </c>
      <c r="BA12">
        <v>0</v>
      </c>
      <c r="BB12">
        <v>3</v>
      </c>
      <c r="BC12">
        <v>2</v>
      </c>
      <c r="BD12">
        <v>9</v>
      </c>
      <c r="BE12">
        <v>2</v>
      </c>
      <c r="BF12">
        <v>6</v>
      </c>
      <c r="BG12">
        <v>3</v>
      </c>
      <c r="BH12">
        <v>2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5</v>
      </c>
      <c r="BP12">
        <v>2</v>
      </c>
      <c r="BQ12">
        <v>0</v>
      </c>
      <c r="BR12">
        <v>0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f>SUM(AN12:BI12)</f>
        <v>82</v>
      </c>
      <c r="CK12">
        <f>SUM(BJ12:CI12)</f>
        <v>8</v>
      </c>
    </row>
    <row r="13" spans="1:94" x14ac:dyDescent="0.2">
      <c r="A13" t="s">
        <v>17</v>
      </c>
      <c r="B13" t="s">
        <v>32</v>
      </c>
      <c r="C13" t="s">
        <v>26</v>
      </c>
      <c r="D13">
        <v>13</v>
      </c>
      <c r="E13">
        <v>117.1</v>
      </c>
      <c r="F13">
        <v>3</v>
      </c>
      <c r="G13">
        <v>13</v>
      </c>
      <c r="H13" t="s">
        <v>29</v>
      </c>
      <c r="I13" t="s">
        <v>24</v>
      </c>
      <c r="J13" t="s">
        <v>25</v>
      </c>
      <c r="K13">
        <v>65</v>
      </c>
      <c r="L13">
        <v>22</v>
      </c>
      <c r="M13">
        <v>176</v>
      </c>
      <c r="N13">
        <v>65</v>
      </c>
      <c r="O13">
        <v>22</v>
      </c>
      <c r="P13">
        <v>176</v>
      </c>
      <c r="Q13">
        <v>0</v>
      </c>
      <c r="R13">
        <v>0</v>
      </c>
      <c r="S13">
        <v>0</v>
      </c>
      <c r="T13">
        <f t="shared" si="0"/>
        <v>87</v>
      </c>
      <c r="U13">
        <f t="shared" si="5"/>
        <v>0</v>
      </c>
      <c r="V13">
        <f t="shared" si="1"/>
        <v>87</v>
      </c>
      <c r="W13" s="6">
        <f t="shared" si="6"/>
        <v>1</v>
      </c>
      <c r="X13" s="1">
        <f>K13+AJ13</f>
        <v>90</v>
      </c>
      <c r="Y13">
        <f>L13+AK13</f>
        <v>66</v>
      </c>
      <c r="Z13" s="3">
        <f t="shared" si="2"/>
        <v>176</v>
      </c>
      <c r="AA13" s="3">
        <f t="shared" si="3"/>
        <v>156</v>
      </c>
      <c r="AB13" s="4">
        <f t="shared" si="4"/>
        <v>0.57692307692307687</v>
      </c>
      <c r="AC13" s="4" t="s">
        <v>24</v>
      </c>
      <c r="AD13" s="5" t="s">
        <v>25</v>
      </c>
      <c r="AE13">
        <f>Q13+AL13</f>
        <v>0</v>
      </c>
      <c r="AF13">
        <f>R13+AM13</f>
        <v>388</v>
      </c>
      <c r="AG13">
        <f>X13+AE13</f>
        <v>90</v>
      </c>
      <c r="AH13" s="1">
        <f>Y13+AF13</f>
        <v>454</v>
      </c>
      <c r="AI13" s="3">
        <v>720</v>
      </c>
      <c r="AJ13">
        <v>25</v>
      </c>
      <c r="AK13">
        <v>44</v>
      </c>
      <c r="AL13">
        <v>0</v>
      </c>
      <c r="AM13">
        <v>388</v>
      </c>
      <c r="AN13">
        <v>8</v>
      </c>
      <c r="AO13">
        <v>5</v>
      </c>
      <c r="AP13">
        <v>6</v>
      </c>
      <c r="AQ13">
        <v>4</v>
      </c>
      <c r="AR13">
        <v>9</v>
      </c>
      <c r="AS13">
        <v>0</v>
      </c>
      <c r="AT13">
        <v>6</v>
      </c>
      <c r="AU13">
        <v>1</v>
      </c>
      <c r="AV13">
        <v>0</v>
      </c>
      <c r="AW13">
        <v>0</v>
      </c>
      <c r="AX13">
        <v>9</v>
      </c>
      <c r="AY13">
        <v>5</v>
      </c>
      <c r="AZ13">
        <v>0</v>
      </c>
      <c r="BA13">
        <v>9</v>
      </c>
      <c r="BB13">
        <v>6</v>
      </c>
      <c r="BC13">
        <v>5</v>
      </c>
      <c r="BD13">
        <v>2</v>
      </c>
      <c r="BE13">
        <v>2</v>
      </c>
      <c r="BF13">
        <v>1</v>
      </c>
      <c r="BG13">
        <v>7</v>
      </c>
      <c r="BH13">
        <v>2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f>SUM(AN13:BI13)</f>
        <v>87</v>
      </c>
      <c r="CK13">
        <f>SUM(BJ13:CI13)</f>
        <v>0</v>
      </c>
    </row>
    <row r="14" spans="1:94" x14ac:dyDescent="0.2">
      <c r="A14" t="s">
        <v>20</v>
      </c>
      <c r="B14" t="s">
        <v>32</v>
      </c>
      <c r="C14" t="s">
        <v>26</v>
      </c>
      <c r="D14">
        <v>20</v>
      </c>
      <c r="E14">
        <v>82.9</v>
      </c>
      <c r="F14">
        <v>3</v>
      </c>
      <c r="G14">
        <v>6</v>
      </c>
      <c r="H14" t="s">
        <v>23</v>
      </c>
      <c r="I14" t="s">
        <v>25</v>
      </c>
      <c r="J14" t="s">
        <v>24</v>
      </c>
      <c r="K14">
        <v>41</v>
      </c>
      <c r="L14">
        <v>54</v>
      </c>
      <c r="M14">
        <v>133</v>
      </c>
      <c r="T14">
        <f t="shared" si="0"/>
        <v>95</v>
      </c>
      <c r="V14">
        <f t="shared" si="1"/>
        <v>95</v>
      </c>
      <c r="X14">
        <f>K14+AJ14</f>
        <v>59</v>
      </c>
      <c r="Y14" s="1">
        <f>L14+AK14</f>
        <v>141</v>
      </c>
      <c r="Z14" s="3">
        <f t="shared" si="2"/>
        <v>132</v>
      </c>
      <c r="AA14" s="3">
        <f t="shared" si="3"/>
        <v>200</v>
      </c>
      <c r="AB14" s="4">
        <f t="shared" si="4"/>
        <v>0.29499999999999998</v>
      </c>
      <c r="AC14" s="4" t="s">
        <v>25</v>
      </c>
      <c r="AD14" s="5" t="s">
        <v>24</v>
      </c>
      <c r="AI14" s="3">
        <v>332</v>
      </c>
      <c r="AJ14">
        <v>18</v>
      </c>
      <c r="AK14">
        <v>87</v>
      </c>
      <c r="AN14">
        <v>7</v>
      </c>
      <c r="AO14">
        <v>3</v>
      </c>
      <c r="AP14">
        <v>1</v>
      </c>
      <c r="AQ14">
        <v>8</v>
      </c>
      <c r="AR14">
        <v>5</v>
      </c>
      <c r="AS14">
        <v>4</v>
      </c>
      <c r="AT14">
        <v>9</v>
      </c>
      <c r="AU14">
        <v>3</v>
      </c>
      <c r="AV14">
        <v>3</v>
      </c>
      <c r="AW14">
        <v>0</v>
      </c>
      <c r="AX14">
        <v>8</v>
      </c>
      <c r="AY14">
        <v>3</v>
      </c>
      <c r="AZ14">
        <v>4</v>
      </c>
      <c r="BA14">
        <v>9</v>
      </c>
      <c r="BB14">
        <v>0</v>
      </c>
      <c r="BC14">
        <v>9</v>
      </c>
      <c r="BD14">
        <v>1</v>
      </c>
      <c r="BE14">
        <v>6</v>
      </c>
      <c r="BF14">
        <v>2</v>
      </c>
      <c r="BG14">
        <v>6</v>
      </c>
      <c r="BH14">
        <v>3</v>
      </c>
      <c r="BI14">
        <v>1</v>
      </c>
      <c r="CJ14">
        <f>SUM(AN14:BI14)</f>
        <v>95</v>
      </c>
    </row>
    <row r="15" spans="1:94" x14ac:dyDescent="0.2">
      <c r="A15" t="s">
        <v>22</v>
      </c>
      <c r="B15" t="s">
        <v>32</v>
      </c>
      <c r="C15" t="s">
        <v>26</v>
      </c>
      <c r="D15">
        <v>20</v>
      </c>
      <c r="E15">
        <v>77.400000000000006</v>
      </c>
      <c r="F15">
        <v>3</v>
      </c>
      <c r="G15">
        <v>6</v>
      </c>
      <c r="H15" t="s">
        <v>29</v>
      </c>
      <c r="I15" t="s">
        <v>25</v>
      </c>
      <c r="J15" t="s">
        <v>24</v>
      </c>
      <c r="K15">
        <v>17</v>
      </c>
      <c r="L15">
        <v>27</v>
      </c>
      <c r="M15">
        <v>262</v>
      </c>
      <c r="T15">
        <f t="shared" si="0"/>
        <v>44</v>
      </c>
      <c r="V15">
        <f t="shared" si="1"/>
        <v>44</v>
      </c>
      <c r="X15" s="1">
        <f>K15+AJ15</f>
        <v>43</v>
      </c>
      <c r="Y15">
        <f>L15+AK15</f>
        <v>28</v>
      </c>
      <c r="Z15" s="3">
        <f t="shared" si="2"/>
        <v>261</v>
      </c>
      <c r="AA15" s="3">
        <f t="shared" si="3"/>
        <v>71</v>
      </c>
      <c r="AB15" s="4">
        <f t="shared" si="4"/>
        <v>0.60563380281690138</v>
      </c>
      <c r="AC15" s="4" t="s">
        <v>24</v>
      </c>
      <c r="AD15" s="4" t="s">
        <v>24</v>
      </c>
      <c r="AI15" s="3">
        <v>332</v>
      </c>
      <c r="AJ15">
        <v>26</v>
      </c>
      <c r="AK15">
        <v>1</v>
      </c>
      <c r="AN15">
        <v>5</v>
      </c>
      <c r="AO15">
        <v>7</v>
      </c>
      <c r="AP15">
        <v>2</v>
      </c>
      <c r="AQ15">
        <v>5</v>
      </c>
      <c r="AR15">
        <v>1</v>
      </c>
      <c r="AS15">
        <v>2</v>
      </c>
      <c r="AT15">
        <v>1</v>
      </c>
      <c r="AU15">
        <v>1</v>
      </c>
      <c r="AV15">
        <v>1</v>
      </c>
      <c r="AW15">
        <v>0</v>
      </c>
      <c r="AX15">
        <v>7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1</v>
      </c>
      <c r="BE15">
        <v>0</v>
      </c>
      <c r="BF15">
        <v>0</v>
      </c>
      <c r="BG15">
        <v>4</v>
      </c>
      <c r="BH15">
        <v>2</v>
      </c>
      <c r="BI15">
        <v>2</v>
      </c>
      <c r="CJ15">
        <f>SUM(AN15:BI15)</f>
        <v>41</v>
      </c>
    </row>
    <row r="16" spans="1:94" x14ac:dyDescent="0.2">
      <c r="AM16" t="s">
        <v>47</v>
      </c>
      <c r="AN16">
        <f>AVERAGE(AN3:AN15)</f>
        <v>5.1538461538461542</v>
      </c>
      <c r="AO16">
        <f t="shared" ref="AO16:CI16" si="7">AVERAGE(AO3:AO15)</f>
        <v>4.0769230769230766</v>
      </c>
      <c r="AP16">
        <f t="shared" si="7"/>
        <v>3.5384615384615383</v>
      </c>
      <c r="AQ16">
        <f t="shared" si="7"/>
        <v>4.9230769230769234</v>
      </c>
      <c r="AR16">
        <f t="shared" si="7"/>
        <v>3.8461538461538463</v>
      </c>
      <c r="AS16">
        <f t="shared" si="7"/>
        <v>3.3846153846153846</v>
      </c>
      <c r="AT16">
        <f t="shared" si="7"/>
        <v>4.1538461538461542</v>
      </c>
      <c r="AU16">
        <f t="shared" si="7"/>
        <v>2.0769230769230771</v>
      </c>
      <c r="AV16">
        <f t="shared" si="7"/>
        <v>3.2307692307692308</v>
      </c>
      <c r="AW16">
        <f t="shared" si="7"/>
        <v>2</v>
      </c>
      <c r="AX16">
        <f t="shared" si="7"/>
        <v>2.5384615384615383</v>
      </c>
      <c r="AY16">
        <f t="shared" si="7"/>
        <v>1.5384615384615385</v>
      </c>
      <c r="AZ16">
        <f t="shared" si="7"/>
        <v>1.0769230769230769</v>
      </c>
      <c r="BA16">
        <f t="shared" si="7"/>
        <v>2.8461538461538463</v>
      </c>
      <c r="BB16">
        <f t="shared" si="7"/>
        <v>0.92307692307692313</v>
      </c>
      <c r="BC16">
        <f t="shared" si="7"/>
        <v>1.6153846153846154</v>
      </c>
      <c r="BD16">
        <f t="shared" si="7"/>
        <v>2.0769230769230771</v>
      </c>
      <c r="BE16">
        <f t="shared" si="7"/>
        <v>1.1538461538461537</v>
      </c>
      <c r="BF16">
        <f t="shared" si="7"/>
        <v>1.1538461538461537</v>
      </c>
      <c r="BG16">
        <f t="shared" si="7"/>
        <v>2.0769230769230771</v>
      </c>
      <c r="BH16">
        <f t="shared" si="7"/>
        <v>1.3846153846153846</v>
      </c>
      <c r="BI16">
        <f t="shared" si="7"/>
        <v>1.0769230769230769</v>
      </c>
      <c r="BJ16">
        <f t="shared" si="7"/>
        <v>1.5</v>
      </c>
      <c r="BK16">
        <f t="shared" si="7"/>
        <v>1.375</v>
      </c>
      <c r="BL16">
        <f t="shared" si="7"/>
        <v>0.625</v>
      </c>
      <c r="BM16">
        <f t="shared" si="7"/>
        <v>0.5</v>
      </c>
      <c r="BN16">
        <f t="shared" si="7"/>
        <v>0.5</v>
      </c>
      <c r="BO16">
        <f t="shared" si="7"/>
        <v>0.625</v>
      </c>
      <c r="BP16">
        <f t="shared" si="7"/>
        <v>0.25</v>
      </c>
      <c r="BQ16">
        <f t="shared" si="7"/>
        <v>0.25</v>
      </c>
      <c r="BR16">
        <f t="shared" si="7"/>
        <v>0.5</v>
      </c>
      <c r="BS16">
        <f t="shared" si="7"/>
        <v>0.875</v>
      </c>
      <c r="BT16">
        <f t="shared" si="7"/>
        <v>0.125</v>
      </c>
      <c r="BU16">
        <f t="shared" si="7"/>
        <v>0</v>
      </c>
      <c r="BV16">
        <f t="shared" si="7"/>
        <v>0.25</v>
      </c>
      <c r="BW16">
        <f t="shared" si="7"/>
        <v>0</v>
      </c>
      <c r="BX16">
        <f t="shared" si="7"/>
        <v>0.25</v>
      </c>
      <c r="BY16">
        <f t="shared" si="7"/>
        <v>0</v>
      </c>
      <c r="BZ16">
        <f t="shared" si="7"/>
        <v>0</v>
      </c>
      <c r="CA16">
        <f t="shared" si="7"/>
        <v>0.125</v>
      </c>
      <c r="CB16">
        <f t="shared" si="7"/>
        <v>0.375</v>
      </c>
      <c r="CC16">
        <f t="shared" si="7"/>
        <v>0.375</v>
      </c>
      <c r="CD16">
        <f t="shared" si="7"/>
        <v>0</v>
      </c>
      <c r="CE16">
        <f t="shared" si="7"/>
        <v>0.125</v>
      </c>
      <c r="CF16">
        <f t="shared" si="7"/>
        <v>0</v>
      </c>
      <c r="CG16">
        <f t="shared" si="7"/>
        <v>0.125</v>
      </c>
      <c r="CH16">
        <f t="shared" si="7"/>
        <v>1</v>
      </c>
      <c r="CI16">
        <f t="shared" si="7"/>
        <v>0.125</v>
      </c>
    </row>
    <row r="17" spans="39:87" x14ac:dyDescent="0.2">
      <c r="AM17" t="s">
        <v>48</v>
      </c>
      <c r="AN17">
        <f>STDEV(AN3:AN15)/SQRT(13)</f>
        <v>0.79940806503178952</v>
      </c>
      <c r="AO17">
        <f t="shared" ref="AO17:BJ17" si="8">STDEV(AO3:AO15)/SQRT(13)</f>
        <v>0.72908036964681699</v>
      </c>
      <c r="AP17">
        <f t="shared" si="8"/>
        <v>0.91016612047686407</v>
      </c>
      <c r="AQ17">
        <f t="shared" si="8"/>
        <v>1.1572599073227443</v>
      </c>
      <c r="AR17">
        <f t="shared" si="8"/>
        <v>0.95974191139553333</v>
      </c>
      <c r="AS17">
        <f t="shared" si="8"/>
        <v>1.0348941574672086</v>
      </c>
      <c r="AT17">
        <f t="shared" si="8"/>
        <v>1.1649042760615944</v>
      </c>
      <c r="AU17">
        <f t="shared" si="8"/>
        <v>0.62492603112584311</v>
      </c>
      <c r="AV17">
        <f t="shared" si="8"/>
        <v>0.87085167680726649</v>
      </c>
      <c r="AW17">
        <f t="shared" si="8"/>
        <v>0.67936622048675743</v>
      </c>
      <c r="AX17">
        <f t="shared" si="8"/>
        <v>0.93105526437770803</v>
      </c>
      <c r="AY17">
        <f t="shared" si="8"/>
        <v>0.44743406068243974</v>
      </c>
      <c r="AZ17">
        <f t="shared" si="8"/>
        <v>0.38333118942887323</v>
      </c>
      <c r="BA17">
        <f t="shared" si="8"/>
        <v>1.0117651106127619</v>
      </c>
      <c r="BB17">
        <f t="shared" si="8"/>
        <v>0.52454544988407137</v>
      </c>
      <c r="BC17">
        <f t="shared" si="8"/>
        <v>0.73848824738023955</v>
      </c>
      <c r="BD17">
        <f t="shared" si="8"/>
        <v>0.82011208162663973</v>
      </c>
      <c r="BE17">
        <f t="shared" si="8"/>
        <v>0.47832713092763157</v>
      </c>
      <c r="BF17">
        <f>STDEV(BF3:BF15)/SQRT(13)</f>
        <v>0.56439386418090098</v>
      </c>
      <c r="BG17">
        <f t="shared" si="8"/>
        <v>0.65497639868947699</v>
      </c>
      <c r="BH17">
        <f t="shared" si="8"/>
        <v>0.70291026471142559</v>
      </c>
      <c r="BI17">
        <f t="shared" si="8"/>
        <v>0.41543209605178594</v>
      </c>
      <c r="BJ17">
        <f>STDEV(BJ3:BJ10)/SQRT(8)</f>
        <v>1.382931668593933</v>
      </c>
      <c r="BK17">
        <f t="shared" ref="BK17:CI17" si="9">STDEV(BK3:BK10)/SQRT(8)</f>
        <v>1.7392527130926083</v>
      </c>
      <c r="BL17">
        <f t="shared" si="9"/>
        <v>0.79056941504209477</v>
      </c>
      <c r="BM17">
        <f t="shared" si="9"/>
        <v>0.63245553203367577</v>
      </c>
      <c r="BN17">
        <f t="shared" si="9"/>
        <v>0.63245553203367577</v>
      </c>
      <c r="BO17">
        <f t="shared" si="9"/>
        <v>0</v>
      </c>
      <c r="BP17">
        <f t="shared" si="9"/>
        <v>0</v>
      </c>
      <c r="BQ17">
        <f t="shared" si="9"/>
        <v>0.19364916731037082</v>
      </c>
      <c r="BR17">
        <f t="shared" si="9"/>
        <v>0.46097722286464432</v>
      </c>
      <c r="BS17">
        <f t="shared" si="9"/>
        <v>0.77459666924148329</v>
      </c>
      <c r="BT17">
        <f t="shared" si="9"/>
        <v>0</v>
      </c>
      <c r="BU17">
        <f t="shared" si="9"/>
        <v>0</v>
      </c>
      <c r="BV17">
        <f t="shared" si="9"/>
        <v>0.31622776601683789</v>
      </c>
      <c r="BW17">
        <f t="shared" si="9"/>
        <v>0</v>
      </c>
      <c r="BX17">
        <f t="shared" si="9"/>
        <v>0.31622776601683789</v>
      </c>
      <c r="BY17">
        <f t="shared" si="9"/>
        <v>0</v>
      </c>
      <c r="BZ17">
        <f t="shared" si="9"/>
        <v>0</v>
      </c>
      <c r="CA17">
        <f t="shared" si="9"/>
        <v>0.15811388300841894</v>
      </c>
      <c r="CB17">
        <f t="shared" si="9"/>
        <v>0.31622776601683789</v>
      </c>
      <c r="CC17">
        <f t="shared" si="9"/>
        <v>0.31622776601683789</v>
      </c>
      <c r="CD17">
        <f t="shared" si="9"/>
        <v>0</v>
      </c>
      <c r="CE17">
        <f t="shared" si="9"/>
        <v>0.15811388300841894</v>
      </c>
      <c r="CF17">
        <f t="shared" si="9"/>
        <v>0</v>
      </c>
      <c r="CG17">
        <f t="shared" si="9"/>
        <v>0.15811388300841894</v>
      </c>
      <c r="CH17">
        <f t="shared" si="9"/>
        <v>1.2649110640673515</v>
      </c>
      <c r="CI17">
        <f t="shared" si="9"/>
        <v>0.15811388300841894</v>
      </c>
    </row>
    <row r="18" spans="39:87" x14ac:dyDescent="0.2">
      <c r="AM18" t="s">
        <v>49</v>
      </c>
      <c r="AN18">
        <f>SUM(AN3:AN15)</f>
        <v>67</v>
      </c>
      <c r="AO18">
        <f t="shared" ref="AO18:BH18" si="10">SUM(AO3:AO15)</f>
        <v>53</v>
      </c>
      <c r="AP18">
        <f t="shared" si="10"/>
        <v>46</v>
      </c>
      <c r="AQ18">
        <f t="shared" si="10"/>
        <v>64</v>
      </c>
      <c r="AR18">
        <f t="shared" si="10"/>
        <v>50</v>
      </c>
      <c r="AS18">
        <f t="shared" si="10"/>
        <v>44</v>
      </c>
      <c r="AT18">
        <f t="shared" si="10"/>
        <v>54</v>
      </c>
      <c r="AU18">
        <f t="shared" si="10"/>
        <v>27</v>
      </c>
      <c r="AV18">
        <f t="shared" si="10"/>
        <v>42</v>
      </c>
      <c r="AW18">
        <f t="shared" si="10"/>
        <v>26</v>
      </c>
      <c r="AX18">
        <f t="shared" si="10"/>
        <v>33</v>
      </c>
      <c r="AY18">
        <f t="shared" si="10"/>
        <v>20</v>
      </c>
      <c r="AZ18">
        <f t="shared" si="10"/>
        <v>14</v>
      </c>
      <c r="BA18">
        <f t="shared" si="10"/>
        <v>37</v>
      </c>
      <c r="BB18">
        <f t="shared" si="10"/>
        <v>12</v>
      </c>
      <c r="BC18">
        <f t="shared" si="10"/>
        <v>21</v>
      </c>
      <c r="BD18">
        <f t="shared" si="10"/>
        <v>27</v>
      </c>
      <c r="BE18">
        <f t="shared" si="10"/>
        <v>15</v>
      </c>
      <c r="BF18">
        <f t="shared" si="10"/>
        <v>15</v>
      </c>
      <c r="BG18">
        <f t="shared" si="10"/>
        <v>27</v>
      </c>
      <c r="BH18">
        <f t="shared" si="10"/>
        <v>18</v>
      </c>
      <c r="BI18">
        <f>SUM(BI3:BI15)</f>
        <v>14</v>
      </c>
    </row>
    <row r="20" spans="39:87" x14ac:dyDescent="0.2">
      <c r="AM20" t="s">
        <v>55</v>
      </c>
      <c r="AN20">
        <f>AVERAGE(AN9:AN15)</f>
        <v>6</v>
      </c>
      <c r="AO20">
        <f t="shared" ref="AO20:CI20" si="11">AVERAGE(AO9:AO15)</f>
        <v>4.5714285714285712</v>
      </c>
      <c r="AP20">
        <f t="shared" si="11"/>
        <v>4.4285714285714288</v>
      </c>
      <c r="AQ20">
        <f t="shared" si="11"/>
        <v>6.2857142857142856</v>
      </c>
      <c r="AR20">
        <f t="shared" si="11"/>
        <v>4.2857142857142856</v>
      </c>
      <c r="AS20">
        <f t="shared" si="11"/>
        <v>3.7142857142857144</v>
      </c>
      <c r="AT20">
        <f t="shared" si="11"/>
        <v>4.1428571428571432</v>
      </c>
      <c r="AU20">
        <f t="shared" si="11"/>
        <v>2.5714285714285716</v>
      </c>
      <c r="AV20">
        <f t="shared" si="11"/>
        <v>1.7142857142857142</v>
      </c>
      <c r="AW20">
        <f t="shared" si="11"/>
        <v>1.8571428571428572</v>
      </c>
      <c r="AX20">
        <f t="shared" si="11"/>
        <v>4.7142857142857144</v>
      </c>
      <c r="AY20">
        <f t="shared" si="11"/>
        <v>2.2857142857142856</v>
      </c>
      <c r="AZ20">
        <f t="shared" si="11"/>
        <v>1.2857142857142858</v>
      </c>
      <c r="BA20">
        <f t="shared" si="11"/>
        <v>3</v>
      </c>
      <c r="BB20">
        <f t="shared" si="11"/>
        <v>1.7142857142857142</v>
      </c>
      <c r="BC20">
        <f t="shared" si="11"/>
        <v>2.4285714285714284</v>
      </c>
      <c r="BD20">
        <f t="shared" si="11"/>
        <v>3.5714285714285716</v>
      </c>
      <c r="BE20">
        <f t="shared" si="11"/>
        <v>1.8571428571428572</v>
      </c>
      <c r="BF20">
        <f t="shared" si="11"/>
        <v>2.1428571428571428</v>
      </c>
      <c r="BG20">
        <f t="shared" si="11"/>
        <v>3.2857142857142856</v>
      </c>
      <c r="BH20">
        <f t="shared" si="11"/>
        <v>1.2857142857142858</v>
      </c>
      <c r="BI20">
        <f t="shared" si="11"/>
        <v>1.4285714285714286</v>
      </c>
      <c r="BJ20">
        <f t="shared" si="11"/>
        <v>1.8</v>
      </c>
      <c r="BK20">
        <f t="shared" si="11"/>
        <v>2.2000000000000002</v>
      </c>
      <c r="BL20">
        <f t="shared" si="11"/>
        <v>1</v>
      </c>
      <c r="BM20">
        <f t="shared" si="11"/>
        <v>0.8</v>
      </c>
      <c r="BN20">
        <f t="shared" si="11"/>
        <v>0.8</v>
      </c>
      <c r="BO20">
        <f t="shared" si="11"/>
        <v>1</v>
      </c>
      <c r="BP20">
        <f t="shared" si="11"/>
        <v>0.4</v>
      </c>
      <c r="BQ20">
        <f t="shared" si="11"/>
        <v>0.2</v>
      </c>
      <c r="BR20">
        <f t="shared" si="11"/>
        <v>0.8</v>
      </c>
      <c r="BS20">
        <f t="shared" si="11"/>
        <v>1</v>
      </c>
      <c r="BT20">
        <f t="shared" si="11"/>
        <v>0.2</v>
      </c>
      <c r="BU20">
        <f t="shared" si="11"/>
        <v>0</v>
      </c>
      <c r="BV20">
        <f t="shared" si="11"/>
        <v>0</v>
      </c>
      <c r="BW20">
        <f t="shared" si="11"/>
        <v>0</v>
      </c>
      <c r="BX20">
        <f t="shared" si="11"/>
        <v>0.4</v>
      </c>
      <c r="BY20">
        <f t="shared" si="11"/>
        <v>0</v>
      </c>
      <c r="BZ20">
        <f t="shared" si="11"/>
        <v>0</v>
      </c>
      <c r="CA20">
        <f t="shared" si="11"/>
        <v>0.2</v>
      </c>
      <c r="CB20">
        <f t="shared" si="11"/>
        <v>0.2</v>
      </c>
      <c r="CC20">
        <f t="shared" si="11"/>
        <v>0</v>
      </c>
      <c r="CD20">
        <f t="shared" si="11"/>
        <v>0</v>
      </c>
      <c r="CE20">
        <f t="shared" si="11"/>
        <v>0.2</v>
      </c>
      <c r="CF20">
        <f t="shared" si="11"/>
        <v>0</v>
      </c>
      <c r="CG20">
        <f t="shared" si="11"/>
        <v>0</v>
      </c>
      <c r="CH20">
        <f t="shared" si="11"/>
        <v>1.6</v>
      </c>
      <c r="CI20">
        <f t="shared" si="11"/>
        <v>0.2</v>
      </c>
    </row>
    <row r="21" spans="39:87" x14ac:dyDescent="0.2">
      <c r="AM21" t="s">
        <v>56</v>
      </c>
      <c r="AN21">
        <f>STDEV(AN9:AN15)/SQRT(7)</f>
        <v>1.1952286093343936</v>
      </c>
      <c r="AO21">
        <f t="shared" ref="AO21:CI21" si="12">STDEV(AO9:AO15)/SQRT(7)</f>
        <v>1.1308897225750398</v>
      </c>
      <c r="AP21">
        <f t="shared" si="12"/>
        <v>1.3602720816272096</v>
      </c>
      <c r="AQ21">
        <f t="shared" si="12"/>
        <v>1.5073515991756585</v>
      </c>
      <c r="AR21">
        <f t="shared" si="12"/>
        <v>1.2670604472047684</v>
      </c>
      <c r="AS21">
        <f t="shared" si="12"/>
        <v>1.7003401020340116</v>
      </c>
      <c r="AT21">
        <f t="shared" si="12"/>
        <v>1.3350329303691606</v>
      </c>
      <c r="AU21">
        <f t="shared" si="12"/>
        <v>0.78246079643595157</v>
      </c>
      <c r="AV21">
        <f t="shared" si="12"/>
        <v>0.83706646815461638</v>
      </c>
      <c r="AW21">
        <f t="shared" si="12"/>
        <v>0.93677693204314294</v>
      </c>
      <c r="AX21">
        <f t="shared" si="12"/>
        <v>1.2289036095775179</v>
      </c>
      <c r="AY21">
        <f t="shared" si="12"/>
        <v>0.60609152673132649</v>
      </c>
      <c r="AZ21">
        <f t="shared" si="12"/>
        <v>0.64417853611755638</v>
      </c>
      <c r="BA21">
        <f t="shared" si="12"/>
        <v>1.5735915849388862</v>
      </c>
      <c r="BB21">
        <f t="shared" si="12"/>
        <v>0.89214257119977125</v>
      </c>
      <c r="BC21">
        <f t="shared" si="12"/>
        <v>1.2883570722351128</v>
      </c>
      <c r="BD21">
        <f t="shared" si="12"/>
        <v>1.2883570722351125</v>
      </c>
      <c r="BE21">
        <f t="shared" si="12"/>
        <v>0.76930925816207207</v>
      </c>
      <c r="BF21">
        <f t="shared" si="12"/>
        <v>0.91100602236709483</v>
      </c>
      <c r="BG21">
        <f t="shared" si="12"/>
        <v>0.96890428330360978</v>
      </c>
      <c r="BH21">
        <f t="shared" si="12"/>
        <v>0.47380354147934278</v>
      </c>
      <c r="BI21">
        <f t="shared" si="12"/>
        <v>0.6494372236659931</v>
      </c>
      <c r="BJ21">
        <f t="shared" si="12"/>
        <v>1.5212776585113297</v>
      </c>
      <c r="BK21">
        <f t="shared" si="12"/>
        <v>1.8593393604027362</v>
      </c>
      <c r="BL21">
        <f t="shared" si="12"/>
        <v>0.84515425472851657</v>
      </c>
      <c r="BM21">
        <f t="shared" si="12"/>
        <v>0.67612340378281321</v>
      </c>
      <c r="BN21">
        <f t="shared" si="12"/>
        <v>0.67612340378281321</v>
      </c>
      <c r="BO21">
        <f t="shared" si="12"/>
        <v>0.84515425472851657</v>
      </c>
      <c r="BP21">
        <f t="shared" si="12"/>
        <v>0.33806170189140661</v>
      </c>
      <c r="BQ21">
        <f t="shared" si="12"/>
        <v>0.1690308509457033</v>
      </c>
      <c r="BR21">
        <f t="shared" si="12"/>
        <v>0.4928053803045811</v>
      </c>
      <c r="BS21">
        <f t="shared" si="12"/>
        <v>0.84515425472851657</v>
      </c>
      <c r="BT21">
        <f t="shared" si="12"/>
        <v>0.1690308509457033</v>
      </c>
      <c r="BU21">
        <f t="shared" si="12"/>
        <v>0</v>
      </c>
      <c r="BV21">
        <f t="shared" si="12"/>
        <v>0</v>
      </c>
      <c r="BW21">
        <f t="shared" si="12"/>
        <v>0</v>
      </c>
      <c r="BX21">
        <f t="shared" si="12"/>
        <v>0.33806170189140661</v>
      </c>
      <c r="BY21">
        <f t="shared" si="12"/>
        <v>0</v>
      </c>
      <c r="BZ21">
        <f t="shared" si="12"/>
        <v>0</v>
      </c>
      <c r="CA21">
        <f t="shared" si="12"/>
        <v>0.1690308509457033</v>
      </c>
      <c r="CB21">
        <f t="shared" si="12"/>
        <v>0.1690308509457033</v>
      </c>
      <c r="CC21">
        <f t="shared" si="12"/>
        <v>0</v>
      </c>
      <c r="CD21">
        <f t="shared" si="12"/>
        <v>0</v>
      </c>
      <c r="CE21">
        <f t="shared" si="12"/>
        <v>0.1690308509457033</v>
      </c>
      <c r="CF21">
        <f t="shared" si="12"/>
        <v>0</v>
      </c>
      <c r="CG21">
        <f t="shared" si="12"/>
        <v>0</v>
      </c>
      <c r="CH21">
        <f t="shared" si="12"/>
        <v>1.3522468075656264</v>
      </c>
      <c r="CI21">
        <f t="shared" si="12"/>
        <v>0.1690308509457033</v>
      </c>
    </row>
    <row r="22" spans="39:87" x14ac:dyDescent="0.2">
      <c r="AM22" t="s">
        <v>57</v>
      </c>
      <c r="AN22">
        <f>AVERAGE(AN3:AN8)</f>
        <v>4.166666666666667</v>
      </c>
      <c r="AO22">
        <f t="shared" ref="AO22:CI22" si="13">AVERAGE(AO3:AO8)</f>
        <v>3.5</v>
      </c>
      <c r="AP22">
        <f t="shared" si="13"/>
        <v>2.5</v>
      </c>
      <c r="AQ22">
        <f t="shared" si="13"/>
        <v>3.3333333333333335</v>
      </c>
      <c r="AR22">
        <f t="shared" si="13"/>
        <v>3.3333333333333335</v>
      </c>
      <c r="AS22">
        <f t="shared" si="13"/>
        <v>3</v>
      </c>
      <c r="AT22">
        <f t="shared" si="13"/>
        <v>4.166666666666667</v>
      </c>
      <c r="AU22">
        <f t="shared" si="13"/>
        <v>1.5</v>
      </c>
      <c r="AV22">
        <f t="shared" si="13"/>
        <v>5</v>
      </c>
      <c r="AW22">
        <f t="shared" si="13"/>
        <v>2.1666666666666665</v>
      </c>
      <c r="AX22">
        <f t="shared" si="13"/>
        <v>0</v>
      </c>
      <c r="AY22">
        <f t="shared" si="13"/>
        <v>0.66666666666666663</v>
      </c>
      <c r="AZ22">
        <f t="shared" si="13"/>
        <v>0.83333333333333337</v>
      </c>
      <c r="BA22">
        <f t="shared" si="13"/>
        <v>2.6666666666666665</v>
      </c>
      <c r="BB22">
        <f t="shared" si="13"/>
        <v>0</v>
      </c>
      <c r="BC22">
        <f t="shared" si="13"/>
        <v>0.66666666666666663</v>
      </c>
      <c r="BD22">
        <f t="shared" si="13"/>
        <v>0.33333333333333331</v>
      </c>
      <c r="BE22">
        <f t="shared" si="13"/>
        <v>0.33333333333333331</v>
      </c>
      <c r="BF22">
        <f t="shared" si="13"/>
        <v>0</v>
      </c>
      <c r="BG22">
        <f t="shared" si="13"/>
        <v>0.66666666666666663</v>
      </c>
      <c r="BH22">
        <f t="shared" si="13"/>
        <v>1.5</v>
      </c>
      <c r="BI22">
        <f t="shared" si="13"/>
        <v>0.66666666666666663</v>
      </c>
      <c r="BJ22">
        <f t="shared" si="13"/>
        <v>1</v>
      </c>
      <c r="BK22">
        <f t="shared" si="13"/>
        <v>0</v>
      </c>
      <c r="BL22">
        <f t="shared" si="13"/>
        <v>0</v>
      </c>
      <c r="BM22">
        <f t="shared" si="13"/>
        <v>0</v>
      </c>
      <c r="BN22">
        <f t="shared" si="13"/>
        <v>0</v>
      </c>
      <c r="BO22">
        <f t="shared" si="13"/>
        <v>0</v>
      </c>
      <c r="BP22">
        <f t="shared" si="13"/>
        <v>0</v>
      </c>
      <c r="BQ22">
        <f t="shared" si="13"/>
        <v>0.33333333333333331</v>
      </c>
      <c r="BR22">
        <f t="shared" si="13"/>
        <v>0</v>
      </c>
      <c r="BS22">
        <f t="shared" si="13"/>
        <v>0.66666666666666663</v>
      </c>
      <c r="BT22">
        <f t="shared" si="13"/>
        <v>0</v>
      </c>
      <c r="BU22">
        <f t="shared" si="13"/>
        <v>0</v>
      </c>
      <c r="BV22">
        <f t="shared" si="13"/>
        <v>0.66666666666666663</v>
      </c>
      <c r="BW22">
        <f t="shared" si="13"/>
        <v>0</v>
      </c>
      <c r="BX22">
        <f t="shared" si="13"/>
        <v>0</v>
      </c>
      <c r="BY22">
        <f t="shared" si="13"/>
        <v>0</v>
      </c>
      <c r="BZ22">
        <f t="shared" si="13"/>
        <v>0</v>
      </c>
      <c r="CA22">
        <f t="shared" si="13"/>
        <v>0</v>
      </c>
      <c r="CB22">
        <f t="shared" si="13"/>
        <v>0.66666666666666663</v>
      </c>
      <c r="CC22">
        <f t="shared" si="13"/>
        <v>1</v>
      </c>
      <c r="CD22">
        <f t="shared" si="13"/>
        <v>0</v>
      </c>
      <c r="CE22">
        <f t="shared" si="13"/>
        <v>0</v>
      </c>
      <c r="CF22">
        <f t="shared" si="13"/>
        <v>0</v>
      </c>
      <c r="CG22">
        <f t="shared" si="13"/>
        <v>0.33333333333333331</v>
      </c>
      <c r="CH22">
        <f t="shared" si="13"/>
        <v>0</v>
      </c>
      <c r="CI22">
        <f t="shared" si="13"/>
        <v>0</v>
      </c>
    </row>
    <row r="23" spans="39:87" x14ac:dyDescent="0.2">
      <c r="AM23" t="s">
        <v>58</v>
      </c>
      <c r="AN23">
        <f>STDEV(AN3:AN8)/SQRT(6)</f>
        <v>0.98036274465684958</v>
      </c>
      <c r="AO23">
        <f t="shared" ref="AO23:CI23" si="14">STDEV(AO3:AO8)/SQRT(6)</f>
        <v>0.92195444572928875</v>
      </c>
      <c r="AP23">
        <f t="shared" si="14"/>
        <v>1.1474609652039005</v>
      </c>
      <c r="AQ23">
        <f t="shared" si="14"/>
        <v>1.6865480854231356</v>
      </c>
      <c r="AR23">
        <f t="shared" si="14"/>
        <v>1.5634719199411433</v>
      </c>
      <c r="AS23">
        <f t="shared" si="14"/>
        <v>1.2110601416389968</v>
      </c>
      <c r="AT23">
        <f t="shared" si="14"/>
        <v>2.1356757972855127</v>
      </c>
      <c r="AU23">
        <f t="shared" si="14"/>
        <v>1.0246950765959599</v>
      </c>
      <c r="AV23">
        <f t="shared" si="14"/>
        <v>1.3416407864998741</v>
      </c>
      <c r="AW23">
        <f t="shared" si="14"/>
        <v>1.077548658349641</v>
      </c>
      <c r="AX23">
        <f t="shared" si="14"/>
        <v>0</v>
      </c>
      <c r="AY23">
        <f t="shared" si="14"/>
        <v>0.49441323247304431</v>
      </c>
      <c r="AZ23">
        <f t="shared" si="14"/>
        <v>0.40138648595974319</v>
      </c>
      <c r="BA23">
        <f t="shared" si="14"/>
        <v>1.3581032524975576</v>
      </c>
      <c r="BB23">
        <f t="shared" si="14"/>
        <v>0</v>
      </c>
      <c r="BC23">
        <f t="shared" si="14"/>
        <v>0.42163702135578401</v>
      </c>
      <c r="BD23">
        <f t="shared" si="14"/>
        <v>0.21081851067789201</v>
      </c>
      <c r="BE23">
        <f t="shared" si="14"/>
        <v>0.33333333333333337</v>
      </c>
      <c r="BF23">
        <f t="shared" si="14"/>
        <v>0</v>
      </c>
      <c r="BG23">
        <f t="shared" si="14"/>
        <v>0.42163702135578401</v>
      </c>
      <c r="BH23">
        <f t="shared" si="14"/>
        <v>1.5000000000000002</v>
      </c>
      <c r="BI23">
        <f t="shared" si="14"/>
        <v>0.49441323247304431</v>
      </c>
      <c r="BJ23">
        <f t="shared" si="14"/>
        <v>0.70710678118654757</v>
      </c>
      <c r="BK23">
        <f t="shared" si="14"/>
        <v>0</v>
      </c>
      <c r="BL23">
        <f t="shared" si="14"/>
        <v>0</v>
      </c>
      <c r="BM23">
        <f t="shared" si="14"/>
        <v>0</v>
      </c>
      <c r="BN23">
        <f t="shared" si="14"/>
        <v>0</v>
      </c>
      <c r="BO23">
        <f t="shared" si="14"/>
        <v>0</v>
      </c>
      <c r="BP23">
        <f t="shared" si="14"/>
        <v>0</v>
      </c>
      <c r="BQ23">
        <f t="shared" si="14"/>
        <v>0.23570226039551589</v>
      </c>
      <c r="BR23">
        <f t="shared" si="14"/>
        <v>0</v>
      </c>
      <c r="BS23">
        <f t="shared" si="14"/>
        <v>0.47140452079103179</v>
      </c>
      <c r="BT23">
        <f t="shared" si="14"/>
        <v>0</v>
      </c>
      <c r="BU23">
        <f t="shared" si="14"/>
        <v>0</v>
      </c>
      <c r="BV23">
        <f t="shared" si="14"/>
        <v>0.47140452079103179</v>
      </c>
      <c r="BW23">
        <f t="shared" si="14"/>
        <v>0</v>
      </c>
      <c r="BX23">
        <f t="shared" si="14"/>
        <v>0</v>
      </c>
      <c r="BY23">
        <f t="shared" si="14"/>
        <v>0</v>
      </c>
      <c r="BZ23">
        <f t="shared" si="14"/>
        <v>0</v>
      </c>
      <c r="CA23">
        <f t="shared" si="14"/>
        <v>0</v>
      </c>
      <c r="CB23">
        <f t="shared" si="14"/>
        <v>0.47140452079103179</v>
      </c>
      <c r="CC23">
        <f t="shared" si="14"/>
        <v>0.40824829046386307</v>
      </c>
      <c r="CD23">
        <f t="shared" si="14"/>
        <v>0</v>
      </c>
      <c r="CE23">
        <f t="shared" si="14"/>
        <v>0</v>
      </c>
      <c r="CF23">
        <f t="shared" si="14"/>
        <v>0</v>
      </c>
      <c r="CG23">
        <f t="shared" si="14"/>
        <v>0.23570226039551589</v>
      </c>
      <c r="CH23">
        <f t="shared" si="14"/>
        <v>0</v>
      </c>
      <c r="CI23">
        <f t="shared" si="14"/>
        <v>0</v>
      </c>
    </row>
  </sheetData>
  <sortState xmlns:xlrd2="http://schemas.microsoft.com/office/spreadsheetml/2017/richdata2" ref="A3:CK15">
    <sortCondition ref="B3:B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2023-06-22T20:20:44Z</dcterms:created>
  <dcterms:modified xsi:type="dcterms:W3CDTF">2023-06-24T00:30:29Z</dcterms:modified>
</cp:coreProperties>
</file>